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235" windowWidth="22980" windowHeight="7365"/>
  </bookViews>
  <sheets>
    <sheet name="оперативка" sheetId="1" r:id="rId1"/>
    <sheet name="Лист1" sheetId="2" r:id="rId2"/>
  </sheets>
  <definedNames>
    <definedName name="А2" localSheetId="0">#REF!</definedName>
    <definedName name="А2">#REF!</definedName>
    <definedName name="_xlnm.Print_Area" localSheetId="0">оперативка!$A$2:$Y$168</definedName>
  </definedNames>
  <calcPr calcId="145621"/>
</workbook>
</file>

<file path=xl/calcChain.xml><?xml version="1.0" encoding="utf-8"?>
<calcChain xmlns="http://schemas.openxmlformats.org/spreadsheetml/2006/main">
  <c r="F82" i="1" l="1"/>
  <c r="G82" i="1"/>
  <c r="H82" i="1"/>
  <c r="I82" i="1"/>
  <c r="J82" i="1"/>
  <c r="K82" i="1"/>
  <c r="L82" i="1"/>
  <c r="M82" i="1"/>
  <c r="N82" i="1"/>
  <c r="O82" i="1"/>
  <c r="P82" i="1"/>
  <c r="Q82" i="1"/>
  <c r="R82" i="1"/>
  <c r="S82" i="1"/>
  <c r="T82" i="1"/>
  <c r="U82" i="1"/>
  <c r="V82" i="1"/>
  <c r="W82" i="1"/>
  <c r="X82" i="1"/>
  <c r="Y82" i="1"/>
  <c r="E82" i="1"/>
  <c r="B59" i="1" l="1"/>
  <c r="F59" i="1" l="1"/>
  <c r="G59" i="1"/>
  <c r="H59" i="1"/>
  <c r="I59" i="1"/>
  <c r="J59" i="1"/>
  <c r="L59" i="1"/>
  <c r="M59" i="1"/>
  <c r="P59" i="1"/>
  <c r="Q59" i="1"/>
  <c r="S59" i="1"/>
  <c r="U59" i="1"/>
  <c r="V59" i="1"/>
  <c r="W59" i="1"/>
  <c r="X59" i="1"/>
  <c r="C59" i="1" l="1"/>
  <c r="D59" i="1" s="1"/>
  <c r="W44" i="1"/>
  <c r="C42" i="1" l="1"/>
  <c r="C45" i="1"/>
  <c r="C46" i="1"/>
  <c r="C49" i="1"/>
  <c r="C53" i="1"/>
  <c r="D53" i="1" s="1"/>
  <c r="C82" i="1" l="1"/>
  <c r="C55" i="1"/>
  <c r="D55" i="1" s="1"/>
  <c r="S26" i="1" l="1"/>
  <c r="D15" i="1" l="1"/>
  <c r="D18" i="1"/>
  <c r="D19" i="1"/>
  <c r="B11" i="1"/>
  <c r="Y26" i="1" l="1"/>
  <c r="C47" i="1" l="1"/>
  <c r="C48" i="1"/>
  <c r="B36" i="1" l="1"/>
  <c r="B34" i="1"/>
  <c r="W13" i="1"/>
  <c r="R34" i="1" l="1"/>
  <c r="S32" i="1"/>
  <c r="E36" i="1" l="1"/>
  <c r="B26" i="1"/>
  <c r="F34" i="1"/>
  <c r="B13" i="1" l="1"/>
  <c r="B17" i="1"/>
  <c r="B22" i="1"/>
  <c r="B24" i="1"/>
  <c r="B29" i="1"/>
  <c r="B32" i="1"/>
  <c r="B44" i="1"/>
  <c r="B54" i="1"/>
  <c r="F11" i="1" l="1"/>
  <c r="G11" i="1"/>
  <c r="H11" i="1"/>
  <c r="I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E11" i="1"/>
  <c r="S36" i="1" l="1"/>
  <c r="S34" i="1"/>
  <c r="C27" i="1" l="1"/>
  <c r="C83" i="1" l="1"/>
  <c r="D84" i="1"/>
  <c r="C86" i="1"/>
  <c r="D86" i="1" s="1"/>
  <c r="D87" i="1"/>
  <c r="D88" i="1"/>
  <c r="C89" i="1"/>
  <c r="D89" i="1" s="1"/>
  <c r="D91" i="1"/>
  <c r="D98" i="1"/>
  <c r="B99" i="1"/>
  <c r="C99" i="1"/>
  <c r="E99" i="1"/>
  <c r="F99" i="1"/>
  <c r="G99" i="1"/>
  <c r="H99" i="1"/>
  <c r="I99" i="1"/>
  <c r="J99" i="1"/>
  <c r="K99" i="1"/>
  <c r="L99" i="1"/>
  <c r="M99" i="1"/>
  <c r="N99" i="1"/>
  <c r="O99" i="1"/>
  <c r="P99" i="1"/>
  <c r="Q99" i="1"/>
  <c r="R99" i="1"/>
  <c r="S99" i="1"/>
  <c r="T99" i="1"/>
  <c r="U99" i="1"/>
  <c r="V99" i="1"/>
  <c r="W99" i="1"/>
  <c r="X99" i="1"/>
  <c r="Y99" i="1"/>
  <c r="B100" i="1"/>
  <c r="C100" i="1"/>
  <c r="E100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S100" i="1"/>
  <c r="T100" i="1"/>
  <c r="U100" i="1"/>
  <c r="V100" i="1"/>
  <c r="W100" i="1"/>
  <c r="X100" i="1"/>
  <c r="Y100" i="1"/>
  <c r="C101" i="1"/>
  <c r="D101" i="1" s="1"/>
  <c r="C102" i="1"/>
  <c r="D102" i="1" s="1"/>
  <c r="C103" i="1"/>
  <c r="D103" i="1" s="1"/>
  <c r="C104" i="1"/>
  <c r="D104" i="1" s="1"/>
  <c r="C105" i="1"/>
  <c r="C106" i="1" s="1"/>
  <c r="B106" i="1"/>
  <c r="E106" i="1"/>
  <c r="F106" i="1"/>
  <c r="G106" i="1"/>
  <c r="H106" i="1"/>
  <c r="I106" i="1"/>
  <c r="J106" i="1"/>
  <c r="K106" i="1"/>
  <c r="L106" i="1"/>
  <c r="M106" i="1"/>
  <c r="N106" i="1"/>
  <c r="O106" i="1"/>
  <c r="P106" i="1"/>
  <c r="Q106" i="1"/>
  <c r="R106" i="1"/>
  <c r="S106" i="1"/>
  <c r="T106" i="1"/>
  <c r="U106" i="1"/>
  <c r="V106" i="1"/>
  <c r="W106" i="1"/>
  <c r="X106" i="1"/>
  <c r="Y106" i="1"/>
  <c r="C107" i="1"/>
  <c r="D107" i="1" s="1"/>
  <c r="C108" i="1"/>
  <c r="D108" i="1" s="1"/>
  <c r="C109" i="1"/>
  <c r="D109" i="1" s="1"/>
  <c r="C110" i="1"/>
  <c r="D110" i="1" s="1"/>
  <c r="D111" i="1"/>
  <c r="C112" i="1"/>
  <c r="D112" i="1" s="1"/>
  <c r="B113" i="1"/>
  <c r="E113" i="1"/>
  <c r="F113" i="1"/>
  <c r="G113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C114" i="1"/>
  <c r="D114" i="1" s="1"/>
  <c r="C115" i="1"/>
  <c r="D115" i="1" s="1"/>
  <c r="C116" i="1"/>
  <c r="D116" i="1" s="1"/>
  <c r="C117" i="1"/>
  <c r="D117" i="1" s="1"/>
  <c r="B118" i="1"/>
  <c r="E118" i="1"/>
  <c r="F118" i="1"/>
  <c r="G118" i="1"/>
  <c r="H118" i="1"/>
  <c r="I118" i="1"/>
  <c r="J118" i="1"/>
  <c r="K118" i="1"/>
  <c r="L118" i="1"/>
  <c r="M118" i="1"/>
  <c r="N118" i="1"/>
  <c r="O118" i="1"/>
  <c r="P118" i="1"/>
  <c r="Q118" i="1"/>
  <c r="R118" i="1"/>
  <c r="S118" i="1"/>
  <c r="T118" i="1"/>
  <c r="U118" i="1"/>
  <c r="V118" i="1"/>
  <c r="W118" i="1"/>
  <c r="X118" i="1"/>
  <c r="Y118" i="1"/>
  <c r="B119" i="1"/>
  <c r="E119" i="1"/>
  <c r="F119" i="1"/>
  <c r="G119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V119" i="1"/>
  <c r="W119" i="1"/>
  <c r="X119" i="1"/>
  <c r="Y119" i="1"/>
  <c r="B120" i="1"/>
  <c r="F120" i="1"/>
  <c r="G120" i="1"/>
  <c r="H120" i="1"/>
  <c r="I120" i="1"/>
  <c r="J120" i="1"/>
  <c r="K120" i="1"/>
  <c r="L120" i="1"/>
  <c r="M120" i="1"/>
  <c r="O120" i="1"/>
  <c r="P120" i="1"/>
  <c r="R120" i="1"/>
  <c r="S120" i="1"/>
  <c r="T120" i="1"/>
  <c r="U120" i="1"/>
  <c r="X120" i="1"/>
  <c r="Y120" i="1"/>
  <c r="B121" i="1"/>
  <c r="E121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R121" i="1"/>
  <c r="S121" i="1"/>
  <c r="T121" i="1"/>
  <c r="U121" i="1"/>
  <c r="V121" i="1"/>
  <c r="W121" i="1"/>
  <c r="X121" i="1"/>
  <c r="Y121" i="1"/>
  <c r="B122" i="1"/>
  <c r="E122" i="1"/>
  <c r="I122" i="1"/>
  <c r="Q122" i="1"/>
  <c r="R122" i="1"/>
  <c r="U122" i="1"/>
  <c r="W122" i="1"/>
  <c r="C123" i="1"/>
  <c r="C124" i="1"/>
  <c r="H125" i="1"/>
  <c r="M125" i="1"/>
  <c r="P125" i="1"/>
  <c r="R125" i="1"/>
  <c r="T125" i="1"/>
  <c r="X125" i="1"/>
  <c r="C126" i="1"/>
  <c r="D126" i="1" s="1"/>
  <c r="C127" i="1"/>
  <c r="D127" i="1" s="1"/>
  <c r="C130" i="1"/>
  <c r="C132" i="1"/>
  <c r="C133" i="1" s="1"/>
  <c r="B133" i="1"/>
  <c r="E133" i="1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B134" i="1"/>
  <c r="E134" i="1"/>
  <c r="F134" i="1"/>
  <c r="G134" i="1"/>
  <c r="H134" i="1"/>
  <c r="I134" i="1"/>
  <c r="J134" i="1"/>
  <c r="K134" i="1"/>
  <c r="L134" i="1"/>
  <c r="M134" i="1"/>
  <c r="N134" i="1"/>
  <c r="O134" i="1"/>
  <c r="P134" i="1"/>
  <c r="Q134" i="1"/>
  <c r="R134" i="1"/>
  <c r="S134" i="1"/>
  <c r="T134" i="1"/>
  <c r="U134" i="1"/>
  <c r="V134" i="1"/>
  <c r="W134" i="1"/>
  <c r="X134" i="1"/>
  <c r="Y134" i="1"/>
  <c r="D135" i="1"/>
  <c r="C136" i="1"/>
  <c r="B137" i="1"/>
  <c r="E137" i="1"/>
  <c r="F137" i="1"/>
  <c r="G137" i="1"/>
  <c r="H137" i="1"/>
  <c r="I137" i="1"/>
  <c r="J137" i="1"/>
  <c r="K137" i="1"/>
  <c r="L137" i="1"/>
  <c r="M137" i="1"/>
  <c r="N137" i="1"/>
  <c r="O137" i="1"/>
  <c r="P137" i="1"/>
  <c r="Q137" i="1"/>
  <c r="R137" i="1"/>
  <c r="S137" i="1"/>
  <c r="T137" i="1"/>
  <c r="U137" i="1"/>
  <c r="V137" i="1"/>
  <c r="W137" i="1"/>
  <c r="X137" i="1"/>
  <c r="Y137" i="1"/>
  <c r="B138" i="1"/>
  <c r="E138" i="1"/>
  <c r="F138" i="1"/>
  <c r="G138" i="1"/>
  <c r="H138" i="1"/>
  <c r="I138" i="1"/>
  <c r="J138" i="1"/>
  <c r="K138" i="1"/>
  <c r="L138" i="1"/>
  <c r="M138" i="1"/>
  <c r="N138" i="1"/>
  <c r="O138" i="1"/>
  <c r="P138" i="1"/>
  <c r="Q138" i="1"/>
  <c r="R138" i="1"/>
  <c r="S138" i="1"/>
  <c r="T138" i="1"/>
  <c r="U138" i="1"/>
  <c r="V138" i="1"/>
  <c r="W138" i="1"/>
  <c r="X138" i="1"/>
  <c r="Y138" i="1"/>
  <c r="C139" i="1"/>
  <c r="C140" i="1"/>
  <c r="C142" i="1"/>
  <c r="B143" i="1"/>
  <c r="E143" i="1"/>
  <c r="F143" i="1"/>
  <c r="G143" i="1"/>
  <c r="H143" i="1"/>
  <c r="I143" i="1"/>
  <c r="J143" i="1"/>
  <c r="K143" i="1"/>
  <c r="L143" i="1"/>
  <c r="M143" i="1"/>
  <c r="N143" i="1"/>
  <c r="O143" i="1"/>
  <c r="P143" i="1"/>
  <c r="R143" i="1"/>
  <c r="S143" i="1"/>
  <c r="T143" i="1"/>
  <c r="U143" i="1"/>
  <c r="V143" i="1"/>
  <c r="W143" i="1"/>
  <c r="X143" i="1"/>
  <c r="Y143" i="1"/>
  <c r="D144" i="1"/>
  <c r="C145" i="1"/>
  <c r="D145" i="1" s="1"/>
  <c r="B146" i="1"/>
  <c r="E146" i="1"/>
  <c r="F146" i="1"/>
  <c r="G146" i="1"/>
  <c r="H146" i="1"/>
  <c r="I146" i="1"/>
  <c r="J146" i="1"/>
  <c r="K146" i="1"/>
  <c r="L146" i="1"/>
  <c r="M146" i="1"/>
  <c r="O146" i="1"/>
  <c r="P146" i="1"/>
  <c r="R146" i="1"/>
  <c r="S146" i="1"/>
  <c r="T146" i="1"/>
  <c r="U146" i="1"/>
  <c r="W146" i="1"/>
  <c r="X146" i="1"/>
  <c r="Y146" i="1"/>
  <c r="B147" i="1"/>
  <c r="E147" i="1"/>
  <c r="F147" i="1"/>
  <c r="G147" i="1"/>
  <c r="H147" i="1"/>
  <c r="I147" i="1"/>
  <c r="J147" i="1"/>
  <c r="K147" i="1"/>
  <c r="L147" i="1"/>
  <c r="M147" i="1"/>
  <c r="N147" i="1"/>
  <c r="O147" i="1"/>
  <c r="P147" i="1"/>
  <c r="R147" i="1"/>
  <c r="S147" i="1"/>
  <c r="T147" i="1"/>
  <c r="U147" i="1"/>
  <c r="V147" i="1"/>
  <c r="W147" i="1"/>
  <c r="X147" i="1"/>
  <c r="Y147" i="1"/>
  <c r="C148" i="1"/>
  <c r="D148" i="1" s="1"/>
  <c r="C149" i="1"/>
  <c r="D149" i="1" s="1"/>
  <c r="B150" i="1"/>
  <c r="G150" i="1"/>
  <c r="L150" i="1"/>
  <c r="Y150" i="1"/>
  <c r="C151" i="1"/>
  <c r="D151" i="1" s="1"/>
  <c r="C152" i="1"/>
  <c r="D152" i="1" s="1"/>
  <c r="B153" i="1"/>
  <c r="H153" i="1"/>
  <c r="N153" i="1"/>
  <c r="R153" i="1"/>
  <c r="S153" i="1"/>
  <c r="W153" i="1"/>
  <c r="C154" i="1"/>
  <c r="D154" i="1" s="1"/>
  <c r="C155" i="1"/>
  <c r="B156" i="1"/>
  <c r="M156" i="1"/>
  <c r="T156" i="1"/>
  <c r="U156" i="1"/>
  <c r="C157" i="1"/>
  <c r="D157" i="1" s="1"/>
  <c r="C158" i="1"/>
  <c r="D158" i="1" s="1"/>
  <c r="B159" i="1"/>
  <c r="E159" i="1"/>
  <c r="H159" i="1"/>
  <c r="I159" i="1"/>
  <c r="J159" i="1"/>
  <c r="K159" i="1"/>
  <c r="L159" i="1"/>
  <c r="M159" i="1"/>
  <c r="P159" i="1"/>
  <c r="Q159" i="1"/>
  <c r="S159" i="1"/>
  <c r="T159" i="1"/>
  <c r="U159" i="1"/>
  <c r="V159" i="1"/>
  <c r="W159" i="1"/>
  <c r="X159" i="1"/>
  <c r="C160" i="1"/>
  <c r="C161" i="1"/>
  <c r="H162" i="1"/>
  <c r="I162" i="1"/>
  <c r="J162" i="1"/>
  <c r="K162" i="1"/>
  <c r="M162" i="1"/>
  <c r="Q162" i="1"/>
  <c r="R162" i="1"/>
  <c r="V162" i="1"/>
  <c r="X162" i="1"/>
  <c r="C163" i="1"/>
  <c r="D163" i="1" s="1"/>
  <c r="C164" i="1"/>
  <c r="B165" i="1"/>
  <c r="Q165" i="1"/>
  <c r="T165" i="1"/>
  <c r="C166" i="1"/>
  <c r="D166" i="1" s="1"/>
  <c r="C167" i="1"/>
  <c r="D167" i="1" s="1"/>
  <c r="B168" i="1"/>
  <c r="G168" i="1"/>
  <c r="L168" i="1"/>
  <c r="U168" i="1"/>
  <c r="C169" i="1"/>
  <c r="C170" i="1"/>
  <c r="B171" i="1"/>
  <c r="G171" i="1"/>
  <c r="J171" i="1"/>
  <c r="K171" i="1"/>
  <c r="L171" i="1"/>
  <c r="R171" i="1"/>
  <c r="U171" i="1"/>
  <c r="X171" i="1"/>
  <c r="C172" i="1"/>
  <c r="D172" i="1" s="1"/>
  <c r="D173" i="1"/>
  <c r="D174" i="1"/>
  <c r="C175" i="1"/>
  <c r="C176" i="1" s="1"/>
  <c r="C177" i="1"/>
  <c r="D177" i="1" s="1"/>
  <c r="C179" i="1"/>
  <c r="C180" i="1" s="1"/>
  <c r="B180" i="1"/>
  <c r="E180" i="1"/>
  <c r="F180" i="1"/>
  <c r="G180" i="1"/>
  <c r="H180" i="1"/>
  <c r="I180" i="1"/>
  <c r="J180" i="1"/>
  <c r="K180" i="1"/>
  <c r="L180" i="1"/>
  <c r="M180" i="1"/>
  <c r="N180" i="1"/>
  <c r="O180" i="1"/>
  <c r="P180" i="1"/>
  <c r="Q180" i="1"/>
  <c r="R180" i="1"/>
  <c r="S180" i="1"/>
  <c r="T180" i="1"/>
  <c r="U180" i="1"/>
  <c r="V180" i="1"/>
  <c r="W180" i="1"/>
  <c r="X180" i="1"/>
  <c r="Y180" i="1"/>
  <c r="C181" i="1"/>
  <c r="D181" i="1" s="1"/>
  <c r="C182" i="1"/>
  <c r="D182" i="1" s="1"/>
  <c r="C183" i="1"/>
  <c r="D183" i="1" s="1"/>
  <c r="C184" i="1"/>
  <c r="D184" i="1" s="1"/>
  <c r="C185" i="1"/>
  <c r="D185" i="1" s="1"/>
  <c r="E186" i="1"/>
  <c r="F186" i="1"/>
  <c r="G186" i="1"/>
  <c r="H186" i="1"/>
  <c r="I186" i="1"/>
  <c r="J186" i="1"/>
  <c r="K186" i="1"/>
  <c r="L186" i="1"/>
  <c r="M186" i="1"/>
  <c r="N186" i="1"/>
  <c r="O186" i="1"/>
  <c r="P186" i="1"/>
  <c r="Q186" i="1"/>
  <c r="R186" i="1"/>
  <c r="S186" i="1"/>
  <c r="T186" i="1"/>
  <c r="U186" i="1"/>
  <c r="V186" i="1"/>
  <c r="W186" i="1"/>
  <c r="X186" i="1"/>
  <c r="Y186" i="1"/>
  <c r="C187" i="1"/>
  <c r="D187" i="1" s="1"/>
  <c r="C188" i="1"/>
  <c r="C191" i="1"/>
  <c r="D191" i="1" s="1"/>
  <c r="C192" i="1"/>
  <c r="D192" i="1" s="1"/>
  <c r="B193" i="1"/>
  <c r="B194" i="1"/>
  <c r="E194" i="1"/>
  <c r="F194" i="1"/>
  <c r="G194" i="1"/>
  <c r="H194" i="1"/>
  <c r="I194" i="1"/>
  <c r="J194" i="1"/>
  <c r="K194" i="1"/>
  <c r="L194" i="1"/>
  <c r="M194" i="1"/>
  <c r="N194" i="1"/>
  <c r="O194" i="1"/>
  <c r="P194" i="1"/>
  <c r="Q194" i="1"/>
  <c r="R194" i="1"/>
  <c r="S194" i="1"/>
  <c r="T194" i="1"/>
  <c r="U194" i="1"/>
  <c r="V194" i="1"/>
  <c r="W194" i="1"/>
  <c r="X194" i="1"/>
  <c r="Y194" i="1"/>
  <c r="C195" i="1"/>
  <c r="D195" i="1" s="1"/>
  <c r="C196" i="1"/>
  <c r="D196" i="1" s="1"/>
  <c r="B197" i="1"/>
  <c r="B198" i="1"/>
  <c r="E198" i="1"/>
  <c r="F198" i="1"/>
  <c r="G198" i="1"/>
  <c r="H198" i="1"/>
  <c r="I198" i="1"/>
  <c r="J198" i="1"/>
  <c r="K198" i="1"/>
  <c r="L198" i="1"/>
  <c r="M198" i="1"/>
  <c r="N198" i="1"/>
  <c r="O198" i="1"/>
  <c r="P198" i="1"/>
  <c r="Q198" i="1"/>
  <c r="R198" i="1"/>
  <c r="S198" i="1"/>
  <c r="T198" i="1"/>
  <c r="U198" i="1"/>
  <c r="V198" i="1"/>
  <c r="W198" i="1"/>
  <c r="X198" i="1"/>
  <c r="Y198" i="1"/>
  <c r="C199" i="1"/>
  <c r="D199" i="1" s="1"/>
  <c r="C200" i="1"/>
  <c r="D200" i="1" s="1"/>
  <c r="B201" i="1"/>
  <c r="B202" i="1"/>
  <c r="E202" i="1"/>
  <c r="F202" i="1"/>
  <c r="G202" i="1"/>
  <c r="H202" i="1"/>
  <c r="I202" i="1"/>
  <c r="J202" i="1"/>
  <c r="K202" i="1"/>
  <c r="L202" i="1"/>
  <c r="M202" i="1"/>
  <c r="N202" i="1"/>
  <c r="O202" i="1"/>
  <c r="P202" i="1"/>
  <c r="Q202" i="1"/>
  <c r="R202" i="1"/>
  <c r="S202" i="1"/>
  <c r="T202" i="1"/>
  <c r="U202" i="1"/>
  <c r="V202" i="1"/>
  <c r="W202" i="1"/>
  <c r="X202" i="1"/>
  <c r="Y202" i="1"/>
  <c r="C203" i="1"/>
  <c r="C204" i="1" s="1"/>
  <c r="D204" i="1" s="1"/>
  <c r="C205" i="1"/>
  <c r="D205" i="1" s="1"/>
  <c r="B206" i="1"/>
  <c r="C207" i="1"/>
  <c r="E208" i="1"/>
  <c r="E210" i="1" s="1"/>
  <c r="F208" i="1"/>
  <c r="F210" i="1" s="1"/>
  <c r="G208" i="1"/>
  <c r="G210" i="1" s="1"/>
  <c r="H208" i="1"/>
  <c r="H210" i="1" s="1"/>
  <c r="I208" i="1"/>
  <c r="I210" i="1" s="1"/>
  <c r="J208" i="1"/>
  <c r="J210" i="1" s="1"/>
  <c r="K208" i="1"/>
  <c r="K210" i="1" s="1"/>
  <c r="L208" i="1"/>
  <c r="L210" i="1" s="1"/>
  <c r="M208" i="1"/>
  <c r="M210" i="1" s="1"/>
  <c r="N208" i="1"/>
  <c r="N210" i="1" s="1"/>
  <c r="O208" i="1"/>
  <c r="O210" i="1" s="1"/>
  <c r="P208" i="1"/>
  <c r="P210" i="1" s="1"/>
  <c r="Q208" i="1"/>
  <c r="Q210" i="1" s="1"/>
  <c r="R208" i="1"/>
  <c r="R210" i="1" s="1"/>
  <c r="S208" i="1"/>
  <c r="S210" i="1" s="1"/>
  <c r="T208" i="1"/>
  <c r="T210" i="1" s="1"/>
  <c r="U208" i="1"/>
  <c r="U210" i="1" s="1"/>
  <c r="V208" i="1"/>
  <c r="V210" i="1" s="1"/>
  <c r="W208" i="1"/>
  <c r="W210" i="1" s="1"/>
  <c r="X208" i="1"/>
  <c r="X210" i="1" s="1"/>
  <c r="Y208" i="1"/>
  <c r="Y210" i="1" s="1"/>
  <c r="C209" i="1"/>
  <c r="D209" i="1" s="1"/>
  <c r="C212" i="1"/>
  <c r="C213" i="1"/>
  <c r="C214" i="1"/>
  <c r="C215" i="1"/>
  <c r="C216" i="1"/>
  <c r="D203" i="1" l="1"/>
  <c r="C156" i="1"/>
  <c r="D156" i="1" s="1"/>
  <c r="D179" i="1"/>
  <c r="D175" i="1"/>
  <c r="D105" i="1"/>
  <c r="C193" i="1"/>
  <c r="D193" i="1" s="1"/>
  <c r="C189" i="1"/>
  <c r="D189" i="1" s="1"/>
  <c r="C118" i="1"/>
  <c r="D118" i="1" s="1"/>
  <c r="C197" i="1"/>
  <c r="D197" i="1" s="1"/>
  <c r="C138" i="1"/>
  <c r="D138" i="1" s="1"/>
  <c r="C206" i="1"/>
  <c r="D206" i="1" s="1"/>
  <c r="C165" i="1"/>
  <c r="D165" i="1" s="1"/>
  <c r="D155" i="1"/>
  <c r="C128" i="1"/>
  <c r="D128" i="1" s="1"/>
  <c r="C125" i="1"/>
  <c r="C113" i="1"/>
  <c r="B208" i="1"/>
  <c r="B210" i="1" s="1"/>
  <c r="C159" i="1"/>
  <c r="D159" i="1" s="1"/>
  <c r="C171" i="1"/>
  <c r="D171" i="1" s="1"/>
  <c r="D164" i="1"/>
  <c r="C162" i="1"/>
  <c r="C153" i="1"/>
  <c r="D153" i="1" s="1"/>
  <c r="C150" i="1"/>
  <c r="D150" i="1" s="1"/>
  <c r="C141" i="1"/>
  <c r="C143" i="1" s="1"/>
  <c r="C202" i="1"/>
  <c r="C201" i="1"/>
  <c r="D201" i="1" s="1"/>
  <c r="C198" i="1"/>
  <c r="C194" i="1"/>
  <c r="D188" i="1"/>
  <c r="C168" i="1"/>
  <c r="D168" i="1" s="1"/>
  <c r="D142" i="1"/>
  <c r="D136" i="1"/>
  <c r="C134" i="1"/>
  <c r="D132" i="1"/>
  <c r="C147" i="1"/>
  <c r="D147" i="1" s="1"/>
  <c r="C146" i="1"/>
  <c r="C120" i="1"/>
  <c r="D120" i="1" s="1"/>
  <c r="C119" i="1"/>
  <c r="D119" i="1" s="1"/>
  <c r="C186" i="1"/>
  <c r="D186" i="1" s="1"/>
  <c r="C137" i="1"/>
  <c r="C122" i="1"/>
  <c r="D122" i="1" s="1"/>
  <c r="C121" i="1"/>
  <c r="D121" i="1" s="1"/>
  <c r="C60" i="1"/>
  <c r="D60" i="1" s="1"/>
  <c r="C208" i="1" l="1"/>
  <c r="C16" i="1"/>
  <c r="C17" i="1" l="1"/>
  <c r="D17" i="1" s="1"/>
  <c r="D16" i="1"/>
  <c r="D208" i="1"/>
  <c r="C210" i="1"/>
  <c r="D210" i="1" s="1"/>
  <c r="L26" i="1"/>
  <c r="M26" i="1"/>
  <c r="C58" i="1" l="1"/>
  <c r="D58" i="1" s="1"/>
  <c r="M13" i="1" l="1"/>
  <c r="N13" i="1"/>
  <c r="O13" i="1"/>
  <c r="P13" i="1"/>
  <c r="Q13" i="1"/>
  <c r="R13" i="1"/>
  <c r="S13" i="1"/>
  <c r="T13" i="1"/>
  <c r="U13" i="1"/>
  <c r="V13" i="1"/>
  <c r="X13" i="1"/>
  <c r="Y13" i="1"/>
  <c r="E13" i="1"/>
  <c r="F13" i="1"/>
  <c r="G13" i="1"/>
  <c r="H13" i="1"/>
  <c r="I13" i="1"/>
  <c r="J13" i="1"/>
  <c r="K13" i="1"/>
  <c r="L13" i="1"/>
  <c r="C50" i="1" l="1"/>
  <c r="C51" i="1"/>
  <c r="C52" i="1"/>
  <c r="C56" i="1"/>
  <c r="D56" i="1" s="1"/>
  <c r="C57" i="1"/>
  <c r="D57" i="1" s="1"/>
  <c r="F32" i="1" l="1"/>
  <c r="G32" i="1"/>
  <c r="H32" i="1"/>
  <c r="I32" i="1"/>
  <c r="J32" i="1"/>
  <c r="K32" i="1"/>
  <c r="L32" i="1"/>
  <c r="M32" i="1"/>
  <c r="N32" i="1"/>
  <c r="O32" i="1"/>
  <c r="P32" i="1"/>
  <c r="Q32" i="1"/>
  <c r="R32" i="1"/>
  <c r="T32" i="1"/>
  <c r="U32" i="1"/>
  <c r="V32" i="1"/>
  <c r="W32" i="1"/>
  <c r="X32" i="1"/>
  <c r="Y32" i="1"/>
  <c r="F39" i="1" l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E39" i="1"/>
  <c r="C25" i="1"/>
  <c r="D25" i="1" s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E24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E22" i="1"/>
  <c r="C238" i="1" l="1"/>
  <c r="D78" i="1" l="1"/>
  <c r="D80" i="1"/>
  <c r="C232" i="1" l="1"/>
  <c r="E44" i="1" l="1"/>
  <c r="C230" i="1" l="1"/>
  <c r="C228" i="1"/>
  <c r="C227" i="1"/>
  <c r="C226" i="1"/>
  <c r="C225" i="1"/>
  <c r="C224" i="1"/>
  <c r="C79" i="1"/>
  <c r="D79" i="1" s="1"/>
  <c r="C77" i="1"/>
  <c r="D77" i="1" s="1"/>
  <c r="C76" i="1"/>
  <c r="D76" i="1" s="1"/>
  <c r="C75" i="1"/>
  <c r="C74" i="1"/>
  <c r="D74" i="1" s="1"/>
  <c r="C73" i="1"/>
  <c r="C72" i="1"/>
  <c r="D72" i="1" s="1"/>
  <c r="C71" i="1"/>
  <c r="C70" i="1"/>
  <c r="C69" i="1"/>
  <c r="D69" i="1" s="1"/>
  <c r="C68" i="1"/>
  <c r="D68" i="1" s="1"/>
  <c r="C67" i="1"/>
  <c r="D67" i="1" s="1"/>
  <c r="C66" i="1"/>
  <c r="C65" i="1"/>
  <c r="D65" i="1" s="1"/>
  <c r="C64" i="1"/>
  <c r="D64" i="1" s="1"/>
  <c r="C63" i="1"/>
  <c r="D63" i="1" s="1"/>
  <c r="C62" i="1"/>
  <c r="C61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C54" i="1" s="1"/>
  <c r="D54" i="1" s="1"/>
  <c r="Y44" i="1"/>
  <c r="X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C43" i="1"/>
  <c r="D42" i="1"/>
  <c r="C41" i="1"/>
  <c r="C40" i="1"/>
  <c r="D40" i="1" s="1"/>
  <c r="C38" i="1"/>
  <c r="D38" i="1" s="1"/>
  <c r="C37" i="1"/>
  <c r="Y36" i="1"/>
  <c r="X36" i="1"/>
  <c r="W36" i="1"/>
  <c r="V36" i="1"/>
  <c r="U36" i="1"/>
  <c r="T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C35" i="1"/>
  <c r="D35" i="1" s="1"/>
  <c r="Y34" i="1"/>
  <c r="X34" i="1"/>
  <c r="W34" i="1"/>
  <c r="V34" i="1"/>
  <c r="U34" i="1"/>
  <c r="T34" i="1"/>
  <c r="Q34" i="1"/>
  <c r="P34" i="1"/>
  <c r="O34" i="1"/>
  <c r="N34" i="1"/>
  <c r="M34" i="1"/>
  <c r="L34" i="1"/>
  <c r="K34" i="1"/>
  <c r="J34" i="1"/>
  <c r="I34" i="1"/>
  <c r="H34" i="1"/>
  <c r="G34" i="1"/>
  <c r="E34" i="1"/>
  <c r="C33" i="1"/>
  <c r="D33" i="1" s="1"/>
  <c r="E32" i="1"/>
  <c r="C31" i="1"/>
  <c r="C30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C28" i="1"/>
  <c r="X26" i="1"/>
  <c r="W26" i="1"/>
  <c r="V26" i="1"/>
  <c r="U26" i="1"/>
  <c r="T26" i="1"/>
  <c r="R26" i="1"/>
  <c r="Q26" i="1"/>
  <c r="P26" i="1"/>
  <c r="O26" i="1"/>
  <c r="N26" i="1"/>
  <c r="K26" i="1"/>
  <c r="J26" i="1"/>
  <c r="I26" i="1"/>
  <c r="H26" i="1"/>
  <c r="G26" i="1"/>
  <c r="F26" i="1"/>
  <c r="E26" i="1"/>
  <c r="C23" i="1"/>
  <c r="D23" i="1" s="1"/>
  <c r="C21" i="1"/>
  <c r="D21" i="1" s="1"/>
  <c r="C20" i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C14" i="1"/>
  <c r="D14" i="1" s="1"/>
  <c r="C12" i="1"/>
  <c r="D12" i="1" s="1"/>
  <c r="C10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C8" i="1"/>
  <c r="C7" i="1"/>
  <c r="C22" i="1" l="1"/>
  <c r="D22" i="1" s="1"/>
  <c r="C24" i="1"/>
  <c r="D24" i="1" s="1"/>
  <c r="C32" i="1"/>
  <c r="D32" i="1" s="1"/>
  <c r="D20" i="1"/>
  <c r="C13" i="1"/>
  <c r="D13" i="1" s="1"/>
  <c r="C34" i="1"/>
  <c r="C9" i="1"/>
  <c r="C44" i="1"/>
  <c r="C26" i="1"/>
  <c r="C29" i="1"/>
  <c r="C36" i="1"/>
  <c r="C39" i="1"/>
  <c r="D31" i="1"/>
  <c r="D62" i="1"/>
  <c r="D30" i="1"/>
  <c r="D61" i="1"/>
</calcChain>
</file>

<file path=xl/sharedStrings.xml><?xml version="1.0" encoding="utf-8"?>
<sst xmlns="http://schemas.openxmlformats.org/spreadsheetml/2006/main" count="249" uniqueCount="203">
  <si>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</si>
  <si>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</si>
  <si>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</si>
  <si>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</si>
  <si>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</si>
  <si>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</si>
  <si>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</si>
  <si>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</si>
  <si>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</si>
  <si>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</si>
  <si>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</si>
  <si>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</si>
  <si>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</si>
  <si>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</si>
  <si>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</si>
  <si>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</si>
  <si>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</si>
  <si>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</si>
  <si>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</si>
  <si>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</si>
  <si>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</si>
  <si>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</si>
  <si>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</si>
  <si>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</si>
  <si>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</si>
  <si>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</si>
  <si>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</si>
  <si>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</si>
  <si>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</si>
  <si>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</si>
  <si>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</si>
  <si>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</si>
  <si>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</si>
  <si>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</si>
  <si>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</si>
  <si>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</si>
  <si>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</si>
  <si>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</si>
  <si>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</si>
  <si>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</si>
  <si>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</si>
  <si>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</si>
  <si>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</si>
  <si>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</si>
  <si>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</si>
  <si>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</si>
  <si>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</si>
  <si>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</si>
  <si>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</si>
  <si>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</si>
  <si>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</si>
  <si>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</si>
  <si>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</si>
  <si>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</si>
  <si>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</si>
  <si>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</si>
  <si>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</si>
  <si>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</si>
  <si>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</si>
  <si>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</si>
  <si>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</si>
  <si>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</si>
  <si>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</si>
  <si>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</si>
  <si>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</si>
  <si>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</si>
  <si>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</si>
  <si>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</si>
  <si>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</si>
  <si>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</si>
  <si>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</si>
  <si>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</si>
  <si>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</si>
  <si>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</si>
  <si>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</si>
  <si>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</si>
  <si>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</si>
  <si>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</si>
  <si>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</si>
  <si>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</si>
  <si>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</si>
  <si>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</si>
  <si>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</si>
  <si>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</si>
  <si>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</si>
  <si>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</si>
  <si>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</si>
  <si>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</si>
  <si>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</si>
  <si>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</si>
  <si>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</si>
  <si>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</si>
  <si>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</si>
  <si>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</si>
  <si>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</si>
  <si>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</si>
  <si>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</si>
  <si>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</si>
  <si>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</si>
  <si>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</si>
  <si>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</si>
  <si>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</si>
  <si>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</si>
  <si>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</si>
  <si>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</si>
  <si>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</si>
  <si>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</si>
  <si>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</si>
  <si>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</si>
  <si>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</si>
  <si>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хмеля, га</t>
  </si>
  <si>
    <t>Валовой сбор хмеля, тонн</t>
  </si>
  <si>
    <t>Убрано рапса, га</t>
  </si>
  <si>
    <t>Валовой сбор рапса, тонн</t>
  </si>
  <si>
    <t>Убрано сахарной свеклы, га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</si>
  <si>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</si>
  <si>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</si>
  <si>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</si>
  <si>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</si>
  <si>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</si>
  <si>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Валовой сбор, тонн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</si>
  <si>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</si>
  <si>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</si>
  <si>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</si>
  <si>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</si>
  <si>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</si>
  <si>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</si>
  <si>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</si>
  <si>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</si>
  <si>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</si>
  <si>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</si>
  <si>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</si>
  <si>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</si>
  <si>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</si>
  <si>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</si>
  <si>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</si>
  <si>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</si>
  <si>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</si>
  <si>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</si>
  <si>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</si>
  <si>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</si>
  <si>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</si>
  <si>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</si>
  <si>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</si>
  <si>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</si>
  <si>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</si>
  <si>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</si>
  <si>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</si>
  <si>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</si>
  <si>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</si>
  <si>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</si>
  <si>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</si>
  <si>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</si>
  <si>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</si>
  <si>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</si>
  <si>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Убрано сои, га</t>
  </si>
  <si>
    <t>Валовой сбор сои, тонн</t>
  </si>
  <si>
    <t>Убрано кукурузы на зерно, га</t>
  </si>
  <si>
    <t>Валовой сбор зерна кукурузы, тонн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</si>
  <si>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</si>
  <si>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</si>
  <si>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</si>
  <si>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</si>
  <si>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</si>
  <si>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</si>
  <si>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r>
      <t>Посеяно яровых зерновых и зернобобовых культур</t>
    </r>
    <r>
      <rPr>
        <sz val="17"/>
        <rFont val="Times New Roman"/>
        <family val="1"/>
        <charset val="204"/>
      </rPr>
      <t>,</t>
    </r>
    <r>
      <rPr>
        <b/>
        <sz val="17"/>
        <rFont val="Times New Roman"/>
        <family val="1"/>
        <charset val="204"/>
      </rPr>
      <t xml:space="preserve"> га</t>
    </r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</si>
  <si>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</si>
  <si>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</si>
  <si>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</si>
  <si>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</si>
  <si>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</si>
  <si>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2018 г. данные 4-сх)</t>
    </r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</si>
  <si>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</si>
  <si>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</si>
  <si>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</si>
  <si>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</si>
  <si>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</si>
  <si>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</si>
  <si>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</si>
  <si>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</si>
  <si>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</si>
  <si>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</si>
  <si>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</si>
  <si>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</si>
  <si>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</si>
  <si>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</si>
  <si>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</si>
  <si>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</si>
  <si>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</si>
  <si>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</si>
  <si>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</si>
  <si>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</si>
  <si>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</si>
  <si>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</si>
  <si>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</si>
  <si>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</si>
  <si>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</si>
  <si>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На соответ. период 2020 г.</t>
  </si>
  <si>
    <t>2021 г. к 2020 г., %</t>
  </si>
  <si>
    <t>Всего период 2021 г.</t>
  </si>
  <si>
    <t>Площадь многолетних трав всего,  га (4-сх 2020)</t>
  </si>
  <si>
    <t>Посеяно технических культур - всего, га</t>
  </si>
  <si>
    <t>Информация о сельскохозяйственных работах по состоянию на 17 мая 2021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</si>
</sst>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21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sz val="17"/>
      <color theme="1"/>
      <name val="Times New Roman"/>
      <family val="1"/>
      <charset val="204"/>
    </font>
    <font>
      <b/>
      <i/>
      <sz val="17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140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165" fontId="11" fillId="0" borderId="5" xfId="0" applyNumberFormat="1" applyFont="1" applyFill="1" applyBorder="1" applyAlignment="1">
      <alignment horizontal="center" vertical="center" wrapText="1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165" fontId="11" fillId="0" borderId="3" xfId="0" applyNumberFormat="1" applyFont="1" applyFill="1" applyBorder="1" applyAlignment="1">
      <alignment horizontal="center" vertic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 wrapText="1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9" fontId="11" fillId="0" borderId="2" xfId="2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8" fillId="0" borderId="2" xfId="2" applyNumberFormat="1" applyFont="1" applyFill="1" applyBorder="1" applyAlignment="1">
      <alignment horizontal="center" vertical="center" wrapText="1"/>
    </xf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1" fontId="8" fillId="0" borderId="3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3" fontId="11" fillId="0" borderId="3" xfId="2" applyNumberFormat="1" applyFont="1" applyFill="1" applyBorder="1" applyAlignment="1">
      <alignment horizontal="center" vertical="center"/>
    </xf>
    <xf numFmtId="3" fontId="11" fillId="0" borderId="3" xfId="0" applyNumberFormat="1" applyFont="1" applyFill="1" applyBorder="1" applyAlignment="1">
      <alignment horizontal="center" vertical="center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10" fillId="0" borderId="2" xfId="2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vertical="center" wrapText="1"/>
    </xf>
    <xf numFmtId="3" fontId="10" fillId="2" borderId="2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left" vertical="center" wrapText="1"/>
    </xf>
    <xf numFmtId="3" fontId="9" fillId="2" borderId="2" xfId="0" applyNumberFormat="1" applyFont="1" applyFill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/>
    <xf numFmtId="3" fontId="8" fillId="0" borderId="2" xfId="0" applyNumberFormat="1" applyFont="1" applyFill="1" applyBorder="1" applyAlignment="1">
      <alignment horizontal="center" vertical="center" wrapText="1"/>
    </xf>
    <xf numFmtId="3" fontId="11" fillId="0" borderId="3" xfId="0" applyNumberFormat="1" applyFont="1" applyFill="1" applyBorder="1" applyAlignment="1">
      <alignment horizontal="center" vertical="center"/>
    </xf>
    <xf numFmtId="3" fontId="18" fillId="0" borderId="2" xfId="0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left" vertical="center" wrapText="1"/>
    </xf>
    <xf numFmtId="3" fontId="19" fillId="0" borderId="2" xfId="0" applyNumberFormat="1" applyFont="1" applyFill="1" applyBorder="1" applyAlignment="1">
      <alignment horizontal="center" vertical="center" wrapText="1"/>
    </xf>
    <xf numFmtId="164" fontId="19" fillId="0" borderId="2" xfId="2" applyNumberFormat="1" applyFont="1" applyFill="1" applyBorder="1" applyAlignment="1">
      <alignment horizontal="center" vertical="center" wrapText="1"/>
    </xf>
    <xf numFmtId="0" fontId="20" fillId="0" borderId="0" xfId="0" applyNumberFormat="1" applyFont="1" applyFill="1" applyBorder="1" applyAlignment="1">
      <alignment horizontal="center" vertical="center"/>
    </xf>
    <xf numFmtId="0" fontId="20" fillId="0" borderId="0" xfId="0" applyFont="1" applyFill="1" applyBorder="1"/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7" fillId="0" borderId="9" xfId="0" applyFont="1" applyFill="1" applyBorder="1" applyAlignment="1">
      <alignment horizontal="center" textRotation="90" wrapText="1"/>
    </xf>
    <xf numFmtId="0" fontId="7" fillId="0" borderId="10" xfId="0" applyFont="1" applyFill="1" applyBorder="1" applyAlignment="1">
      <alignment horizontal="center" textRotation="90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I238"/>
  <sheetViews>
    <sheetView tabSelected="1" view="pageBreakPreview" topLeftCell="A2" zoomScale="70" zoomScaleNormal="70" zoomScaleSheetLayoutView="70" zoomScalePageLayoutView="82" workbookViewId="0">
      <pane xSplit="3" ySplit="5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U58" sqref="U58"/>
    </sheetView>
  </sheetViews>
  <sheetFormatPr defaultColWidth="9.140625" defaultRowHeight="16.5" outlineLevelRow="1" x14ac:dyDescent="0.25"/>
  <cols>
    <col min="1" max="1" width="99.85546875" style="79" customWidth="1"/>
    <col min="2" max="2" width="19.28515625" style="2" bestFit="1" customWidth="1"/>
    <col min="3" max="3" width="14.5703125" style="2" bestFit="1" customWidth="1"/>
    <col min="4" max="4" width="21.42578125" style="2" customWidth="1"/>
    <col min="5" max="8" width="13.7109375" style="1" customWidth="1"/>
    <col min="9" max="9" width="14" style="1" customWidth="1"/>
    <col min="10" max="16" width="13.7109375" style="1" customWidth="1"/>
    <col min="17" max="17" width="13.5703125" style="1" customWidth="1"/>
    <col min="18" max="25" width="13.7109375" style="1" customWidth="1"/>
    <col min="26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3"/>
    </row>
    <row r="2" spans="1:26" s="4" customFormat="1" ht="29.45" customHeight="1" thickBot="1" x14ac:dyDescent="0.3">
      <c r="A2" s="130" t="s">
        <v>202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</row>
    <row r="3" spans="1:26" s="4" customFormat="1" ht="12.75" hidden="1" customHeight="1" thickBot="1" x14ac:dyDescent="0.3">
      <c r="A3" s="5"/>
      <c r="B3" s="5"/>
      <c r="C3" s="5"/>
      <c r="D3" s="5"/>
      <c r="E3" s="5"/>
      <c r="F3" s="5"/>
      <c r="G3" s="5" t="s">
        <v>1</v>
      </c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6" t="s">
        <v>2</v>
      </c>
      <c r="Y3" s="6"/>
    </row>
    <row r="4" spans="1:26" s="113" customFormat="1" ht="17.45" customHeight="1" thickBot="1" x14ac:dyDescent="0.35">
      <c r="A4" s="131" t="s">
        <v>3</v>
      </c>
      <c r="B4" s="134" t="s">
        <v>197</v>
      </c>
      <c r="C4" s="127" t="s">
        <v>199</v>
      </c>
      <c r="D4" s="127" t="s">
        <v>198</v>
      </c>
      <c r="E4" s="137" t="s">
        <v>4</v>
      </c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9"/>
    </row>
    <row r="5" spans="1:26" s="113" customFormat="1" ht="87" customHeight="1" x14ac:dyDescent="0.25">
      <c r="A5" s="132"/>
      <c r="B5" s="135"/>
      <c r="C5" s="128"/>
      <c r="D5" s="128"/>
      <c r="E5" s="125" t="s">
        <v>5</v>
      </c>
      <c r="F5" s="125" t="s">
        <v>6</v>
      </c>
      <c r="G5" s="125" t="s">
        <v>7</v>
      </c>
      <c r="H5" s="125" t="s">
        <v>8</v>
      </c>
      <c r="I5" s="125" t="s">
        <v>9</v>
      </c>
      <c r="J5" s="125" t="s">
        <v>10</v>
      </c>
      <c r="K5" s="125" t="s">
        <v>11</v>
      </c>
      <c r="L5" s="125" t="s">
        <v>12</v>
      </c>
      <c r="M5" s="125" t="s">
        <v>13</v>
      </c>
      <c r="N5" s="125" t="s">
        <v>14</v>
      </c>
      <c r="O5" s="125" t="s">
        <v>15</v>
      </c>
      <c r="P5" s="125" t="s">
        <v>16</v>
      </c>
      <c r="Q5" s="125" t="s">
        <v>17</v>
      </c>
      <c r="R5" s="125" t="s">
        <v>18</v>
      </c>
      <c r="S5" s="125" t="s">
        <v>19</v>
      </c>
      <c r="T5" s="125" t="s">
        <v>20</v>
      </c>
      <c r="U5" s="125" t="s">
        <v>21</v>
      </c>
      <c r="V5" s="125" t="s">
        <v>22</v>
      </c>
      <c r="W5" s="125" t="s">
        <v>23</v>
      </c>
      <c r="X5" s="125" t="s">
        <v>24</v>
      </c>
      <c r="Y5" s="125" t="s">
        <v>25</v>
      </c>
    </row>
    <row r="6" spans="1:26" s="113" customFormat="1" ht="70.150000000000006" customHeight="1" thickBot="1" x14ac:dyDescent="0.3">
      <c r="A6" s="133"/>
      <c r="B6" s="136"/>
      <c r="C6" s="129"/>
      <c r="D6" s="129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6"/>
    </row>
    <row r="7" spans="1:26" s="2" customFormat="1" ht="30" hidden="1" customHeight="1" x14ac:dyDescent="0.25">
      <c r="A7" s="7" t="s">
        <v>26</v>
      </c>
      <c r="B7" s="8">
        <v>49185</v>
      </c>
      <c r="C7" s="8">
        <f>SUM(E7:Y7)</f>
        <v>48251</v>
      </c>
      <c r="D7" s="15"/>
      <c r="E7" s="10">
        <v>2068</v>
      </c>
      <c r="F7" s="10">
        <v>1426</v>
      </c>
      <c r="G7" s="10">
        <v>3311</v>
      </c>
      <c r="H7" s="10">
        <v>3013</v>
      </c>
      <c r="I7" s="10">
        <v>1521</v>
      </c>
      <c r="J7" s="10">
        <v>3235</v>
      </c>
      <c r="K7" s="10">
        <v>2215</v>
      </c>
      <c r="L7" s="10">
        <v>2793</v>
      </c>
      <c r="M7" s="10">
        <v>2281</v>
      </c>
      <c r="N7" s="10">
        <v>692</v>
      </c>
      <c r="O7" s="10">
        <v>1579</v>
      </c>
      <c r="P7" s="10">
        <v>1997</v>
      </c>
      <c r="Q7" s="10">
        <v>2796</v>
      </c>
      <c r="R7" s="10">
        <v>3011</v>
      </c>
      <c r="S7" s="10">
        <v>3199</v>
      </c>
      <c r="T7" s="10">
        <v>2334</v>
      </c>
      <c r="U7" s="10">
        <v>2066</v>
      </c>
      <c r="V7" s="10">
        <v>685</v>
      </c>
      <c r="W7" s="10">
        <v>1885</v>
      </c>
      <c r="X7" s="10">
        <v>3999</v>
      </c>
      <c r="Y7" s="10">
        <v>2145</v>
      </c>
    </row>
    <row r="8" spans="1:26" s="12" customFormat="1" ht="30" hidden="1" customHeight="1" x14ac:dyDescent="0.2">
      <c r="A8" s="11" t="s">
        <v>27</v>
      </c>
      <c r="B8" s="8">
        <v>51397</v>
      </c>
      <c r="C8" s="8">
        <f>SUM(E8:Y8)</f>
        <v>50150.8</v>
      </c>
      <c r="D8" s="15"/>
      <c r="E8" s="10">
        <v>2280</v>
      </c>
      <c r="F8" s="10">
        <v>1434</v>
      </c>
      <c r="G8" s="10">
        <v>3606</v>
      </c>
      <c r="H8" s="10">
        <v>3022</v>
      </c>
      <c r="I8" s="10">
        <v>1524</v>
      </c>
      <c r="J8" s="10">
        <v>3226</v>
      </c>
      <c r="K8" s="10">
        <v>2363</v>
      </c>
      <c r="L8" s="10">
        <v>2824</v>
      </c>
      <c r="M8" s="10">
        <v>2281</v>
      </c>
      <c r="N8" s="10">
        <v>1032</v>
      </c>
      <c r="O8" s="10">
        <v>1615</v>
      </c>
      <c r="P8" s="10">
        <v>1997</v>
      </c>
      <c r="Q8" s="10">
        <v>2940</v>
      </c>
      <c r="R8" s="10">
        <v>3134</v>
      </c>
      <c r="S8" s="10">
        <v>3405</v>
      </c>
      <c r="T8" s="10">
        <v>2451.8000000000002</v>
      </c>
      <c r="U8" s="10">
        <v>2094</v>
      </c>
      <c r="V8" s="10">
        <v>789</v>
      </c>
      <c r="W8" s="10">
        <v>1958</v>
      </c>
      <c r="X8" s="10">
        <v>4026</v>
      </c>
      <c r="Y8" s="10">
        <v>2149</v>
      </c>
    </row>
    <row r="9" spans="1:26" s="12" customFormat="1" ht="30" hidden="1" customHeight="1" x14ac:dyDescent="0.2">
      <c r="A9" s="13" t="s">
        <v>28</v>
      </c>
      <c r="B9" s="14">
        <v>1.04</v>
      </c>
      <c r="C9" s="14">
        <f t="shared" ref="C9:Y9" si="0">C8/C7</f>
        <v>1.0393732772377775</v>
      </c>
      <c r="D9" s="15"/>
      <c r="E9" s="75">
        <f t="shared" si="0"/>
        <v>1.1025145067698259</v>
      </c>
      <c r="F9" s="75">
        <f t="shared" si="0"/>
        <v>1.0056100981767182</v>
      </c>
      <c r="G9" s="75">
        <f t="shared" si="0"/>
        <v>1.0890969495620659</v>
      </c>
      <c r="H9" s="75">
        <f t="shared" si="0"/>
        <v>1.0029870560902754</v>
      </c>
      <c r="I9" s="75">
        <f t="shared" si="0"/>
        <v>1.0019723865877712</v>
      </c>
      <c r="J9" s="75">
        <f t="shared" si="0"/>
        <v>0.9972179289026275</v>
      </c>
      <c r="K9" s="75">
        <f t="shared" si="0"/>
        <v>1.0668171557562076</v>
      </c>
      <c r="L9" s="75">
        <f t="shared" si="0"/>
        <v>1.0110991765127104</v>
      </c>
      <c r="M9" s="75">
        <f t="shared" si="0"/>
        <v>1</v>
      </c>
      <c r="N9" s="75">
        <f t="shared" si="0"/>
        <v>1.4913294797687862</v>
      </c>
      <c r="O9" s="75">
        <f t="shared" si="0"/>
        <v>1.0227992400253325</v>
      </c>
      <c r="P9" s="75">
        <f t="shared" si="0"/>
        <v>1</v>
      </c>
      <c r="Q9" s="75">
        <f t="shared" si="0"/>
        <v>1.0515021459227467</v>
      </c>
      <c r="R9" s="75">
        <f t="shared" si="0"/>
        <v>1.0408502158751245</v>
      </c>
      <c r="S9" s="75">
        <f t="shared" si="0"/>
        <v>1.0643951234760862</v>
      </c>
      <c r="T9" s="75">
        <f t="shared" si="0"/>
        <v>1.0504712939160241</v>
      </c>
      <c r="U9" s="75">
        <f t="shared" si="0"/>
        <v>1.0135527589545015</v>
      </c>
      <c r="V9" s="75">
        <f t="shared" si="0"/>
        <v>1.1518248175182482</v>
      </c>
      <c r="W9" s="75">
        <f t="shared" si="0"/>
        <v>1.0387267904509283</v>
      </c>
      <c r="X9" s="75">
        <f t="shared" si="0"/>
        <v>1.0067516879219804</v>
      </c>
      <c r="Y9" s="75">
        <f t="shared" si="0"/>
        <v>1.0018648018648018</v>
      </c>
    </row>
    <row r="10" spans="1:26" s="109" customFormat="1" ht="30" hidden="1" customHeight="1" x14ac:dyDescent="0.2">
      <c r="A10" s="110" t="s">
        <v>29</v>
      </c>
      <c r="B10" s="111">
        <v>50516</v>
      </c>
      <c r="C10" s="111">
        <f>SUM(E10:Y10)</f>
        <v>48176.800000000003</v>
      </c>
      <c r="D10" s="15"/>
      <c r="E10" s="112">
        <v>2160</v>
      </c>
      <c r="F10" s="112">
        <v>1434</v>
      </c>
      <c r="G10" s="112">
        <v>3606</v>
      </c>
      <c r="H10" s="112">
        <v>2592</v>
      </c>
      <c r="I10" s="112">
        <v>1471</v>
      </c>
      <c r="J10" s="112">
        <v>2785</v>
      </c>
      <c r="K10" s="112">
        <v>2213</v>
      </c>
      <c r="L10" s="112">
        <v>2769</v>
      </c>
      <c r="M10" s="112">
        <v>2182</v>
      </c>
      <c r="N10" s="112">
        <v>1032</v>
      </c>
      <c r="O10" s="112">
        <v>1568</v>
      </c>
      <c r="P10" s="112">
        <v>1965</v>
      </c>
      <c r="Q10" s="112">
        <v>2880</v>
      </c>
      <c r="R10" s="112">
        <v>3094</v>
      </c>
      <c r="S10" s="112">
        <v>3405</v>
      </c>
      <c r="T10" s="112">
        <v>2104.8000000000002</v>
      </c>
      <c r="U10" s="112">
        <v>2024</v>
      </c>
      <c r="V10" s="112">
        <v>789</v>
      </c>
      <c r="W10" s="112">
        <v>1928</v>
      </c>
      <c r="X10" s="112">
        <v>4026</v>
      </c>
      <c r="Y10" s="112">
        <v>2149</v>
      </c>
    </row>
    <row r="11" spans="1:26" s="12" customFormat="1" ht="30" hidden="1" customHeight="1" x14ac:dyDescent="0.2">
      <c r="A11" s="11" t="s">
        <v>30</v>
      </c>
      <c r="B11" s="14">
        <f>B10/B8</f>
        <v>0.982858921726949</v>
      </c>
      <c r="C11" s="14">
        <v>0.97</v>
      </c>
      <c r="D11" s="15"/>
      <c r="E11" s="75">
        <f>E10/E8</f>
        <v>0.94736842105263153</v>
      </c>
      <c r="F11" s="75">
        <f t="shared" ref="F11:X11" si="1">F10/F8</f>
        <v>1</v>
      </c>
      <c r="G11" s="75">
        <f t="shared" si="1"/>
        <v>1</v>
      </c>
      <c r="H11" s="75">
        <f t="shared" si="1"/>
        <v>0.85771012574454009</v>
      </c>
      <c r="I11" s="75">
        <f t="shared" si="1"/>
        <v>0.96522309711286092</v>
      </c>
      <c r="J11" s="75">
        <v>1</v>
      </c>
      <c r="K11" s="75">
        <f t="shared" si="1"/>
        <v>0.93652137113838341</v>
      </c>
      <c r="L11" s="75">
        <f t="shared" si="1"/>
        <v>0.98052407932011332</v>
      </c>
      <c r="M11" s="75">
        <f t="shared" si="1"/>
        <v>0.95659798334064006</v>
      </c>
      <c r="N11" s="75">
        <f t="shared" si="1"/>
        <v>1</v>
      </c>
      <c r="O11" s="75">
        <f t="shared" si="1"/>
        <v>0.97089783281733744</v>
      </c>
      <c r="P11" s="75">
        <f t="shared" si="1"/>
        <v>0.98397596394591891</v>
      </c>
      <c r="Q11" s="75">
        <f t="shared" si="1"/>
        <v>0.97959183673469385</v>
      </c>
      <c r="R11" s="75">
        <f t="shared" si="1"/>
        <v>0.98723675813656664</v>
      </c>
      <c r="S11" s="75">
        <f t="shared" si="1"/>
        <v>1</v>
      </c>
      <c r="T11" s="75">
        <f t="shared" si="1"/>
        <v>0.8584713271881883</v>
      </c>
      <c r="U11" s="75">
        <f t="shared" si="1"/>
        <v>0.96657115568290353</v>
      </c>
      <c r="V11" s="75">
        <f t="shared" si="1"/>
        <v>1</v>
      </c>
      <c r="W11" s="75">
        <f t="shared" si="1"/>
        <v>0.98467824310520935</v>
      </c>
      <c r="X11" s="75">
        <f t="shared" si="1"/>
        <v>1</v>
      </c>
      <c r="Y11" s="75">
        <v>0.998</v>
      </c>
    </row>
    <row r="12" spans="1:26" s="12" customFormat="1" ht="30" hidden="1" customHeight="1" x14ac:dyDescent="0.2">
      <c r="A12" s="13" t="s">
        <v>31</v>
      </c>
      <c r="B12" s="8">
        <v>18816</v>
      </c>
      <c r="C12" s="8">
        <f>SUM(E12:Y12)</f>
        <v>21120</v>
      </c>
      <c r="D12" s="15">
        <f t="shared" ref="D12:D19" si="2">C12/B12</f>
        <v>1.1224489795918366</v>
      </c>
      <c r="E12" s="80">
        <v>1000</v>
      </c>
      <c r="F12" s="80">
        <v>270</v>
      </c>
      <c r="G12" s="80">
        <v>2550</v>
      </c>
      <c r="H12" s="80">
        <v>765</v>
      </c>
      <c r="I12" s="80">
        <v>198</v>
      </c>
      <c r="J12" s="80">
        <v>2650</v>
      </c>
      <c r="K12" s="80">
        <v>1076</v>
      </c>
      <c r="L12" s="80">
        <v>1094</v>
      </c>
      <c r="M12" s="80">
        <v>585</v>
      </c>
      <c r="N12" s="80">
        <v>60</v>
      </c>
      <c r="O12" s="80">
        <v>816</v>
      </c>
      <c r="P12" s="80">
        <v>350</v>
      </c>
      <c r="Q12" s="80">
        <v>1320</v>
      </c>
      <c r="R12" s="80">
        <v>1400</v>
      </c>
      <c r="S12" s="80">
        <v>1983</v>
      </c>
      <c r="T12" s="80">
        <v>1069</v>
      </c>
      <c r="U12" s="80">
        <v>962</v>
      </c>
      <c r="V12" s="80">
        <v>572</v>
      </c>
      <c r="W12" s="80">
        <v>480</v>
      </c>
      <c r="X12" s="80">
        <v>1500</v>
      </c>
      <c r="Y12" s="80">
        <v>420</v>
      </c>
    </row>
    <row r="13" spans="1:26" s="12" customFormat="1" ht="30" hidden="1" customHeight="1" x14ac:dyDescent="0.2">
      <c r="A13" s="13" t="s">
        <v>32</v>
      </c>
      <c r="B13" s="15">
        <f>B12/B8</f>
        <v>0.36609140611319729</v>
      </c>
      <c r="C13" s="15">
        <f>C12/C8</f>
        <v>0.42112987230512772</v>
      </c>
      <c r="D13" s="15">
        <f t="shared" si="2"/>
        <v>1.1503407763003108</v>
      </c>
      <c r="E13" s="16">
        <f t="shared" ref="E13:L13" si="3">E12/E8</f>
        <v>0.43859649122807015</v>
      </c>
      <c r="F13" s="16">
        <f t="shared" si="3"/>
        <v>0.18828451882845187</v>
      </c>
      <c r="G13" s="16">
        <f t="shared" si="3"/>
        <v>0.70715474209650586</v>
      </c>
      <c r="H13" s="16">
        <f t="shared" si="3"/>
        <v>0.25314361350099274</v>
      </c>
      <c r="I13" s="16">
        <f t="shared" si="3"/>
        <v>0.12992125984251968</v>
      </c>
      <c r="J13" s="16">
        <f t="shared" si="3"/>
        <v>0.82145071295722261</v>
      </c>
      <c r="K13" s="16">
        <f t="shared" si="3"/>
        <v>0.45535336436732965</v>
      </c>
      <c r="L13" s="16">
        <f t="shared" si="3"/>
        <v>0.38739376770538242</v>
      </c>
      <c r="M13" s="16">
        <f t="shared" ref="M13" si="4">M12/M8</f>
        <v>0.25646646207803597</v>
      </c>
      <c r="N13" s="16">
        <f t="shared" ref="N13" si="5">N12/N8</f>
        <v>5.8139534883720929E-2</v>
      </c>
      <c r="O13" s="16">
        <f t="shared" ref="O13" si="6">O12/O8</f>
        <v>0.50526315789473686</v>
      </c>
      <c r="P13" s="16">
        <f t="shared" ref="P13" si="7">P12/P8</f>
        <v>0.17526289434151227</v>
      </c>
      <c r="Q13" s="16">
        <f t="shared" ref="Q13" si="8">Q12/Q8</f>
        <v>0.44897959183673469</v>
      </c>
      <c r="R13" s="16">
        <f t="shared" ref="R13" si="9">R12/R8</f>
        <v>0.44671346522016592</v>
      </c>
      <c r="S13" s="16">
        <f t="shared" ref="S13" si="10">S12/S8</f>
        <v>0.58237885462555061</v>
      </c>
      <c r="T13" s="16">
        <f t="shared" ref="T13" si="11">T12/T8</f>
        <v>0.43600619952687819</v>
      </c>
      <c r="U13" s="16">
        <f t="shared" ref="U13" si="12">U12/U8</f>
        <v>0.45940783190066858</v>
      </c>
      <c r="V13" s="16">
        <f t="shared" ref="V13:W13" si="13">V12/V8</f>
        <v>0.72496831432192654</v>
      </c>
      <c r="W13" s="16">
        <f t="shared" si="13"/>
        <v>0.24514811031664965</v>
      </c>
      <c r="X13" s="16">
        <f t="shared" ref="X13" si="14">X12/X8</f>
        <v>0.37257824143070045</v>
      </c>
      <c r="Y13" s="16">
        <f t="shared" ref="Y13" si="15">Y12/Y8</f>
        <v>0.19543973941368079</v>
      </c>
    </row>
    <row r="14" spans="1:26" s="12" customFormat="1" ht="30" hidden="1" customHeight="1" x14ac:dyDescent="0.2">
      <c r="A14" s="18" t="s">
        <v>33</v>
      </c>
      <c r="B14" s="8">
        <v>5184</v>
      </c>
      <c r="C14" s="8">
        <f>SUM(E14:Y14)</f>
        <v>5876</v>
      </c>
      <c r="D14" s="15">
        <f t="shared" si="2"/>
        <v>1.1334876543209877</v>
      </c>
      <c r="E14" s="10">
        <v>120</v>
      </c>
      <c r="F14" s="10">
        <v>185</v>
      </c>
      <c r="G14" s="10">
        <v>1790</v>
      </c>
      <c r="H14" s="10">
        <v>100</v>
      </c>
      <c r="I14" s="10"/>
      <c r="J14" s="10">
        <v>250</v>
      </c>
      <c r="K14" s="10">
        <v>1040</v>
      </c>
      <c r="L14" s="10"/>
      <c r="M14" s="10">
        <v>630</v>
      </c>
      <c r="N14" s="10"/>
      <c r="O14" s="10"/>
      <c r="P14" s="10">
        <v>620</v>
      </c>
      <c r="Q14" s="10"/>
      <c r="R14" s="10">
        <v>340</v>
      </c>
      <c r="S14" s="10">
        <v>250</v>
      </c>
      <c r="T14" s="10"/>
      <c r="U14" s="10">
        <v>101</v>
      </c>
      <c r="V14" s="10"/>
      <c r="W14" s="10">
        <v>80</v>
      </c>
      <c r="X14" s="10">
        <v>370</v>
      </c>
      <c r="Y14" s="10"/>
    </row>
    <row r="15" spans="1:26" s="12" customFormat="1" ht="30" hidden="1" customHeight="1" x14ac:dyDescent="0.2">
      <c r="A15" s="11" t="s">
        <v>34</v>
      </c>
      <c r="B15" s="8">
        <v>20000.3</v>
      </c>
      <c r="C15" s="8">
        <v>20000</v>
      </c>
      <c r="D15" s="15">
        <f t="shared" si="2"/>
        <v>0.9999850002249967</v>
      </c>
      <c r="E15" s="10">
        <v>1214</v>
      </c>
      <c r="F15" s="10">
        <v>599</v>
      </c>
      <c r="G15" s="10">
        <v>1456</v>
      </c>
      <c r="H15" s="10">
        <v>1166.4000000000001</v>
      </c>
      <c r="I15" s="10">
        <v>648</v>
      </c>
      <c r="J15" s="10">
        <v>1046</v>
      </c>
      <c r="K15" s="10">
        <v>965.7</v>
      </c>
      <c r="L15" s="10">
        <v>1272</v>
      </c>
      <c r="M15" s="10">
        <v>779.2</v>
      </c>
      <c r="N15" s="10">
        <v>418</v>
      </c>
      <c r="O15" s="10">
        <v>542</v>
      </c>
      <c r="P15" s="10">
        <v>1129</v>
      </c>
      <c r="Q15" s="10">
        <v>1318</v>
      </c>
      <c r="R15" s="10">
        <v>1036</v>
      </c>
      <c r="S15" s="10">
        <v>1268.5</v>
      </c>
      <c r="T15" s="10">
        <v>857</v>
      </c>
      <c r="U15" s="10">
        <v>661</v>
      </c>
      <c r="V15" s="10">
        <v>187.6</v>
      </c>
      <c r="W15" s="10">
        <v>1099</v>
      </c>
      <c r="X15" s="10">
        <v>1550</v>
      </c>
      <c r="Y15" s="10">
        <v>787</v>
      </c>
    </row>
    <row r="16" spans="1:26" s="2" customFormat="1" ht="30" hidden="1" customHeight="1" x14ac:dyDescent="0.25">
      <c r="A16" s="11" t="s">
        <v>35</v>
      </c>
      <c r="B16" s="19">
        <v>11053</v>
      </c>
      <c r="C16" s="19">
        <f>SUM(E16:Y16)</f>
        <v>11553.500000000002</v>
      </c>
      <c r="D16" s="15">
        <f t="shared" si="2"/>
        <v>1.0452818239392021</v>
      </c>
      <c r="E16" s="76">
        <v>268.39999999999998</v>
      </c>
      <c r="F16" s="76">
        <v>181.8</v>
      </c>
      <c r="G16" s="76">
        <v>597.6</v>
      </c>
      <c r="H16" s="76">
        <v>1396.4</v>
      </c>
      <c r="I16" s="76">
        <v>363.2</v>
      </c>
      <c r="J16" s="76">
        <v>496.3</v>
      </c>
      <c r="K16" s="76">
        <v>781</v>
      </c>
      <c r="L16" s="76">
        <v>850.5</v>
      </c>
      <c r="M16" s="76">
        <v>782.1</v>
      </c>
      <c r="N16" s="76">
        <v>210</v>
      </c>
      <c r="O16" s="76">
        <v>484.8</v>
      </c>
      <c r="P16" s="76">
        <v>248.3</v>
      </c>
      <c r="Q16" s="76">
        <v>516.20000000000005</v>
      </c>
      <c r="R16" s="76">
        <v>356</v>
      </c>
      <c r="S16" s="76">
        <v>868</v>
      </c>
      <c r="T16" s="76">
        <v>561.20000000000005</v>
      </c>
      <c r="U16" s="76">
        <v>219.8</v>
      </c>
      <c r="V16" s="76">
        <v>145.1</v>
      </c>
      <c r="W16" s="76">
        <v>605.70000000000005</v>
      </c>
      <c r="X16" s="76">
        <v>1368.7</v>
      </c>
      <c r="Y16" s="76">
        <v>252.4</v>
      </c>
      <c r="Z16" s="20"/>
    </row>
    <row r="17" spans="1:26" s="2" customFormat="1" ht="30" hidden="1" customHeight="1" x14ac:dyDescent="0.25">
      <c r="A17" s="18" t="s">
        <v>36</v>
      </c>
      <c r="B17" s="15">
        <f>B16/B15</f>
        <v>0.5526417103743444</v>
      </c>
      <c r="C17" s="15">
        <f>C16/C15</f>
        <v>0.57767500000000005</v>
      </c>
      <c r="D17" s="15">
        <f t="shared" si="2"/>
        <v>1.0452975031665612</v>
      </c>
      <c r="E17" s="16">
        <f t="shared" ref="E17:W17" si="16">E16/E15</f>
        <v>0.22108731466227347</v>
      </c>
      <c r="F17" s="16">
        <f t="shared" si="16"/>
        <v>0.30350584307178635</v>
      </c>
      <c r="G17" s="16">
        <f t="shared" si="16"/>
        <v>0.41043956043956048</v>
      </c>
      <c r="H17" s="16">
        <f t="shared" si="16"/>
        <v>1.19718792866941</v>
      </c>
      <c r="I17" s="16">
        <f t="shared" si="16"/>
        <v>0.56049382716049378</v>
      </c>
      <c r="J17" s="16">
        <f t="shared" si="16"/>
        <v>0.47447418738049713</v>
      </c>
      <c r="K17" s="16">
        <f t="shared" si="16"/>
        <v>0.8087397742570156</v>
      </c>
      <c r="L17" s="16">
        <f t="shared" si="16"/>
        <v>0.66863207547169812</v>
      </c>
      <c r="M17" s="16">
        <f t="shared" si="16"/>
        <v>1.0037217659137576</v>
      </c>
      <c r="N17" s="16">
        <f t="shared" si="16"/>
        <v>0.50239234449760761</v>
      </c>
      <c r="O17" s="16">
        <f t="shared" si="16"/>
        <v>0.89446494464944648</v>
      </c>
      <c r="P17" s="16">
        <f t="shared" si="16"/>
        <v>0.21992914083259524</v>
      </c>
      <c r="Q17" s="16">
        <f t="shared" si="16"/>
        <v>0.39165402124430959</v>
      </c>
      <c r="R17" s="16">
        <f t="shared" si="16"/>
        <v>0.34362934362934361</v>
      </c>
      <c r="S17" s="16">
        <f t="shared" si="16"/>
        <v>0.68427276310603069</v>
      </c>
      <c r="T17" s="16">
        <f t="shared" si="16"/>
        <v>0.65484247374562432</v>
      </c>
      <c r="U17" s="16">
        <f t="shared" si="16"/>
        <v>0.33252647503782151</v>
      </c>
      <c r="V17" s="16">
        <f t="shared" si="16"/>
        <v>0.77345415778251603</v>
      </c>
      <c r="W17" s="16">
        <f t="shared" si="16"/>
        <v>0.55113739763421299</v>
      </c>
      <c r="X17" s="16">
        <v>0.72699999999999998</v>
      </c>
      <c r="Y17" s="16">
        <f>Y16/Y15</f>
        <v>0.32071156289707753</v>
      </c>
      <c r="Z17" s="21"/>
    </row>
    <row r="18" spans="1:26" s="2" customFormat="1" ht="30" hidden="1" customHeight="1" x14ac:dyDescent="0.25">
      <c r="A18" s="11" t="s">
        <v>37</v>
      </c>
      <c r="B18" s="15">
        <v>0.86799999999999999</v>
      </c>
      <c r="C18" s="15">
        <v>0.88200000000000001</v>
      </c>
      <c r="D18" s="15">
        <f t="shared" si="2"/>
        <v>1.0161290322580645</v>
      </c>
      <c r="E18" s="16">
        <v>0.46400000000000002</v>
      </c>
      <c r="F18" s="16">
        <v>0.46700000000000003</v>
      </c>
      <c r="G18" s="16">
        <v>0.84199999999999997</v>
      </c>
      <c r="H18" s="16">
        <v>0.81100000000000005</v>
      </c>
      <c r="I18" s="16">
        <v>1.038</v>
      </c>
      <c r="J18" s="16">
        <v>1.083</v>
      </c>
      <c r="K18" s="16">
        <v>2.1429999999999998</v>
      </c>
      <c r="L18" s="16">
        <v>1.0509999999999999</v>
      </c>
      <c r="M18" s="16">
        <v>0.63500000000000001</v>
      </c>
      <c r="N18" s="16">
        <v>1.077</v>
      </c>
      <c r="O18" s="16">
        <v>0.67700000000000005</v>
      </c>
      <c r="P18" s="16">
        <v>0.59299999999999997</v>
      </c>
      <c r="Q18" s="16">
        <v>0.6</v>
      </c>
      <c r="R18" s="16">
        <v>0.85699999999999998</v>
      </c>
      <c r="S18" s="16">
        <v>0.88300000000000001</v>
      </c>
      <c r="T18" s="16">
        <v>0.30599999999999999</v>
      </c>
      <c r="U18" s="16">
        <v>0.8</v>
      </c>
      <c r="V18" s="16">
        <v>0.69299999999999995</v>
      </c>
      <c r="W18" s="16">
        <v>0.75</v>
      </c>
      <c r="X18" s="16">
        <v>1.319</v>
      </c>
      <c r="Y18" s="16">
        <v>1.4259999999999999</v>
      </c>
      <c r="Z18" s="21"/>
    </row>
    <row r="19" spans="1:26" s="2" customFormat="1" ht="30" hidden="1" customHeight="1" x14ac:dyDescent="0.25">
      <c r="A19" s="11" t="s">
        <v>38</v>
      </c>
      <c r="B19" s="15">
        <v>0.65500000000000003</v>
      </c>
      <c r="C19" s="15">
        <v>0.61199999999999999</v>
      </c>
      <c r="D19" s="15">
        <f t="shared" si="2"/>
        <v>0.93435114503816785</v>
      </c>
      <c r="E19" s="16">
        <v>0.95099999999999996</v>
      </c>
      <c r="F19" s="16">
        <v>0.26700000000000002</v>
      </c>
      <c r="G19" s="16">
        <v>1.1719999999999999</v>
      </c>
      <c r="H19" s="16">
        <v>0.52600000000000002</v>
      </c>
      <c r="I19" s="16">
        <v>0.625</v>
      </c>
      <c r="J19" s="16">
        <v>1.1180000000000001</v>
      </c>
      <c r="K19" s="16">
        <v>3.464</v>
      </c>
      <c r="L19" s="16">
        <v>0.377</v>
      </c>
      <c r="M19" s="16">
        <v>0.4</v>
      </c>
      <c r="N19" s="16">
        <v>1.548</v>
      </c>
      <c r="O19" s="16">
        <v>0.63300000000000001</v>
      </c>
      <c r="P19" s="16">
        <v>5.6000000000000001E-2</v>
      </c>
      <c r="Q19" s="16">
        <v>0.42199999999999999</v>
      </c>
      <c r="R19" s="16">
        <v>8.6999999999999994E-2</v>
      </c>
      <c r="S19" s="16">
        <v>0.97899999999999998</v>
      </c>
      <c r="T19" s="16">
        <v>0.313</v>
      </c>
      <c r="U19" s="16">
        <v>0</v>
      </c>
      <c r="V19" s="16">
        <v>1.6830000000000001</v>
      </c>
      <c r="W19" s="16">
        <v>0.752</v>
      </c>
      <c r="X19" s="16">
        <v>0.54900000000000004</v>
      </c>
      <c r="Y19" s="16">
        <v>0.152</v>
      </c>
      <c r="Z19" s="21"/>
    </row>
    <row r="20" spans="1:26" s="12" customFormat="1" ht="30" hidden="1" customHeight="1" x14ac:dyDescent="0.2">
      <c r="A20" s="22" t="s">
        <v>39</v>
      </c>
      <c r="B20" s="23">
        <v>93232</v>
      </c>
      <c r="C20" s="23">
        <f>SUM(E20:Y20)</f>
        <v>100587</v>
      </c>
      <c r="D20" s="15">
        <f t="shared" ref="D20:D35" si="17">C20/B20</f>
        <v>1.0788892225845204</v>
      </c>
      <c r="E20" s="105">
        <v>7450</v>
      </c>
      <c r="F20" s="105">
        <v>3328</v>
      </c>
      <c r="G20" s="105">
        <v>5500</v>
      </c>
      <c r="H20" s="105">
        <v>6469</v>
      </c>
      <c r="I20" s="105">
        <v>3383</v>
      </c>
      <c r="J20" s="105">
        <v>7890</v>
      </c>
      <c r="K20" s="105">
        <v>2903</v>
      </c>
      <c r="L20" s="105">
        <v>4065</v>
      </c>
      <c r="M20" s="105">
        <v>5356</v>
      </c>
      <c r="N20" s="105">
        <v>1683</v>
      </c>
      <c r="O20" s="105">
        <v>2415</v>
      </c>
      <c r="P20" s="105">
        <v>5502</v>
      </c>
      <c r="Q20" s="105">
        <v>7063</v>
      </c>
      <c r="R20" s="105">
        <v>4830</v>
      </c>
      <c r="S20" s="105">
        <v>7951</v>
      </c>
      <c r="T20" s="105">
        <v>4344</v>
      </c>
      <c r="U20" s="105">
        <v>2600</v>
      </c>
      <c r="V20" s="105">
        <v>2415</v>
      </c>
      <c r="W20" s="105">
        <v>6142</v>
      </c>
      <c r="X20" s="105">
        <v>6912</v>
      </c>
      <c r="Y20" s="105">
        <v>2386</v>
      </c>
    </row>
    <row r="21" spans="1:26" s="12" customFormat="1" ht="30" hidden="1" customHeight="1" x14ac:dyDescent="0.2">
      <c r="A21" s="25" t="s">
        <v>40</v>
      </c>
      <c r="B21" s="23">
        <v>0</v>
      </c>
      <c r="C21" s="23">
        <f>SUM(E21:Y21)</f>
        <v>0</v>
      </c>
      <c r="D21" s="15" t="e">
        <f t="shared" si="17"/>
        <v>#DIV/0!</v>
      </c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</row>
    <row r="22" spans="1:26" s="12" customFormat="1" ht="30" hidden="1" customHeight="1" x14ac:dyDescent="0.2">
      <c r="A22" s="25" t="s">
        <v>41</v>
      </c>
      <c r="B22" s="9">
        <f>B21/B20</f>
        <v>0</v>
      </c>
      <c r="C22" s="9">
        <f t="shared" ref="C22:E22" si="18">C21/C20</f>
        <v>0</v>
      </c>
      <c r="D22" s="15" t="e">
        <f t="shared" si="17"/>
        <v>#DIV/0!</v>
      </c>
      <c r="E22" s="30">
        <f t="shared" si="18"/>
        <v>0</v>
      </c>
      <c r="F22" s="30">
        <f t="shared" ref="F22" si="19">F21/F20</f>
        <v>0</v>
      </c>
      <c r="G22" s="30">
        <f t="shared" ref="G22" si="20">G21/G20</f>
        <v>0</v>
      </c>
      <c r="H22" s="30">
        <f t="shared" ref="H22" si="21">H21/H20</f>
        <v>0</v>
      </c>
      <c r="I22" s="30">
        <f t="shared" ref="I22" si="22">I21/I20</f>
        <v>0</v>
      </c>
      <c r="J22" s="30">
        <f t="shared" ref="J22" si="23">J21/J20</f>
        <v>0</v>
      </c>
      <c r="K22" s="30">
        <f t="shared" ref="K22" si="24">K21/K20</f>
        <v>0</v>
      </c>
      <c r="L22" s="30">
        <f t="shared" ref="L22" si="25">L21/L20</f>
        <v>0</v>
      </c>
      <c r="M22" s="30">
        <f t="shared" ref="M22" si="26">M21/M20</f>
        <v>0</v>
      </c>
      <c r="N22" s="30">
        <f t="shared" ref="N22" si="27">N21/N20</f>
        <v>0</v>
      </c>
      <c r="O22" s="30">
        <f t="shared" ref="O22" si="28">O21/O20</f>
        <v>0</v>
      </c>
      <c r="P22" s="30">
        <f t="shared" ref="P22" si="29">P21/P20</f>
        <v>0</v>
      </c>
      <c r="Q22" s="30">
        <f t="shared" ref="Q22" si="30">Q21/Q20</f>
        <v>0</v>
      </c>
      <c r="R22" s="30">
        <f t="shared" ref="R22" si="31">R21/R20</f>
        <v>0</v>
      </c>
      <c r="S22" s="30">
        <f t="shared" ref="S22" si="32">S21/S20</f>
        <v>0</v>
      </c>
      <c r="T22" s="30">
        <f t="shared" ref="T22" si="33">T21/T20</f>
        <v>0</v>
      </c>
      <c r="U22" s="30">
        <f t="shared" ref="U22" si="34">U21/U20</f>
        <v>0</v>
      </c>
      <c r="V22" s="30">
        <f t="shared" ref="V22" si="35">V21/V20</f>
        <v>0</v>
      </c>
      <c r="W22" s="30">
        <f t="shared" ref="W22" si="36">W21/W20</f>
        <v>0</v>
      </c>
      <c r="X22" s="30">
        <f t="shared" ref="X22" si="37">X21/X20</f>
        <v>0</v>
      </c>
      <c r="Y22" s="30">
        <f t="shared" ref="Y22" si="38">Y21/Y20</f>
        <v>0</v>
      </c>
    </row>
    <row r="23" spans="1:26" s="12" customFormat="1" ht="30" hidden="1" customHeight="1" x14ac:dyDescent="0.2">
      <c r="A23" s="25" t="s">
        <v>42</v>
      </c>
      <c r="B23" s="23">
        <v>0</v>
      </c>
      <c r="C23" s="27">
        <f>SUM(E23:Y23)</f>
        <v>0</v>
      </c>
      <c r="D23" s="15" t="e">
        <f t="shared" si="17"/>
        <v>#DIV/0!</v>
      </c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</row>
    <row r="24" spans="1:26" s="12" customFormat="1" ht="30" hidden="1" customHeight="1" x14ac:dyDescent="0.2">
      <c r="A24" s="25" t="s">
        <v>43</v>
      </c>
      <c r="B24" s="15" t="e">
        <f>B23/B21</f>
        <v>#DIV/0!</v>
      </c>
      <c r="C24" s="15" t="e">
        <f>C23/C21</f>
        <v>#DIV/0!</v>
      </c>
      <c r="D24" s="15" t="e">
        <f t="shared" si="17"/>
        <v>#DIV/0!</v>
      </c>
      <c r="E24" s="16" t="e">
        <f>E23/E21</f>
        <v>#DIV/0!</v>
      </c>
      <c r="F24" s="16" t="e">
        <f t="shared" ref="F24:Y24" si="39">F23/F21</f>
        <v>#DIV/0!</v>
      </c>
      <c r="G24" s="16" t="e">
        <f t="shared" si="39"/>
        <v>#DIV/0!</v>
      </c>
      <c r="H24" s="16" t="e">
        <f t="shared" si="39"/>
        <v>#DIV/0!</v>
      </c>
      <c r="I24" s="16" t="e">
        <f t="shared" si="39"/>
        <v>#DIV/0!</v>
      </c>
      <c r="J24" s="16" t="e">
        <f t="shared" si="39"/>
        <v>#DIV/0!</v>
      </c>
      <c r="K24" s="16" t="e">
        <f t="shared" si="39"/>
        <v>#DIV/0!</v>
      </c>
      <c r="L24" s="16" t="e">
        <f t="shared" si="39"/>
        <v>#DIV/0!</v>
      </c>
      <c r="M24" s="16" t="e">
        <f t="shared" si="39"/>
        <v>#DIV/0!</v>
      </c>
      <c r="N24" s="16" t="e">
        <f t="shared" si="39"/>
        <v>#DIV/0!</v>
      </c>
      <c r="O24" s="16" t="e">
        <f t="shared" si="39"/>
        <v>#DIV/0!</v>
      </c>
      <c r="P24" s="16" t="e">
        <f t="shared" si="39"/>
        <v>#DIV/0!</v>
      </c>
      <c r="Q24" s="16" t="e">
        <f t="shared" si="39"/>
        <v>#DIV/0!</v>
      </c>
      <c r="R24" s="16" t="e">
        <f t="shared" si="39"/>
        <v>#DIV/0!</v>
      </c>
      <c r="S24" s="16" t="e">
        <f t="shared" si="39"/>
        <v>#DIV/0!</v>
      </c>
      <c r="T24" s="16" t="e">
        <f t="shared" si="39"/>
        <v>#DIV/0!</v>
      </c>
      <c r="U24" s="16" t="e">
        <f t="shared" si="39"/>
        <v>#DIV/0!</v>
      </c>
      <c r="V24" s="16" t="e">
        <f t="shared" si="39"/>
        <v>#DIV/0!</v>
      </c>
      <c r="W24" s="16" t="e">
        <f t="shared" si="39"/>
        <v>#DIV/0!</v>
      </c>
      <c r="X24" s="16" t="e">
        <f t="shared" si="39"/>
        <v>#DIV/0!</v>
      </c>
      <c r="Y24" s="16" t="e">
        <f t="shared" si="39"/>
        <v>#DIV/0!</v>
      </c>
    </row>
    <row r="25" spans="1:26" s="109" customFormat="1" ht="30" hidden="1" customHeight="1" x14ac:dyDescent="0.2">
      <c r="A25" s="106" t="s">
        <v>44</v>
      </c>
      <c r="B25" s="107">
        <v>74303</v>
      </c>
      <c r="C25" s="107">
        <f>SUM(E25:Y25)</f>
        <v>80216</v>
      </c>
      <c r="D25" s="15">
        <f t="shared" si="17"/>
        <v>1.0795795593717616</v>
      </c>
      <c r="E25" s="108">
        <v>4020</v>
      </c>
      <c r="F25" s="108">
        <v>1320</v>
      </c>
      <c r="G25" s="108">
        <v>5350</v>
      </c>
      <c r="H25" s="108">
        <v>5589</v>
      </c>
      <c r="I25" s="108">
        <v>2541</v>
      </c>
      <c r="J25" s="108">
        <v>7625</v>
      </c>
      <c r="K25" s="108">
        <v>2903</v>
      </c>
      <c r="L25" s="108">
        <v>3126</v>
      </c>
      <c r="M25" s="108">
        <v>3815</v>
      </c>
      <c r="N25" s="108">
        <v>1200</v>
      </c>
      <c r="O25" s="108">
        <v>2121</v>
      </c>
      <c r="P25" s="108">
        <v>4567</v>
      </c>
      <c r="Q25" s="108">
        <v>5830</v>
      </c>
      <c r="R25" s="108">
        <v>3780</v>
      </c>
      <c r="S25" s="108">
        <v>7124</v>
      </c>
      <c r="T25" s="108">
        <v>3390</v>
      </c>
      <c r="U25" s="108">
        <v>2010</v>
      </c>
      <c r="V25" s="108">
        <v>1195</v>
      </c>
      <c r="W25" s="108">
        <v>5200</v>
      </c>
      <c r="X25" s="108">
        <v>5710</v>
      </c>
      <c r="Y25" s="108">
        <v>1800</v>
      </c>
    </row>
    <row r="26" spans="1:26" s="12" customFormat="1" ht="30" hidden="1" customHeight="1" x14ac:dyDescent="0.2">
      <c r="A26" s="18" t="s">
        <v>45</v>
      </c>
      <c r="B26" s="28">
        <f t="shared" ref="B26:X26" si="40">B25/B20</f>
        <v>0.79696885189634459</v>
      </c>
      <c r="C26" s="28">
        <f t="shared" si="40"/>
        <v>0.79747879944724465</v>
      </c>
      <c r="D26" s="15"/>
      <c r="E26" s="29">
        <f t="shared" si="40"/>
        <v>0.53959731543624156</v>
      </c>
      <c r="F26" s="29">
        <f t="shared" si="40"/>
        <v>0.39663461538461536</v>
      </c>
      <c r="G26" s="29">
        <f t="shared" si="40"/>
        <v>0.97272727272727277</v>
      </c>
      <c r="H26" s="29">
        <f t="shared" si="40"/>
        <v>0.86396660998608754</v>
      </c>
      <c r="I26" s="29">
        <f t="shared" si="40"/>
        <v>0.75110848359444282</v>
      </c>
      <c r="J26" s="29">
        <f t="shared" si="40"/>
        <v>0.96641318124207853</v>
      </c>
      <c r="K26" s="29">
        <f t="shared" si="40"/>
        <v>1</v>
      </c>
      <c r="L26" s="29">
        <f t="shared" si="40"/>
        <v>0.76900369003690039</v>
      </c>
      <c r="M26" s="29">
        <f t="shared" si="40"/>
        <v>0.71228528752800602</v>
      </c>
      <c r="N26" s="29">
        <f t="shared" si="40"/>
        <v>0.71301247771836007</v>
      </c>
      <c r="O26" s="29">
        <f t="shared" si="40"/>
        <v>0.87826086956521743</v>
      </c>
      <c r="P26" s="29">
        <f t="shared" si="40"/>
        <v>0.83006179571065064</v>
      </c>
      <c r="Q26" s="29">
        <f t="shared" si="40"/>
        <v>0.82542828826277781</v>
      </c>
      <c r="R26" s="29">
        <f t="shared" si="40"/>
        <v>0.78260869565217395</v>
      </c>
      <c r="S26" s="29">
        <f>S25/S20</f>
        <v>0.89598792604703814</v>
      </c>
      <c r="T26" s="29">
        <f t="shared" si="40"/>
        <v>0.78038674033149169</v>
      </c>
      <c r="U26" s="29">
        <f t="shared" si="40"/>
        <v>0.77307692307692311</v>
      </c>
      <c r="V26" s="29">
        <f t="shared" si="40"/>
        <v>0.49482401656314701</v>
      </c>
      <c r="W26" s="29">
        <f t="shared" si="40"/>
        <v>0.84662976229241294</v>
      </c>
      <c r="X26" s="29">
        <f t="shared" si="40"/>
        <v>0.82609953703703709</v>
      </c>
      <c r="Y26" s="29">
        <f>Y25/Y20</f>
        <v>0.7544006705783739</v>
      </c>
    </row>
    <row r="27" spans="1:26" s="103" customFormat="1" ht="30" hidden="1" customHeight="1" x14ac:dyDescent="0.2">
      <c r="A27" s="100" t="s">
        <v>195</v>
      </c>
      <c r="B27" s="101">
        <v>243</v>
      </c>
      <c r="C27" s="23">
        <f>SUM(E27:Y27)</f>
        <v>22</v>
      </c>
      <c r="D27" s="102"/>
      <c r="E27" s="37">
        <v>5</v>
      </c>
      <c r="F27" s="37"/>
      <c r="G27" s="37">
        <v>2</v>
      </c>
      <c r="H27" s="37">
        <v>3</v>
      </c>
      <c r="I27" s="37"/>
      <c r="J27" s="37"/>
      <c r="K27" s="37"/>
      <c r="L27" s="37"/>
      <c r="M27" s="37"/>
      <c r="N27" s="37"/>
      <c r="O27" s="37"/>
      <c r="P27" s="37">
        <v>2</v>
      </c>
      <c r="Q27" s="37">
        <v>2</v>
      </c>
      <c r="R27" s="37"/>
      <c r="S27" s="37">
        <v>2</v>
      </c>
      <c r="T27" s="37">
        <v>2</v>
      </c>
      <c r="U27" s="37"/>
      <c r="V27" s="37"/>
      <c r="W27" s="37"/>
      <c r="X27" s="37">
        <v>4</v>
      </c>
      <c r="Y27" s="37"/>
    </row>
    <row r="28" spans="1:26" s="12" customFormat="1" ht="30" hidden="1" customHeight="1" x14ac:dyDescent="0.2">
      <c r="A28" s="25" t="s">
        <v>46</v>
      </c>
      <c r="B28" s="23">
        <v>31856</v>
      </c>
      <c r="C28" s="23">
        <f>SUM(E28:Y28)</f>
        <v>2386</v>
      </c>
      <c r="D28" s="15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>
        <v>2386</v>
      </c>
    </row>
    <row r="29" spans="1:26" s="12" customFormat="1" ht="30" hidden="1" customHeight="1" x14ac:dyDescent="0.2">
      <c r="A29" s="18" t="s">
        <v>45</v>
      </c>
      <c r="B29" s="9">
        <f t="shared" ref="B29:Y29" si="41">B28/B20</f>
        <v>0.34168525828041874</v>
      </c>
      <c r="C29" s="9">
        <f t="shared" si="41"/>
        <v>2.3720759143825744E-2</v>
      </c>
      <c r="D29" s="15"/>
      <c r="E29" s="30">
        <f t="shared" si="41"/>
        <v>0</v>
      </c>
      <c r="F29" s="30">
        <f t="shared" si="41"/>
        <v>0</v>
      </c>
      <c r="G29" s="30">
        <f t="shared" si="41"/>
        <v>0</v>
      </c>
      <c r="H29" s="30">
        <f t="shared" si="41"/>
        <v>0</v>
      </c>
      <c r="I29" s="30">
        <f t="shared" si="41"/>
        <v>0</v>
      </c>
      <c r="J29" s="30">
        <f t="shared" si="41"/>
        <v>0</v>
      </c>
      <c r="K29" s="30">
        <f t="shared" si="41"/>
        <v>0</v>
      </c>
      <c r="L29" s="30">
        <f t="shared" si="41"/>
        <v>0</v>
      </c>
      <c r="M29" s="30">
        <f t="shared" si="41"/>
        <v>0</v>
      </c>
      <c r="N29" s="30">
        <f t="shared" si="41"/>
        <v>0</v>
      </c>
      <c r="O29" s="30">
        <f t="shared" si="41"/>
        <v>0</v>
      </c>
      <c r="P29" s="30">
        <f t="shared" si="41"/>
        <v>0</v>
      </c>
      <c r="Q29" s="30">
        <f t="shared" si="41"/>
        <v>0</v>
      </c>
      <c r="R29" s="30">
        <f t="shared" si="41"/>
        <v>0</v>
      </c>
      <c r="S29" s="30">
        <f t="shared" si="41"/>
        <v>0</v>
      </c>
      <c r="T29" s="30">
        <f t="shared" si="41"/>
        <v>0</v>
      </c>
      <c r="U29" s="30">
        <f t="shared" si="41"/>
        <v>0</v>
      </c>
      <c r="V29" s="30">
        <f t="shared" si="41"/>
        <v>0</v>
      </c>
      <c r="W29" s="30">
        <f t="shared" si="41"/>
        <v>0</v>
      </c>
      <c r="X29" s="30">
        <f t="shared" si="41"/>
        <v>0</v>
      </c>
      <c r="Y29" s="30">
        <f t="shared" si="41"/>
        <v>1</v>
      </c>
    </row>
    <row r="30" spans="1:26" s="12" customFormat="1" ht="30" hidden="1" customHeight="1" x14ac:dyDescent="0.2">
      <c r="A30" s="11" t="s">
        <v>200</v>
      </c>
      <c r="B30" s="23">
        <v>100430</v>
      </c>
      <c r="C30" s="23">
        <f>SUM(E30:Y30)</f>
        <v>112331</v>
      </c>
      <c r="D30" s="15">
        <f t="shared" si="17"/>
        <v>1.118500448073285</v>
      </c>
      <c r="E30" s="31">
        <v>1313</v>
      </c>
      <c r="F30" s="31">
        <v>2654</v>
      </c>
      <c r="G30" s="31">
        <v>12055</v>
      </c>
      <c r="H30" s="31">
        <v>7721</v>
      </c>
      <c r="I30" s="31">
        <v>7872</v>
      </c>
      <c r="J30" s="31">
        <v>5664</v>
      </c>
      <c r="K30" s="31">
        <v>3828</v>
      </c>
      <c r="L30" s="31">
        <v>4764</v>
      </c>
      <c r="M30" s="31">
        <v>3224</v>
      </c>
      <c r="N30" s="31">
        <v>4170</v>
      </c>
      <c r="O30" s="31">
        <v>4426</v>
      </c>
      <c r="P30" s="31">
        <v>5536</v>
      </c>
      <c r="Q30" s="31">
        <v>6072</v>
      </c>
      <c r="R30" s="31">
        <v>3878</v>
      </c>
      <c r="S30" s="31">
        <v>5992</v>
      </c>
      <c r="T30" s="31">
        <v>5365</v>
      </c>
      <c r="U30" s="31">
        <v>1827</v>
      </c>
      <c r="V30" s="31">
        <v>2003</v>
      </c>
      <c r="W30" s="31">
        <v>9137</v>
      </c>
      <c r="X30" s="31">
        <v>8348</v>
      </c>
      <c r="Y30" s="31">
        <v>6482</v>
      </c>
    </row>
    <row r="31" spans="1:26" s="12" customFormat="1" ht="30" hidden="1" customHeight="1" x14ac:dyDescent="0.2">
      <c r="A31" s="13" t="s">
        <v>47</v>
      </c>
      <c r="B31" s="23"/>
      <c r="C31" s="23">
        <f>SUM(E31:Y31)</f>
        <v>0</v>
      </c>
      <c r="D31" s="15" t="e">
        <f t="shared" si="17"/>
        <v>#DIV/0!</v>
      </c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</row>
    <row r="32" spans="1:26" s="12" customFormat="1" ht="30" hidden="1" customHeight="1" x14ac:dyDescent="0.2">
      <c r="A32" s="18" t="s">
        <v>41</v>
      </c>
      <c r="B32" s="30">
        <f t="shared" ref="B32:C32" si="42">B31/B30</f>
        <v>0</v>
      </c>
      <c r="C32" s="30">
        <f t="shared" si="42"/>
        <v>0</v>
      </c>
      <c r="D32" s="15" t="e">
        <f t="shared" si="17"/>
        <v>#DIV/0!</v>
      </c>
      <c r="E32" s="30">
        <f>E31/E30</f>
        <v>0</v>
      </c>
      <c r="F32" s="30">
        <f t="shared" ref="F32:Y32" si="43">F31/F30</f>
        <v>0</v>
      </c>
      <c r="G32" s="30">
        <f t="shared" si="43"/>
        <v>0</v>
      </c>
      <c r="H32" s="30">
        <f t="shared" si="43"/>
        <v>0</v>
      </c>
      <c r="I32" s="30">
        <f t="shared" si="43"/>
        <v>0</v>
      </c>
      <c r="J32" s="30">
        <f t="shared" si="43"/>
        <v>0</v>
      </c>
      <c r="K32" s="30">
        <f t="shared" si="43"/>
        <v>0</v>
      </c>
      <c r="L32" s="30">
        <f t="shared" si="43"/>
        <v>0</v>
      </c>
      <c r="M32" s="30">
        <f t="shared" si="43"/>
        <v>0</v>
      </c>
      <c r="N32" s="30">
        <f t="shared" si="43"/>
        <v>0</v>
      </c>
      <c r="O32" s="30">
        <f t="shared" si="43"/>
        <v>0</v>
      </c>
      <c r="P32" s="30">
        <f>P31/Q30</f>
        <v>0</v>
      </c>
      <c r="Q32" s="30">
        <f>Q31/R30</f>
        <v>0</v>
      </c>
      <c r="R32" s="30">
        <f>R31/S30</f>
        <v>0</v>
      </c>
      <c r="S32" s="104">
        <f>S31/T30</f>
        <v>0</v>
      </c>
      <c r="T32" s="30">
        <f t="shared" si="43"/>
        <v>0</v>
      </c>
      <c r="U32" s="30">
        <f t="shared" si="43"/>
        <v>0</v>
      </c>
      <c r="V32" s="30">
        <f t="shared" si="43"/>
        <v>0</v>
      </c>
      <c r="W32" s="30">
        <f t="shared" si="43"/>
        <v>0</v>
      </c>
      <c r="X32" s="30">
        <f t="shared" si="43"/>
        <v>0</v>
      </c>
      <c r="Y32" s="30">
        <f t="shared" si="43"/>
        <v>0</v>
      </c>
    </row>
    <row r="33" spans="1:29" s="12" customFormat="1" ht="30" hidden="1" customHeight="1" x14ac:dyDescent="0.2">
      <c r="A33" s="13" t="s">
        <v>48</v>
      </c>
      <c r="B33" s="23">
        <v>23719</v>
      </c>
      <c r="C33" s="23">
        <f>SUM(E33:Y33)</f>
        <v>37073</v>
      </c>
      <c r="D33" s="15">
        <f t="shared" si="17"/>
        <v>1.5630085585395674</v>
      </c>
      <c r="E33" s="26">
        <v>300</v>
      </c>
      <c r="F33" s="26">
        <v>450</v>
      </c>
      <c r="G33" s="26">
        <v>7450</v>
      </c>
      <c r="H33" s="26">
        <v>190</v>
      </c>
      <c r="I33" s="26">
        <v>1045</v>
      </c>
      <c r="J33" s="26">
        <v>2307</v>
      </c>
      <c r="K33" s="26">
        <v>1738</v>
      </c>
      <c r="L33" s="26">
        <v>557</v>
      </c>
      <c r="M33" s="26">
        <v>507</v>
      </c>
      <c r="N33" s="26">
        <v>850</v>
      </c>
      <c r="O33" s="26">
        <v>864</v>
      </c>
      <c r="P33" s="26">
        <v>4757</v>
      </c>
      <c r="Q33" s="26">
        <v>657</v>
      </c>
      <c r="R33" s="26">
        <v>85</v>
      </c>
      <c r="S33" s="26">
        <v>2843</v>
      </c>
      <c r="T33" s="26">
        <v>2602</v>
      </c>
      <c r="U33" s="26">
        <v>2010</v>
      </c>
      <c r="V33" s="26"/>
      <c r="W33" s="26">
        <v>3320</v>
      </c>
      <c r="X33" s="26">
        <v>3518</v>
      </c>
      <c r="Y33" s="26">
        <v>1023</v>
      </c>
    </row>
    <row r="34" spans="1:29" s="12" customFormat="1" ht="30" hidden="1" customHeight="1" x14ac:dyDescent="0.2">
      <c r="A34" s="13" t="s">
        <v>45</v>
      </c>
      <c r="B34" s="28">
        <f t="shared" ref="B34:Y34" si="44">B33/B30</f>
        <v>0.23617444986557801</v>
      </c>
      <c r="C34" s="28">
        <f t="shared" si="44"/>
        <v>0.33003356152798424</v>
      </c>
      <c r="D34" s="15"/>
      <c r="E34" s="29">
        <f t="shared" si="44"/>
        <v>0.22848438690022849</v>
      </c>
      <c r="F34" s="29">
        <f t="shared" si="44"/>
        <v>0.16955538809344387</v>
      </c>
      <c r="G34" s="29">
        <f t="shared" si="44"/>
        <v>0.61800082953131485</v>
      </c>
      <c r="H34" s="29">
        <f t="shared" si="44"/>
        <v>2.4608211371583991E-2</v>
      </c>
      <c r="I34" s="29">
        <f t="shared" si="44"/>
        <v>0.1327489837398374</v>
      </c>
      <c r="J34" s="29">
        <f t="shared" si="44"/>
        <v>0.4073093220338983</v>
      </c>
      <c r="K34" s="29">
        <f t="shared" si="44"/>
        <v>0.45402298850574713</v>
      </c>
      <c r="L34" s="29">
        <f t="shared" si="44"/>
        <v>0.11691855583543241</v>
      </c>
      <c r="M34" s="29">
        <f t="shared" si="44"/>
        <v>0.15725806451612903</v>
      </c>
      <c r="N34" s="29">
        <f t="shared" si="44"/>
        <v>0.2038369304556355</v>
      </c>
      <c r="O34" s="29">
        <f t="shared" si="44"/>
        <v>0.19521012200632626</v>
      </c>
      <c r="P34" s="29">
        <f>P33/Q30</f>
        <v>0.78343214756258239</v>
      </c>
      <c r="Q34" s="29">
        <f>Q33/R30</f>
        <v>0.16941722537390408</v>
      </c>
      <c r="R34" s="29">
        <f>R33/S30</f>
        <v>1.4185580774365821E-2</v>
      </c>
      <c r="S34" s="29">
        <f>S33/T30</f>
        <v>0.52991612301957125</v>
      </c>
      <c r="T34" s="29">
        <f t="shared" si="44"/>
        <v>0.48499534016775397</v>
      </c>
      <c r="U34" s="29">
        <f t="shared" si="44"/>
        <v>1.1001642036124795</v>
      </c>
      <c r="V34" s="29">
        <f t="shared" si="44"/>
        <v>0</v>
      </c>
      <c r="W34" s="29">
        <f t="shared" si="44"/>
        <v>0.36335777607529823</v>
      </c>
      <c r="X34" s="29">
        <f t="shared" si="44"/>
        <v>0.42141830378533779</v>
      </c>
      <c r="Y34" s="29">
        <f t="shared" si="44"/>
        <v>0.1578216599814872</v>
      </c>
    </row>
    <row r="35" spans="1:29" s="12" customFormat="1" ht="30" hidden="1" customHeight="1" x14ac:dyDescent="0.2">
      <c r="A35" s="25" t="s">
        <v>49</v>
      </c>
      <c r="B35" s="23">
        <v>70716</v>
      </c>
      <c r="C35" s="23">
        <f>SUM(E35:Y35)</f>
        <v>85594</v>
      </c>
      <c r="D35" s="15">
        <f t="shared" si="17"/>
        <v>1.2103908592114938</v>
      </c>
      <c r="E35" s="26">
        <v>1313</v>
      </c>
      <c r="F35" s="26">
        <v>2654</v>
      </c>
      <c r="G35" s="26">
        <v>11210</v>
      </c>
      <c r="H35" s="26">
        <v>2058</v>
      </c>
      <c r="I35" s="26">
        <v>2915</v>
      </c>
      <c r="J35" s="26">
        <v>5661</v>
      </c>
      <c r="K35" s="26">
        <v>3691</v>
      </c>
      <c r="L35" s="26">
        <v>3502</v>
      </c>
      <c r="M35" s="26">
        <v>1901</v>
      </c>
      <c r="N35" s="26">
        <v>4170</v>
      </c>
      <c r="O35" s="26">
        <v>2757</v>
      </c>
      <c r="P35" s="26">
        <v>5060</v>
      </c>
      <c r="Q35" s="26">
        <v>6072</v>
      </c>
      <c r="R35" s="26">
        <v>1930</v>
      </c>
      <c r="S35" s="26">
        <v>4302</v>
      </c>
      <c r="T35" s="26">
        <v>3210</v>
      </c>
      <c r="U35" s="26">
        <v>1827</v>
      </c>
      <c r="V35" s="26">
        <v>639</v>
      </c>
      <c r="W35" s="26">
        <v>6480</v>
      </c>
      <c r="X35" s="26">
        <v>7742</v>
      </c>
      <c r="Y35" s="26">
        <v>6500</v>
      </c>
    </row>
    <row r="36" spans="1:29" s="12" customFormat="1" ht="30" hidden="1" customHeight="1" x14ac:dyDescent="0.2">
      <c r="A36" s="18" t="s">
        <v>45</v>
      </c>
      <c r="B36" s="9">
        <f t="shared" ref="B36:Y36" si="45">B35/B30</f>
        <v>0.70413223140495873</v>
      </c>
      <c r="C36" s="9">
        <f t="shared" si="45"/>
        <v>0.76198021917369207</v>
      </c>
      <c r="D36" s="15"/>
      <c r="E36" s="104">
        <f t="shared" si="45"/>
        <v>1</v>
      </c>
      <c r="F36" s="30">
        <f t="shared" si="45"/>
        <v>1</v>
      </c>
      <c r="G36" s="30">
        <f t="shared" si="45"/>
        <v>0.92990460389879714</v>
      </c>
      <c r="H36" s="30">
        <f t="shared" si="45"/>
        <v>0.26654578422484132</v>
      </c>
      <c r="I36" s="30">
        <f t="shared" si="45"/>
        <v>0.37029979674796748</v>
      </c>
      <c r="J36" s="30">
        <f t="shared" si="45"/>
        <v>0.99947033898305082</v>
      </c>
      <c r="K36" s="30">
        <f t="shared" si="45"/>
        <v>0.96421107628004177</v>
      </c>
      <c r="L36" s="30">
        <f t="shared" si="45"/>
        <v>0.73509655751469349</v>
      </c>
      <c r="M36" s="30">
        <f t="shared" si="45"/>
        <v>0.58964019851116622</v>
      </c>
      <c r="N36" s="30">
        <f t="shared" si="45"/>
        <v>1</v>
      </c>
      <c r="O36" s="30">
        <f t="shared" si="45"/>
        <v>0.62291007681879806</v>
      </c>
      <c r="P36" s="30">
        <f>P35/Q30</f>
        <v>0.83333333333333337</v>
      </c>
      <c r="Q36" s="30">
        <f>Q35/R30</f>
        <v>1.5657555440948943</v>
      </c>
      <c r="R36" s="30">
        <f>R35/S30</f>
        <v>0.3220961281708945</v>
      </c>
      <c r="S36" s="30">
        <f>S35/T30</f>
        <v>0.80186393289841562</v>
      </c>
      <c r="T36" s="30">
        <f t="shared" si="45"/>
        <v>0.59832246039142589</v>
      </c>
      <c r="U36" s="30">
        <f t="shared" si="45"/>
        <v>1</v>
      </c>
      <c r="V36" s="30">
        <f t="shared" si="45"/>
        <v>0.31902146779830254</v>
      </c>
      <c r="W36" s="30">
        <f t="shared" si="45"/>
        <v>0.70920433402648575</v>
      </c>
      <c r="X36" s="30">
        <f t="shared" si="45"/>
        <v>0.92740776233828459</v>
      </c>
      <c r="Y36" s="30">
        <f t="shared" si="45"/>
        <v>1.0027769207034867</v>
      </c>
      <c r="Z36" s="30"/>
      <c r="AA36" s="30"/>
      <c r="AB36" s="30"/>
      <c r="AC36" s="30"/>
    </row>
    <row r="37" spans="1:29" s="12" customFormat="1" ht="30" hidden="1" customHeight="1" x14ac:dyDescent="0.2">
      <c r="A37" s="22" t="s">
        <v>50</v>
      </c>
      <c r="B37" s="23"/>
      <c r="C37" s="27">
        <f>SUM(E37:Y37)</f>
        <v>0</v>
      </c>
      <c r="D37" s="15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</row>
    <row r="38" spans="1:29" s="12" customFormat="1" ht="30" hidden="1" customHeight="1" x14ac:dyDescent="0.2">
      <c r="A38" s="25" t="s">
        <v>51</v>
      </c>
      <c r="B38" s="23">
        <v>139212</v>
      </c>
      <c r="C38" s="23">
        <f>SUM(E38:Y38)</f>
        <v>139230</v>
      </c>
      <c r="D38" s="15">
        <f t="shared" ref="D38" si="46">C38/B38</f>
        <v>1.000129299198345</v>
      </c>
      <c r="E38" s="26">
        <v>1025</v>
      </c>
      <c r="F38" s="26">
        <v>4950</v>
      </c>
      <c r="G38" s="26">
        <v>13720</v>
      </c>
      <c r="H38" s="26">
        <v>4029</v>
      </c>
      <c r="I38" s="26">
        <v>4278</v>
      </c>
      <c r="J38" s="26">
        <v>23280</v>
      </c>
      <c r="K38" s="26">
        <v>5979</v>
      </c>
      <c r="L38" s="26">
        <v>7512</v>
      </c>
      <c r="M38" s="26">
        <v>2544</v>
      </c>
      <c r="N38" s="26">
        <v>1200</v>
      </c>
      <c r="O38" s="26">
        <v>1307</v>
      </c>
      <c r="P38" s="26">
        <v>7310</v>
      </c>
      <c r="Q38" s="26">
        <v>10515</v>
      </c>
      <c r="R38" s="26">
        <v>3451</v>
      </c>
      <c r="S38" s="26">
        <v>6030</v>
      </c>
      <c r="T38" s="26">
        <v>6504</v>
      </c>
      <c r="U38" s="26">
        <v>4560</v>
      </c>
      <c r="V38" s="26">
        <v>791</v>
      </c>
      <c r="W38" s="26">
        <v>3600</v>
      </c>
      <c r="X38" s="26">
        <v>20765</v>
      </c>
      <c r="Y38" s="26">
        <v>5880</v>
      </c>
    </row>
    <row r="39" spans="1:29" s="12" customFormat="1" ht="30" hidden="1" customHeight="1" x14ac:dyDescent="0.2">
      <c r="A39" s="18" t="s">
        <v>52</v>
      </c>
      <c r="B39" s="9"/>
      <c r="C39" s="9" t="e">
        <f>C38/C37</f>
        <v>#DIV/0!</v>
      </c>
      <c r="D39" s="15"/>
      <c r="E39" s="30" t="e">
        <f>E38/E37</f>
        <v>#DIV/0!</v>
      </c>
      <c r="F39" s="30" t="e">
        <f t="shared" ref="F39:Y39" si="47">F38/F37</f>
        <v>#DIV/0!</v>
      </c>
      <c r="G39" s="30" t="e">
        <f t="shared" si="47"/>
        <v>#DIV/0!</v>
      </c>
      <c r="H39" s="30" t="e">
        <f t="shared" si="47"/>
        <v>#DIV/0!</v>
      </c>
      <c r="I39" s="30" t="e">
        <f t="shared" si="47"/>
        <v>#DIV/0!</v>
      </c>
      <c r="J39" s="30" t="e">
        <f t="shared" si="47"/>
        <v>#DIV/0!</v>
      </c>
      <c r="K39" s="30" t="e">
        <f t="shared" si="47"/>
        <v>#DIV/0!</v>
      </c>
      <c r="L39" s="30" t="e">
        <f t="shared" si="47"/>
        <v>#DIV/0!</v>
      </c>
      <c r="M39" s="30" t="e">
        <f t="shared" si="47"/>
        <v>#DIV/0!</v>
      </c>
      <c r="N39" s="30" t="e">
        <f t="shared" si="47"/>
        <v>#DIV/0!</v>
      </c>
      <c r="O39" s="30" t="e">
        <f t="shared" si="47"/>
        <v>#DIV/0!</v>
      </c>
      <c r="P39" s="30" t="e">
        <f t="shared" si="47"/>
        <v>#DIV/0!</v>
      </c>
      <c r="Q39" s="30" t="e">
        <f t="shared" si="47"/>
        <v>#DIV/0!</v>
      </c>
      <c r="R39" s="30" t="e">
        <f t="shared" si="47"/>
        <v>#DIV/0!</v>
      </c>
      <c r="S39" s="30" t="e">
        <f t="shared" si="47"/>
        <v>#DIV/0!</v>
      </c>
      <c r="T39" s="30" t="e">
        <f t="shared" si="47"/>
        <v>#DIV/0!</v>
      </c>
      <c r="U39" s="30" t="e">
        <f t="shared" si="47"/>
        <v>#DIV/0!</v>
      </c>
      <c r="V39" s="30" t="e">
        <f t="shared" si="47"/>
        <v>#DIV/0!</v>
      </c>
      <c r="W39" s="30" t="e">
        <f t="shared" si="47"/>
        <v>#DIV/0!</v>
      </c>
      <c r="X39" s="30" t="e">
        <f t="shared" si="47"/>
        <v>#DIV/0!</v>
      </c>
      <c r="Y39" s="30" t="e">
        <f t="shared" si="47"/>
        <v>#DIV/0!</v>
      </c>
    </row>
    <row r="40" spans="1:29" s="12" customFormat="1" ht="30" hidden="1" customHeight="1" x14ac:dyDescent="0.2">
      <c r="A40" s="81" t="s">
        <v>53</v>
      </c>
      <c r="B40" s="23">
        <v>69535</v>
      </c>
      <c r="C40" s="23">
        <f>SUM(E40:Y40)</f>
        <v>77845</v>
      </c>
      <c r="D40" s="15">
        <f t="shared" ref="D40" si="48">C40/B40</f>
        <v>1.1195081613575897</v>
      </c>
      <c r="E40" s="26">
        <v>2520</v>
      </c>
      <c r="F40" s="26">
        <v>3013</v>
      </c>
      <c r="G40" s="26">
        <v>8720</v>
      </c>
      <c r="H40" s="26">
        <v>3500</v>
      </c>
      <c r="I40" s="26">
        <v>3353</v>
      </c>
      <c r="J40" s="26">
        <v>6053</v>
      </c>
      <c r="K40" s="26">
        <v>2109</v>
      </c>
      <c r="L40" s="26">
        <v>6490</v>
      </c>
      <c r="M40" s="26">
        <v>1987</v>
      </c>
      <c r="N40" s="26">
        <v>1000</v>
      </c>
      <c r="O40" s="26">
        <v>1146</v>
      </c>
      <c r="P40" s="26">
        <v>5490</v>
      </c>
      <c r="Q40" s="26">
        <v>5913</v>
      </c>
      <c r="R40" s="26">
        <v>1327</v>
      </c>
      <c r="S40" s="26">
        <v>8078</v>
      </c>
      <c r="T40" s="26">
        <v>1168</v>
      </c>
      <c r="U40" s="26"/>
      <c r="V40" s="26">
        <v>461</v>
      </c>
      <c r="W40" s="26">
        <v>1946</v>
      </c>
      <c r="X40" s="26">
        <v>8971</v>
      </c>
      <c r="Y40" s="26">
        <v>4600</v>
      </c>
    </row>
    <row r="41" spans="1:29" s="121" customFormat="1" ht="30" customHeight="1" x14ac:dyDescent="0.25">
      <c r="A41" s="117" t="s">
        <v>167</v>
      </c>
      <c r="B41" s="118">
        <v>192561</v>
      </c>
      <c r="C41" s="118">
        <f>SUM(E41:Y41)</f>
        <v>200263</v>
      </c>
      <c r="D41" s="119"/>
      <c r="E41" s="116">
        <v>11110</v>
      </c>
      <c r="F41" s="116">
        <v>6140</v>
      </c>
      <c r="G41" s="116">
        <v>12339</v>
      </c>
      <c r="H41" s="116">
        <v>11471</v>
      </c>
      <c r="I41" s="116">
        <v>5750</v>
      </c>
      <c r="J41" s="116">
        <v>14350</v>
      </c>
      <c r="K41" s="116">
        <v>10584</v>
      </c>
      <c r="L41" s="116">
        <v>11052</v>
      </c>
      <c r="M41" s="116">
        <v>8587</v>
      </c>
      <c r="N41" s="116">
        <v>3080</v>
      </c>
      <c r="O41" s="116">
        <v>7077</v>
      </c>
      <c r="P41" s="116">
        <v>8720</v>
      </c>
      <c r="Q41" s="116">
        <v>10537</v>
      </c>
      <c r="R41" s="116">
        <v>11813</v>
      </c>
      <c r="S41" s="116">
        <v>12918</v>
      </c>
      <c r="T41" s="116">
        <v>9969</v>
      </c>
      <c r="U41" s="116">
        <v>8990</v>
      </c>
      <c r="V41" s="116">
        <v>3072</v>
      </c>
      <c r="W41" s="116">
        <v>7856</v>
      </c>
      <c r="X41" s="116">
        <v>15839</v>
      </c>
      <c r="Y41" s="116">
        <v>9009</v>
      </c>
      <c r="Z41" s="120"/>
    </row>
    <row r="42" spans="1:29" s="2" customFormat="1" ht="30" customHeight="1" x14ac:dyDescent="0.25">
      <c r="A42" s="32" t="s">
        <v>165</v>
      </c>
      <c r="B42" s="23">
        <v>153186</v>
      </c>
      <c r="C42" s="23">
        <f>SUM(E42:Y42)</f>
        <v>169310</v>
      </c>
      <c r="D42" s="15">
        <f t="shared" ref="D42" si="49">C42/B42</f>
        <v>1.1052576606217279</v>
      </c>
      <c r="E42" s="10">
        <v>7810</v>
      </c>
      <c r="F42" s="10">
        <v>5149</v>
      </c>
      <c r="G42" s="10">
        <v>12036</v>
      </c>
      <c r="H42" s="10">
        <v>12395</v>
      </c>
      <c r="I42" s="10">
        <v>4714</v>
      </c>
      <c r="J42" s="10">
        <v>12873</v>
      </c>
      <c r="K42" s="10">
        <v>7222</v>
      </c>
      <c r="L42" s="10">
        <v>8771</v>
      </c>
      <c r="M42" s="10">
        <v>8311</v>
      </c>
      <c r="N42" s="10">
        <v>2174</v>
      </c>
      <c r="O42" s="10">
        <v>4593</v>
      </c>
      <c r="P42" s="10">
        <v>6488</v>
      </c>
      <c r="Q42" s="10">
        <v>9026</v>
      </c>
      <c r="R42" s="10">
        <v>9126</v>
      </c>
      <c r="S42" s="10">
        <v>10078</v>
      </c>
      <c r="T42" s="10">
        <v>6981</v>
      </c>
      <c r="U42" s="10">
        <v>10200</v>
      </c>
      <c r="V42" s="10">
        <v>2081</v>
      </c>
      <c r="W42" s="10">
        <v>5682</v>
      </c>
      <c r="X42" s="10">
        <v>15850</v>
      </c>
      <c r="Y42" s="10">
        <v>7750</v>
      </c>
      <c r="Z42" s="20"/>
    </row>
    <row r="43" spans="1:29" s="2" customFormat="1" ht="30" customHeight="1" x14ac:dyDescent="0.25">
      <c r="A43" s="17" t="s">
        <v>194</v>
      </c>
      <c r="B43" s="23">
        <v>6024</v>
      </c>
      <c r="C43" s="23">
        <f>SUM(E43:Y43)</f>
        <v>12738</v>
      </c>
      <c r="D43" s="15"/>
      <c r="E43" s="10">
        <v>200</v>
      </c>
      <c r="F43" s="10">
        <v>450</v>
      </c>
      <c r="G43" s="10">
        <v>1746</v>
      </c>
      <c r="H43" s="10">
        <v>600</v>
      </c>
      <c r="I43" s="10">
        <v>140</v>
      </c>
      <c r="J43" s="10">
        <v>980</v>
      </c>
      <c r="K43" s="10">
        <v>0</v>
      </c>
      <c r="L43" s="10">
        <v>533</v>
      </c>
      <c r="M43" s="10">
        <v>1250</v>
      </c>
      <c r="N43" s="10">
        <v>140</v>
      </c>
      <c r="O43" s="10">
        <v>288</v>
      </c>
      <c r="P43" s="10">
        <v>578</v>
      </c>
      <c r="Q43" s="10">
        <v>545</v>
      </c>
      <c r="R43" s="10">
        <v>360</v>
      </c>
      <c r="S43" s="10">
        <v>1630</v>
      </c>
      <c r="T43" s="10">
        <v>321</v>
      </c>
      <c r="U43" s="10">
        <v>340</v>
      </c>
      <c r="V43" s="10">
        <v>150</v>
      </c>
      <c r="W43" s="10">
        <v>410</v>
      </c>
      <c r="X43" s="10">
        <v>1552</v>
      </c>
      <c r="Y43" s="10">
        <v>525</v>
      </c>
      <c r="Z43" s="20"/>
    </row>
    <row r="44" spans="1:29" s="2" customFormat="1" ht="35.1" customHeight="1" x14ac:dyDescent="0.25">
      <c r="A44" s="18" t="s">
        <v>52</v>
      </c>
      <c r="B44" s="33">
        <f>B42/B41</f>
        <v>0.79551934192281926</v>
      </c>
      <c r="C44" s="33">
        <f>C42/C41</f>
        <v>0.84543824870295559</v>
      </c>
      <c r="D44" s="15"/>
      <c r="E44" s="35">
        <f t="shared" ref="E44:W44" si="50">E42/E41</f>
        <v>0.70297029702970293</v>
      </c>
      <c r="F44" s="35">
        <f t="shared" si="50"/>
        <v>0.83859934853420193</v>
      </c>
      <c r="G44" s="35">
        <f t="shared" si="50"/>
        <v>0.97544371504984195</v>
      </c>
      <c r="H44" s="35">
        <f t="shared" si="50"/>
        <v>1.0805509545811176</v>
      </c>
      <c r="I44" s="35">
        <f t="shared" si="50"/>
        <v>0.8198260869565217</v>
      </c>
      <c r="J44" s="35">
        <f t="shared" si="50"/>
        <v>0.89707317073170734</v>
      </c>
      <c r="K44" s="35">
        <f t="shared" si="50"/>
        <v>0.6823507180650038</v>
      </c>
      <c r="L44" s="35">
        <f t="shared" si="50"/>
        <v>0.79361201592471953</v>
      </c>
      <c r="M44" s="35">
        <f t="shared" si="50"/>
        <v>0.96785839059042744</v>
      </c>
      <c r="N44" s="35">
        <f t="shared" si="50"/>
        <v>0.70584415584415583</v>
      </c>
      <c r="O44" s="35">
        <f t="shared" si="50"/>
        <v>0.64900381517592198</v>
      </c>
      <c r="P44" s="35">
        <f t="shared" si="50"/>
        <v>0.74403669724770638</v>
      </c>
      <c r="Q44" s="35">
        <f t="shared" si="50"/>
        <v>0.85660055044130212</v>
      </c>
      <c r="R44" s="35">
        <f t="shared" si="50"/>
        <v>0.77253872851942773</v>
      </c>
      <c r="S44" s="35">
        <f t="shared" si="50"/>
        <v>0.78015172627341689</v>
      </c>
      <c r="T44" s="35">
        <f t="shared" si="50"/>
        <v>0.70027083960276859</v>
      </c>
      <c r="U44" s="35">
        <f t="shared" si="50"/>
        <v>1.1345939933259177</v>
      </c>
      <c r="V44" s="35">
        <f t="shared" si="50"/>
        <v>0.67740885416666663</v>
      </c>
      <c r="W44" s="35">
        <f t="shared" si="50"/>
        <v>0.72326883910386963</v>
      </c>
      <c r="X44" s="35">
        <f>X42/X41</f>
        <v>1.0006944882884021</v>
      </c>
      <c r="Y44" s="35">
        <f>Y42/Y41</f>
        <v>0.86025086025086028</v>
      </c>
      <c r="Z44" s="21"/>
    </row>
    <row r="45" spans="1:29" s="2" customFormat="1" ht="30" customHeight="1" x14ac:dyDescent="0.25">
      <c r="A45" s="18" t="s">
        <v>166</v>
      </c>
      <c r="B45" s="23">
        <v>61562</v>
      </c>
      <c r="C45" s="23">
        <f>SUM(E45:Y45)</f>
        <v>68408</v>
      </c>
      <c r="D45" s="15"/>
      <c r="E45" s="34">
        <v>3520</v>
      </c>
      <c r="F45" s="34">
        <v>2490</v>
      </c>
      <c r="G45" s="34">
        <v>5072</v>
      </c>
      <c r="H45" s="34">
        <v>3156</v>
      </c>
      <c r="I45" s="34">
        <v>1595</v>
      </c>
      <c r="J45" s="34">
        <v>5573</v>
      </c>
      <c r="K45" s="34">
        <v>3457</v>
      </c>
      <c r="L45" s="34">
        <v>3224</v>
      </c>
      <c r="M45" s="34">
        <v>3592</v>
      </c>
      <c r="N45" s="34">
        <v>480</v>
      </c>
      <c r="O45" s="34">
        <v>1726</v>
      </c>
      <c r="P45" s="34">
        <v>1741</v>
      </c>
      <c r="Q45" s="34">
        <v>6042</v>
      </c>
      <c r="R45" s="34">
        <v>4218</v>
      </c>
      <c r="S45" s="34">
        <v>3611</v>
      </c>
      <c r="T45" s="34">
        <v>1715</v>
      </c>
      <c r="U45" s="34">
        <v>4120</v>
      </c>
      <c r="V45" s="34">
        <v>883</v>
      </c>
      <c r="W45" s="34">
        <v>1321</v>
      </c>
      <c r="X45" s="34">
        <v>8102</v>
      </c>
      <c r="Y45" s="34">
        <v>2770</v>
      </c>
      <c r="Z45" s="21"/>
    </row>
    <row r="46" spans="1:29" s="2" customFormat="1" ht="30" customHeight="1" x14ac:dyDescent="0.25">
      <c r="A46" s="18" t="s">
        <v>54</v>
      </c>
      <c r="B46" s="23">
        <v>75220</v>
      </c>
      <c r="C46" s="23">
        <f>SUM(E46:Y46)</f>
        <v>79314</v>
      </c>
      <c r="D46" s="15"/>
      <c r="E46" s="26">
        <v>2910</v>
      </c>
      <c r="F46" s="26">
        <v>2215</v>
      </c>
      <c r="G46" s="26">
        <v>5264</v>
      </c>
      <c r="H46" s="26">
        <v>6460</v>
      </c>
      <c r="I46" s="26">
        <v>2564</v>
      </c>
      <c r="J46" s="26">
        <v>6200</v>
      </c>
      <c r="K46" s="26">
        <v>2284</v>
      </c>
      <c r="L46" s="26">
        <v>4047</v>
      </c>
      <c r="M46" s="26">
        <v>3740</v>
      </c>
      <c r="N46" s="26">
        <v>1190</v>
      </c>
      <c r="O46" s="26">
        <v>2162</v>
      </c>
      <c r="P46" s="26">
        <v>3819</v>
      </c>
      <c r="Q46" s="26">
        <v>2248</v>
      </c>
      <c r="R46" s="26">
        <v>4238</v>
      </c>
      <c r="S46" s="26">
        <v>5996</v>
      </c>
      <c r="T46" s="26">
        <v>4307</v>
      </c>
      <c r="U46" s="26">
        <v>5960</v>
      </c>
      <c r="V46" s="26">
        <v>978</v>
      </c>
      <c r="W46" s="26">
        <v>2734</v>
      </c>
      <c r="X46" s="26">
        <v>6288</v>
      </c>
      <c r="Y46" s="26">
        <v>3710</v>
      </c>
      <c r="Z46" s="21"/>
    </row>
    <row r="47" spans="1:29" s="2" customFormat="1" ht="35.1" customHeight="1" x14ac:dyDescent="0.25">
      <c r="A47" s="18" t="s">
        <v>55</v>
      </c>
      <c r="B47" s="23">
        <v>970</v>
      </c>
      <c r="C47" s="23">
        <f t="shared" ref="C47:C49" si="51">SUM(E47:Y47)</f>
        <v>240</v>
      </c>
      <c r="D47" s="15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>
        <v>50</v>
      </c>
      <c r="Q47" s="34"/>
      <c r="R47" s="34"/>
      <c r="S47" s="34">
        <v>30</v>
      </c>
      <c r="T47" s="34">
        <v>80</v>
      </c>
      <c r="U47" s="34">
        <v>80</v>
      </c>
      <c r="V47" s="34"/>
      <c r="W47" s="34"/>
      <c r="X47" s="34"/>
      <c r="Y47" s="34"/>
      <c r="Z47" s="21"/>
    </row>
    <row r="48" spans="1:29" s="2" customFormat="1" ht="35.1" customHeight="1" x14ac:dyDescent="0.25">
      <c r="A48" s="18" t="s">
        <v>56</v>
      </c>
      <c r="B48" s="23"/>
      <c r="C48" s="23">
        <f t="shared" si="51"/>
        <v>70</v>
      </c>
      <c r="D48" s="15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>
        <v>70</v>
      </c>
      <c r="Y48" s="34"/>
      <c r="Z48" s="21"/>
    </row>
    <row r="49" spans="1:26" s="2" customFormat="1" ht="30" customHeight="1" x14ac:dyDescent="0.25">
      <c r="A49" s="18" t="s">
        <v>57</v>
      </c>
      <c r="B49" s="23">
        <v>5803</v>
      </c>
      <c r="C49" s="23">
        <f t="shared" si="51"/>
        <v>6137</v>
      </c>
      <c r="D49" s="15"/>
      <c r="E49" s="26">
        <v>270</v>
      </c>
      <c r="F49" s="26"/>
      <c r="G49" s="26">
        <v>230</v>
      </c>
      <c r="H49" s="26">
        <v>497</v>
      </c>
      <c r="I49" s="26">
        <v>73</v>
      </c>
      <c r="J49" s="26">
        <v>250</v>
      </c>
      <c r="K49" s="26">
        <v>155</v>
      </c>
      <c r="L49" s="26">
        <v>389</v>
      </c>
      <c r="M49" s="26">
        <v>874</v>
      </c>
      <c r="N49" s="26"/>
      <c r="O49" s="26">
        <v>100</v>
      </c>
      <c r="P49" s="26">
        <v>335</v>
      </c>
      <c r="Q49" s="26">
        <v>78</v>
      </c>
      <c r="R49" s="26">
        <v>240</v>
      </c>
      <c r="S49" s="26">
        <v>356</v>
      </c>
      <c r="T49" s="26">
        <v>562</v>
      </c>
      <c r="U49" s="26">
        <v>120</v>
      </c>
      <c r="V49" s="26">
        <v>50</v>
      </c>
      <c r="W49" s="26">
        <v>641</v>
      </c>
      <c r="X49" s="26">
        <v>787</v>
      </c>
      <c r="Y49" s="26">
        <v>130</v>
      </c>
      <c r="Z49" s="21"/>
    </row>
    <row r="50" spans="1:26" s="2" customFormat="1" ht="35.1" customHeight="1" outlineLevel="1" x14ac:dyDescent="0.25">
      <c r="A50" s="17" t="s">
        <v>168</v>
      </c>
      <c r="B50" s="23">
        <v>14686</v>
      </c>
      <c r="C50" s="23">
        <f t="shared" ref="C50:C60" si="52">SUM(E50:Y50)</f>
        <v>7805</v>
      </c>
      <c r="D50" s="15"/>
      <c r="E50" s="34"/>
      <c r="F50" s="34"/>
      <c r="G50" s="34">
        <v>450</v>
      </c>
      <c r="H50" s="34">
        <v>1557</v>
      </c>
      <c r="I50" s="34"/>
      <c r="J50" s="34">
        <v>1020</v>
      </c>
      <c r="K50" s="34"/>
      <c r="L50" s="34"/>
      <c r="M50" s="34"/>
      <c r="N50" s="34"/>
      <c r="O50" s="34"/>
      <c r="P50" s="34"/>
      <c r="Q50" s="34">
        <v>2310</v>
      </c>
      <c r="R50" s="34"/>
      <c r="S50" s="34">
        <v>1502</v>
      </c>
      <c r="T50" s="34">
        <v>666</v>
      </c>
      <c r="U50" s="34"/>
      <c r="V50" s="34"/>
      <c r="W50" s="34"/>
      <c r="X50" s="34"/>
      <c r="Y50" s="34">
        <v>300</v>
      </c>
      <c r="Z50" s="21"/>
    </row>
    <row r="51" spans="1:26" s="2" customFormat="1" ht="35.1" customHeight="1" outlineLevel="1" x14ac:dyDescent="0.25">
      <c r="A51" s="17" t="s">
        <v>169</v>
      </c>
      <c r="B51" s="23">
        <v>7170</v>
      </c>
      <c r="C51" s="23">
        <f t="shared" si="52"/>
        <v>690</v>
      </c>
      <c r="D51" s="15"/>
      <c r="E51" s="34"/>
      <c r="F51" s="34"/>
      <c r="G51" s="34">
        <v>390</v>
      </c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>
        <v>300</v>
      </c>
      <c r="Z51" s="21"/>
    </row>
    <row r="52" spans="1:26" s="2" customFormat="1" ht="35.1" hidden="1" customHeight="1" x14ac:dyDescent="0.25">
      <c r="A52" s="11" t="s">
        <v>58</v>
      </c>
      <c r="B52" s="23"/>
      <c r="C52" s="23">
        <f t="shared" si="52"/>
        <v>0</v>
      </c>
      <c r="D52" s="15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20"/>
    </row>
    <row r="53" spans="1:26" s="2" customFormat="1" ht="30" customHeight="1" x14ac:dyDescent="0.25">
      <c r="A53" s="32" t="s">
        <v>59</v>
      </c>
      <c r="B53" s="23">
        <v>1757</v>
      </c>
      <c r="C53" s="23">
        <f t="shared" si="52"/>
        <v>1409.6</v>
      </c>
      <c r="D53" s="15">
        <f t="shared" ref="D53:D57" si="53">C53/B53</f>
        <v>0.802276607854297</v>
      </c>
      <c r="E53" s="34">
        <v>78</v>
      </c>
      <c r="F53" s="34">
        <v>10</v>
      </c>
      <c r="G53" s="34">
        <v>226</v>
      </c>
      <c r="H53" s="34">
        <v>73</v>
      </c>
      <c r="I53" s="34"/>
      <c r="J53" s="34">
        <v>48</v>
      </c>
      <c r="K53" s="34">
        <v>326</v>
      </c>
      <c r="L53" s="34">
        <v>280</v>
      </c>
      <c r="M53" s="34">
        <v>80</v>
      </c>
      <c r="N53" s="34">
        <v>6.6</v>
      </c>
      <c r="O53" s="34"/>
      <c r="P53" s="34">
        <v>22</v>
      </c>
      <c r="Q53" s="34">
        <v>4</v>
      </c>
      <c r="R53" s="34">
        <v>15</v>
      </c>
      <c r="S53" s="34"/>
      <c r="T53" s="34">
        <v>10</v>
      </c>
      <c r="U53" s="34">
        <v>65</v>
      </c>
      <c r="V53" s="34"/>
      <c r="W53" s="34">
        <v>25</v>
      </c>
      <c r="X53" s="34">
        <v>141</v>
      </c>
      <c r="Y53" s="34"/>
      <c r="Z53" s="20"/>
    </row>
    <row r="54" spans="1:26" s="2" customFormat="1" ht="35.1" hidden="1" customHeight="1" x14ac:dyDescent="0.25">
      <c r="A54" s="18" t="s">
        <v>52</v>
      </c>
      <c r="B54" s="33" t="e">
        <f>B53/B52</f>
        <v>#DIV/0!</v>
      </c>
      <c r="C54" s="23" t="e">
        <f t="shared" si="52"/>
        <v>#DIV/0!</v>
      </c>
      <c r="D54" s="15" t="e">
        <f t="shared" si="53"/>
        <v>#DIV/0!</v>
      </c>
      <c r="E54" s="35" t="e">
        <f t="shared" ref="E54:Y54" si="54">E53/E52</f>
        <v>#DIV/0!</v>
      </c>
      <c r="F54" s="35" t="e">
        <f t="shared" si="54"/>
        <v>#DIV/0!</v>
      </c>
      <c r="G54" s="35" t="e">
        <f t="shared" si="54"/>
        <v>#DIV/0!</v>
      </c>
      <c r="H54" s="35" t="e">
        <f t="shared" si="54"/>
        <v>#DIV/0!</v>
      </c>
      <c r="I54" s="35" t="e">
        <f t="shared" si="54"/>
        <v>#DIV/0!</v>
      </c>
      <c r="J54" s="35" t="e">
        <f t="shared" si="54"/>
        <v>#DIV/0!</v>
      </c>
      <c r="K54" s="35" t="e">
        <f t="shared" si="54"/>
        <v>#DIV/0!</v>
      </c>
      <c r="L54" s="35" t="e">
        <f t="shared" si="54"/>
        <v>#DIV/0!</v>
      </c>
      <c r="M54" s="35" t="e">
        <f t="shared" si="54"/>
        <v>#DIV/0!</v>
      </c>
      <c r="N54" s="35" t="e">
        <f t="shared" si="54"/>
        <v>#DIV/0!</v>
      </c>
      <c r="O54" s="35" t="e">
        <f t="shared" si="54"/>
        <v>#DIV/0!</v>
      </c>
      <c r="P54" s="35" t="e">
        <f t="shared" si="54"/>
        <v>#DIV/0!</v>
      </c>
      <c r="Q54" s="35" t="e">
        <f t="shared" si="54"/>
        <v>#DIV/0!</v>
      </c>
      <c r="R54" s="35" t="e">
        <f t="shared" si="54"/>
        <v>#DIV/0!</v>
      </c>
      <c r="S54" s="35" t="e">
        <f t="shared" si="54"/>
        <v>#DIV/0!</v>
      </c>
      <c r="T54" s="35" t="e">
        <f t="shared" si="54"/>
        <v>#DIV/0!</v>
      </c>
      <c r="U54" s="35" t="e">
        <f t="shared" si="54"/>
        <v>#DIV/0!</v>
      </c>
      <c r="V54" s="35" t="e">
        <f t="shared" si="54"/>
        <v>#DIV/0!</v>
      </c>
      <c r="W54" s="35" t="e">
        <f t="shared" si="54"/>
        <v>#DIV/0!</v>
      </c>
      <c r="X54" s="35" t="e">
        <f t="shared" si="54"/>
        <v>#DIV/0!</v>
      </c>
      <c r="Y54" s="35" t="e">
        <f t="shared" si="54"/>
        <v>#DIV/0!</v>
      </c>
      <c r="Z54" s="21"/>
    </row>
    <row r="55" spans="1:26" s="2" customFormat="1" ht="35.1" hidden="1" customHeight="1" outlineLevel="1" x14ac:dyDescent="0.25">
      <c r="A55" s="17" t="s">
        <v>60</v>
      </c>
      <c r="B55" s="23"/>
      <c r="C55" s="23">
        <f t="shared" si="52"/>
        <v>0</v>
      </c>
      <c r="D55" s="15" t="e">
        <f t="shared" si="53"/>
        <v>#DIV/0!</v>
      </c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21"/>
    </row>
    <row r="56" spans="1:26" s="2" customFormat="1" ht="35.1" hidden="1" customHeight="1" x14ac:dyDescent="0.25">
      <c r="A56" s="11" t="s">
        <v>160</v>
      </c>
      <c r="B56" s="23"/>
      <c r="C56" s="23">
        <f t="shared" si="52"/>
        <v>0</v>
      </c>
      <c r="D56" s="15" t="e">
        <f t="shared" si="53"/>
        <v>#DIV/0!</v>
      </c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20"/>
    </row>
    <row r="57" spans="1:26" s="2" customFormat="1" ht="26.45" customHeight="1" x14ac:dyDescent="0.25">
      <c r="A57" s="32" t="s">
        <v>161</v>
      </c>
      <c r="B57" s="27">
        <v>244</v>
      </c>
      <c r="C57" s="27">
        <f t="shared" si="52"/>
        <v>155</v>
      </c>
      <c r="D57" s="9">
        <f t="shared" si="53"/>
        <v>0.63524590163934425</v>
      </c>
      <c r="E57" s="26">
        <v>7</v>
      </c>
      <c r="F57" s="26"/>
      <c r="G57" s="26"/>
      <c r="H57" s="26"/>
      <c r="I57" s="26"/>
      <c r="J57" s="26">
        <v>1</v>
      </c>
      <c r="K57" s="26">
        <v>16</v>
      </c>
      <c r="L57" s="26">
        <v>23</v>
      </c>
      <c r="M57" s="26">
        <v>5</v>
      </c>
      <c r="N57" s="54"/>
      <c r="O57" s="26"/>
      <c r="P57" s="26">
        <v>4</v>
      </c>
      <c r="Q57" s="26"/>
      <c r="R57" s="26"/>
      <c r="S57" s="26">
        <v>10</v>
      </c>
      <c r="T57" s="26"/>
      <c r="U57" s="26"/>
      <c r="V57" s="26"/>
      <c r="W57" s="26"/>
      <c r="X57" s="26">
        <v>89</v>
      </c>
      <c r="Y57" s="26"/>
      <c r="Z57" s="20"/>
    </row>
    <row r="58" spans="1:26" s="2" customFormat="1" ht="30" customHeight="1" x14ac:dyDescent="0.25">
      <c r="A58" s="13" t="s">
        <v>196</v>
      </c>
      <c r="B58" s="27">
        <v>465</v>
      </c>
      <c r="C58" s="27">
        <f t="shared" si="52"/>
        <v>467</v>
      </c>
      <c r="D58" s="9">
        <f t="shared" ref="D58:D59" si="55">C58/B58</f>
        <v>1.0043010752688173</v>
      </c>
      <c r="E58" s="26"/>
      <c r="F58" s="26"/>
      <c r="G58" s="26">
        <v>422</v>
      </c>
      <c r="H58" s="54"/>
      <c r="I58" s="26"/>
      <c r="J58" s="26"/>
      <c r="K58" s="26"/>
      <c r="L58" s="26"/>
      <c r="M58" s="54"/>
      <c r="N58" s="54"/>
      <c r="O58" s="26"/>
      <c r="P58" s="26"/>
      <c r="Q58" s="26"/>
      <c r="R58" s="26"/>
      <c r="S58" s="26"/>
      <c r="T58" s="26"/>
      <c r="U58" s="26">
        <v>2</v>
      </c>
      <c r="V58" s="26"/>
      <c r="W58" s="26"/>
      <c r="X58" s="26">
        <v>39</v>
      </c>
      <c r="Y58" s="26">
        <v>4</v>
      </c>
      <c r="Z58" s="20"/>
    </row>
    <row r="59" spans="1:26" s="113" customFormat="1" ht="35.1" customHeight="1" x14ac:dyDescent="0.25">
      <c r="A59" s="18" t="s">
        <v>201</v>
      </c>
      <c r="B59" s="27">
        <f>B60+B63+B64+B66+B70+B71</f>
        <v>8934</v>
      </c>
      <c r="C59" s="27">
        <f t="shared" si="52"/>
        <v>10603</v>
      </c>
      <c r="D59" s="9">
        <f t="shared" si="55"/>
        <v>1.1868144168345647</v>
      </c>
      <c r="E59" s="26"/>
      <c r="F59" s="26">
        <f t="shared" ref="F59:X59" si="56">F60+F63+F64+F66+F70+F71</f>
        <v>235</v>
      </c>
      <c r="G59" s="26">
        <f t="shared" si="56"/>
        <v>370</v>
      </c>
      <c r="H59" s="26">
        <f t="shared" si="56"/>
        <v>728</v>
      </c>
      <c r="I59" s="26">
        <f t="shared" si="56"/>
        <v>611</v>
      </c>
      <c r="J59" s="26">
        <f t="shared" si="56"/>
        <v>1654</v>
      </c>
      <c r="K59" s="26"/>
      <c r="L59" s="26">
        <f t="shared" si="56"/>
        <v>440</v>
      </c>
      <c r="M59" s="26">
        <f t="shared" si="56"/>
        <v>799</v>
      </c>
      <c r="N59" s="26"/>
      <c r="O59" s="26"/>
      <c r="P59" s="26">
        <f t="shared" si="56"/>
        <v>177</v>
      </c>
      <c r="Q59" s="26">
        <f t="shared" si="56"/>
        <v>1100</v>
      </c>
      <c r="R59" s="26"/>
      <c r="S59" s="26">
        <f t="shared" si="56"/>
        <v>1450</v>
      </c>
      <c r="T59" s="26"/>
      <c r="U59" s="26">
        <f t="shared" si="56"/>
        <v>1541</v>
      </c>
      <c r="V59" s="26">
        <f t="shared" si="56"/>
        <v>300</v>
      </c>
      <c r="W59" s="26">
        <f t="shared" si="56"/>
        <v>416</v>
      </c>
      <c r="X59" s="26">
        <f t="shared" si="56"/>
        <v>782</v>
      </c>
      <c r="Y59" s="26"/>
      <c r="Z59" s="21"/>
    </row>
    <row r="60" spans="1:26" s="2" customFormat="1" ht="35.1" customHeight="1" x14ac:dyDescent="0.25">
      <c r="A60" s="18" t="s">
        <v>61</v>
      </c>
      <c r="B60" s="23">
        <v>450</v>
      </c>
      <c r="C60" s="27">
        <f t="shared" si="52"/>
        <v>447</v>
      </c>
      <c r="D60" s="15">
        <f t="shared" ref="D60:D89" si="57">C60/B60</f>
        <v>0.99333333333333329</v>
      </c>
      <c r="E60" s="34"/>
      <c r="F60" s="34"/>
      <c r="G60" s="34">
        <v>120</v>
      </c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>
        <v>301</v>
      </c>
      <c r="V60" s="34"/>
      <c r="W60" s="34"/>
      <c r="X60" s="34">
        <v>26</v>
      </c>
      <c r="Y60" s="34"/>
      <c r="Z60" s="20"/>
    </row>
    <row r="61" spans="1:26" s="2" customFormat="1" ht="35.1" hidden="1" customHeight="1" outlineLevel="1" x14ac:dyDescent="0.25">
      <c r="A61" s="17" t="s">
        <v>62</v>
      </c>
      <c r="B61" s="23"/>
      <c r="C61" s="23">
        <f t="shared" ref="C61:C74" si="58">SUM(E61:Y61)</f>
        <v>0</v>
      </c>
      <c r="D61" s="15" t="e">
        <f t="shared" si="57"/>
        <v>#DIV/0!</v>
      </c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21"/>
    </row>
    <row r="62" spans="1:26" s="2" customFormat="1" ht="35.1" hidden="1" customHeight="1" outlineLevel="1" x14ac:dyDescent="0.25">
      <c r="A62" s="17" t="s">
        <v>63</v>
      </c>
      <c r="B62" s="23"/>
      <c r="C62" s="23">
        <f t="shared" si="58"/>
        <v>0</v>
      </c>
      <c r="D62" s="15" t="e">
        <f t="shared" si="57"/>
        <v>#DIV/0!</v>
      </c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21"/>
    </row>
    <row r="63" spans="1:26" s="2" customFormat="1" ht="30" customHeight="1" collapsed="1" x14ac:dyDescent="0.25">
      <c r="A63" s="18" t="s">
        <v>64</v>
      </c>
      <c r="B63" s="23">
        <v>3693</v>
      </c>
      <c r="C63" s="23">
        <f t="shared" si="58"/>
        <v>3309</v>
      </c>
      <c r="D63" s="15">
        <f t="shared" si="57"/>
        <v>0.89601949634443545</v>
      </c>
      <c r="E63" s="37"/>
      <c r="F63" s="37">
        <v>200</v>
      </c>
      <c r="G63" s="37"/>
      <c r="H63" s="37"/>
      <c r="I63" s="37"/>
      <c r="J63" s="37">
        <v>300</v>
      </c>
      <c r="K63" s="37"/>
      <c r="L63" s="37">
        <v>85</v>
      </c>
      <c r="M63" s="37"/>
      <c r="N63" s="37"/>
      <c r="O63" s="37"/>
      <c r="P63" s="37">
        <v>177</v>
      </c>
      <c r="Q63" s="37">
        <v>340</v>
      </c>
      <c r="R63" s="37"/>
      <c r="S63" s="37">
        <v>900</v>
      </c>
      <c r="T63" s="37"/>
      <c r="U63" s="37">
        <v>30</v>
      </c>
      <c r="V63" s="37">
        <v>300</v>
      </c>
      <c r="W63" s="37">
        <v>416</v>
      </c>
      <c r="X63" s="37">
        <v>561</v>
      </c>
      <c r="Y63" s="37"/>
      <c r="Z63" s="21"/>
    </row>
    <row r="64" spans="1:26" s="2" customFormat="1" ht="30" customHeight="1" x14ac:dyDescent="0.25">
      <c r="A64" s="18" t="s">
        <v>65</v>
      </c>
      <c r="B64" s="23">
        <v>3024</v>
      </c>
      <c r="C64" s="23">
        <f t="shared" si="58"/>
        <v>3569</v>
      </c>
      <c r="D64" s="15">
        <f t="shared" si="57"/>
        <v>1.1802248677248677</v>
      </c>
      <c r="E64" s="37"/>
      <c r="F64" s="37">
        <v>25</v>
      </c>
      <c r="G64" s="37"/>
      <c r="H64" s="37">
        <v>485</v>
      </c>
      <c r="I64" s="37">
        <v>267</v>
      </c>
      <c r="J64" s="37">
        <v>1034</v>
      </c>
      <c r="K64" s="37">
        <v>64</v>
      </c>
      <c r="L64" s="37"/>
      <c r="M64" s="37">
        <v>799</v>
      </c>
      <c r="N64" s="37"/>
      <c r="O64" s="37"/>
      <c r="P64" s="37"/>
      <c r="Q64" s="37">
        <v>140</v>
      </c>
      <c r="R64" s="37">
        <v>10</v>
      </c>
      <c r="S64" s="37">
        <v>550</v>
      </c>
      <c r="T64" s="37"/>
      <c r="U64" s="37"/>
      <c r="V64" s="37"/>
      <c r="W64" s="37"/>
      <c r="X64" s="37">
        <v>195</v>
      </c>
      <c r="Y64" s="37"/>
      <c r="Z64" s="21"/>
    </row>
    <row r="65" spans="1:26" s="2" customFormat="1" ht="35.1" customHeight="1" x14ac:dyDescent="0.25">
      <c r="A65" s="18" t="s">
        <v>66</v>
      </c>
      <c r="B65" s="23">
        <v>1974</v>
      </c>
      <c r="C65" s="23">
        <f t="shared" si="58"/>
        <v>3254</v>
      </c>
      <c r="D65" s="15">
        <f t="shared" si="57"/>
        <v>1.6484295845997974</v>
      </c>
      <c r="E65" s="37"/>
      <c r="F65" s="37">
        <v>15</v>
      </c>
      <c r="G65" s="37">
        <v>300</v>
      </c>
      <c r="H65" s="37">
        <v>766</v>
      </c>
      <c r="I65" s="37"/>
      <c r="J65" s="37"/>
      <c r="K65" s="37">
        <v>120</v>
      </c>
      <c r="L65" s="37">
        <v>300</v>
      </c>
      <c r="M65" s="37">
        <v>30</v>
      </c>
      <c r="N65" s="37">
        <v>35</v>
      </c>
      <c r="O65" s="37">
        <v>40</v>
      </c>
      <c r="P65" s="37"/>
      <c r="Q65" s="37"/>
      <c r="R65" s="37"/>
      <c r="S65" s="37">
        <v>205</v>
      </c>
      <c r="T65" s="37">
        <v>529</v>
      </c>
      <c r="U65" s="37"/>
      <c r="V65" s="37"/>
      <c r="W65" s="37">
        <v>30</v>
      </c>
      <c r="X65" s="37">
        <v>384</v>
      </c>
      <c r="Y65" s="37">
        <v>500</v>
      </c>
      <c r="Z65" s="21"/>
    </row>
    <row r="66" spans="1:26" s="2" customFormat="1" ht="35.1" customHeight="1" x14ac:dyDescent="0.25">
      <c r="A66" s="18" t="s">
        <v>67</v>
      </c>
      <c r="B66" s="23">
        <v>1055</v>
      </c>
      <c r="C66" s="23">
        <f t="shared" si="58"/>
        <v>1860</v>
      </c>
      <c r="D66" s="15"/>
      <c r="E66" s="37"/>
      <c r="F66" s="37"/>
      <c r="G66" s="37">
        <v>200</v>
      </c>
      <c r="H66" s="37"/>
      <c r="I66" s="37"/>
      <c r="J66" s="37">
        <v>320</v>
      </c>
      <c r="K66" s="37"/>
      <c r="L66" s="37">
        <v>210</v>
      </c>
      <c r="M66" s="37"/>
      <c r="N66" s="37"/>
      <c r="O66" s="37"/>
      <c r="P66" s="37"/>
      <c r="Q66" s="37"/>
      <c r="R66" s="37"/>
      <c r="S66" s="37"/>
      <c r="T66" s="37"/>
      <c r="U66" s="37">
        <v>1130</v>
      </c>
      <c r="V66" s="37"/>
      <c r="W66" s="37"/>
      <c r="X66" s="37"/>
      <c r="Y66" s="37"/>
      <c r="Z66" s="21"/>
    </row>
    <row r="67" spans="1:26" s="2" customFormat="1" ht="30" customHeight="1" x14ac:dyDescent="0.25">
      <c r="A67" s="18" t="s">
        <v>68</v>
      </c>
      <c r="B67" s="23">
        <v>11559</v>
      </c>
      <c r="C67" s="23">
        <f t="shared" si="58"/>
        <v>11292</v>
      </c>
      <c r="D67" s="15">
        <f t="shared" ref="D67:D70" si="59">C67/B67</f>
        <v>0.97690111601349594</v>
      </c>
      <c r="E67" s="37"/>
      <c r="F67" s="37">
        <v>38</v>
      </c>
      <c r="G67" s="37">
        <v>1720</v>
      </c>
      <c r="H67" s="37">
        <v>515</v>
      </c>
      <c r="I67" s="37">
        <v>357</v>
      </c>
      <c r="J67" s="37">
        <v>1680</v>
      </c>
      <c r="K67" s="37">
        <v>50</v>
      </c>
      <c r="L67" s="37">
        <v>1424</v>
      </c>
      <c r="M67" s="37">
        <v>91</v>
      </c>
      <c r="N67" s="37">
        <v>33</v>
      </c>
      <c r="O67" s="37">
        <v>66</v>
      </c>
      <c r="P67" s="37">
        <v>625</v>
      </c>
      <c r="Q67" s="37">
        <v>80</v>
      </c>
      <c r="R67" s="37">
        <v>17</v>
      </c>
      <c r="S67" s="37">
        <v>255</v>
      </c>
      <c r="T67" s="37">
        <v>458</v>
      </c>
      <c r="U67" s="37">
        <v>30</v>
      </c>
      <c r="V67" s="37"/>
      <c r="W67" s="37"/>
      <c r="X67" s="37">
        <v>3533</v>
      </c>
      <c r="Y67" s="37">
        <v>320</v>
      </c>
      <c r="Z67" s="21"/>
    </row>
    <row r="68" spans="1:26" s="2" customFormat="1" ht="30" customHeight="1" x14ac:dyDescent="0.25">
      <c r="A68" s="18" t="s">
        <v>69</v>
      </c>
      <c r="B68" s="23">
        <v>3829</v>
      </c>
      <c r="C68" s="23">
        <f t="shared" si="58"/>
        <v>2597</v>
      </c>
      <c r="D68" s="15">
        <f t="shared" si="59"/>
        <v>0.67824497257769656</v>
      </c>
      <c r="E68" s="37"/>
      <c r="F68" s="37"/>
      <c r="G68" s="37">
        <v>560</v>
      </c>
      <c r="H68" s="37">
        <v>87</v>
      </c>
      <c r="I68" s="37">
        <v>45</v>
      </c>
      <c r="J68" s="37">
        <v>150</v>
      </c>
      <c r="K68" s="37">
        <v>255</v>
      </c>
      <c r="L68" s="37">
        <v>70</v>
      </c>
      <c r="M68" s="37">
        <v>75</v>
      </c>
      <c r="N68" s="37"/>
      <c r="O68" s="37">
        <v>261</v>
      </c>
      <c r="P68" s="37"/>
      <c r="Q68" s="37"/>
      <c r="R68" s="37">
        <v>200</v>
      </c>
      <c r="S68" s="37">
        <v>120</v>
      </c>
      <c r="T68" s="37">
        <v>231</v>
      </c>
      <c r="U68" s="37"/>
      <c r="V68" s="37">
        <v>103</v>
      </c>
      <c r="W68" s="37"/>
      <c r="X68" s="37">
        <v>60</v>
      </c>
      <c r="Y68" s="37">
        <v>380</v>
      </c>
      <c r="Z68" s="21"/>
    </row>
    <row r="69" spans="1:26" s="2" customFormat="1" ht="35.1" customHeight="1" x14ac:dyDescent="0.25">
      <c r="A69" s="18" t="s">
        <v>70</v>
      </c>
      <c r="B69" s="23">
        <v>180</v>
      </c>
      <c r="C69" s="23">
        <f t="shared" si="58"/>
        <v>155</v>
      </c>
      <c r="D69" s="15">
        <f t="shared" si="59"/>
        <v>0.86111111111111116</v>
      </c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>
        <v>50</v>
      </c>
      <c r="R69" s="37"/>
      <c r="S69" s="37"/>
      <c r="T69" s="37"/>
      <c r="U69" s="37">
        <v>105</v>
      </c>
      <c r="V69" s="37"/>
      <c r="W69" s="37"/>
      <c r="X69" s="37"/>
      <c r="Y69" s="37"/>
      <c r="Z69" s="21"/>
    </row>
    <row r="70" spans="1:26" s="2" customFormat="1" ht="30" customHeight="1" x14ac:dyDescent="0.25">
      <c r="A70" s="18" t="s">
        <v>71</v>
      </c>
      <c r="B70" s="23">
        <v>0</v>
      </c>
      <c r="C70" s="23">
        <f t="shared" si="58"/>
        <v>732</v>
      </c>
      <c r="D70" s="15"/>
      <c r="E70" s="23"/>
      <c r="F70" s="105">
        <v>10</v>
      </c>
      <c r="G70" s="23"/>
      <c r="H70" s="39">
        <v>39</v>
      </c>
      <c r="I70" s="114">
        <v>33</v>
      </c>
      <c r="J70" s="37"/>
      <c r="K70" s="37"/>
      <c r="L70" s="37"/>
      <c r="M70" s="37"/>
      <c r="N70" s="37"/>
      <c r="O70" s="37"/>
      <c r="P70" s="37"/>
      <c r="Q70" s="37">
        <v>620</v>
      </c>
      <c r="R70" s="37"/>
      <c r="S70" s="37"/>
      <c r="T70" s="37">
        <v>30</v>
      </c>
      <c r="U70" s="37"/>
      <c r="V70" s="37"/>
      <c r="W70" s="37"/>
      <c r="X70" s="37"/>
      <c r="Y70" s="37"/>
      <c r="Z70" s="21"/>
    </row>
    <row r="71" spans="1:26" s="2" customFormat="1" ht="35.1" customHeight="1" x14ac:dyDescent="0.25">
      <c r="A71" s="18" t="s">
        <v>72</v>
      </c>
      <c r="B71" s="23">
        <v>712</v>
      </c>
      <c r="C71" s="23">
        <f t="shared" si="58"/>
        <v>790</v>
      </c>
      <c r="D71" s="15"/>
      <c r="E71" s="37"/>
      <c r="F71" s="37"/>
      <c r="G71" s="37">
        <v>50</v>
      </c>
      <c r="H71" s="37">
        <v>204</v>
      </c>
      <c r="I71" s="37">
        <v>311</v>
      </c>
      <c r="J71" s="37"/>
      <c r="K71" s="37"/>
      <c r="L71" s="37">
        <v>145</v>
      </c>
      <c r="M71" s="37"/>
      <c r="N71" s="37"/>
      <c r="O71" s="37"/>
      <c r="P71" s="37"/>
      <c r="Q71" s="37"/>
      <c r="R71" s="37"/>
      <c r="S71" s="37"/>
      <c r="T71" s="37"/>
      <c r="U71" s="37">
        <v>80</v>
      </c>
      <c r="V71" s="37"/>
      <c r="W71" s="37"/>
      <c r="X71" s="37"/>
      <c r="Y71" s="37"/>
      <c r="Z71" s="21"/>
    </row>
    <row r="72" spans="1:26" s="2" customFormat="1" ht="35.1" hidden="1" customHeight="1" x14ac:dyDescent="0.25">
      <c r="A72" s="18" t="s">
        <v>73</v>
      </c>
      <c r="B72" s="23"/>
      <c r="C72" s="23">
        <f t="shared" si="58"/>
        <v>0</v>
      </c>
      <c r="D72" s="15" t="e">
        <f t="shared" si="57"/>
        <v>#DIV/0!</v>
      </c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21"/>
    </row>
    <row r="73" spans="1:26" s="2" customFormat="1" ht="35.1" customHeight="1" x14ac:dyDescent="0.25">
      <c r="A73" s="18" t="s">
        <v>74</v>
      </c>
      <c r="B73" s="23">
        <v>89</v>
      </c>
      <c r="C73" s="19">
        <f t="shared" si="58"/>
        <v>78</v>
      </c>
      <c r="D73" s="15"/>
      <c r="E73" s="37"/>
      <c r="F73" s="37"/>
      <c r="G73" s="37"/>
      <c r="H73" s="37">
        <v>20</v>
      </c>
      <c r="I73" s="37"/>
      <c r="J73" s="37"/>
      <c r="K73" s="37"/>
      <c r="L73" s="37"/>
      <c r="M73" s="37"/>
      <c r="N73" s="37"/>
      <c r="O73" s="37"/>
      <c r="P73" s="37"/>
      <c r="Q73" s="37"/>
      <c r="R73" s="37">
        <v>12</v>
      </c>
      <c r="S73" s="37">
        <v>8</v>
      </c>
      <c r="T73" s="37"/>
      <c r="U73" s="37"/>
      <c r="V73" s="37"/>
      <c r="W73" s="37">
        <v>38</v>
      </c>
      <c r="X73" s="37"/>
      <c r="Y73" s="37"/>
      <c r="Z73" s="21"/>
    </row>
    <row r="74" spans="1:26" ht="35.1" hidden="1" customHeight="1" x14ac:dyDescent="0.25">
      <c r="A74" s="11" t="s">
        <v>75</v>
      </c>
      <c r="B74" s="23"/>
      <c r="C74" s="23">
        <f t="shared" si="58"/>
        <v>0</v>
      </c>
      <c r="D74" s="15" t="e">
        <f t="shared" si="57"/>
        <v>#DIV/0!</v>
      </c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</row>
    <row r="75" spans="1:26" ht="35.1" customHeight="1" x14ac:dyDescent="0.25">
      <c r="A75" s="32" t="s">
        <v>76</v>
      </c>
      <c r="B75" s="23">
        <v>33</v>
      </c>
      <c r="C75" s="23">
        <f>SUM(E75:Y75)</f>
        <v>12</v>
      </c>
      <c r="D75" s="15"/>
      <c r="E75" s="37"/>
      <c r="F75" s="37"/>
      <c r="G75" s="37"/>
      <c r="H75" s="37">
        <v>5</v>
      </c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>
        <v>5</v>
      </c>
      <c r="T75" s="37"/>
      <c r="U75" s="37"/>
      <c r="V75" s="37"/>
      <c r="W75" s="37">
        <v>2</v>
      </c>
      <c r="X75" s="37"/>
      <c r="Y75" s="37"/>
    </row>
    <row r="76" spans="1:26" ht="35.1" hidden="1" customHeight="1" x14ac:dyDescent="0.25">
      <c r="A76" s="13" t="s">
        <v>52</v>
      </c>
      <c r="B76" s="33"/>
      <c r="C76" s="23">
        <f>SUM(E76:Y76)</f>
        <v>0</v>
      </c>
      <c r="D76" s="15" t="e">
        <f t="shared" si="57"/>
        <v>#DIV/0!</v>
      </c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</row>
    <row r="77" spans="1:26" ht="35.1" hidden="1" customHeight="1" x14ac:dyDescent="0.25">
      <c r="A77" s="13" t="s">
        <v>77</v>
      </c>
      <c r="B77" s="33"/>
      <c r="C77" s="23">
        <f>SUM(E77:Y77)</f>
        <v>0</v>
      </c>
      <c r="D77" s="15" t="e">
        <f t="shared" si="57"/>
        <v>#DIV/0!</v>
      </c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</row>
    <row r="78" spans="1:26" ht="35.1" hidden="1" customHeight="1" x14ac:dyDescent="0.25">
      <c r="A78" s="13"/>
      <c r="B78" s="33"/>
      <c r="C78" s="39"/>
      <c r="D78" s="15" t="e">
        <f t="shared" si="57"/>
        <v>#DIV/0!</v>
      </c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</row>
    <row r="79" spans="1:26" s="4" customFormat="1" ht="35.1" hidden="1" customHeight="1" x14ac:dyDescent="0.25">
      <c r="A79" s="78" t="s">
        <v>78</v>
      </c>
      <c r="B79" s="40"/>
      <c r="C79" s="40">
        <f>SUM(E79:Y79)</f>
        <v>0</v>
      </c>
      <c r="D79" s="15" t="e">
        <f t="shared" si="57"/>
        <v>#DIV/0!</v>
      </c>
      <c r="E79" s="77"/>
      <c r="F79" s="77"/>
      <c r="G79" s="77"/>
      <c r="H79" s="77"/>
      <c r="I79" s="77"/>
      <c r="J79" s="77"/>
      <c r="K79" s="77"/>
      <c r="L79" s="77"/>
      <c r="M79" s="77"/>
      <c r="N79" s="77"/>
      <c r="O79" s="77"/>
      <c r="P79" s="77"/>
      <c r="Q79" s="77"/>
      <c r="R79" s="77"/>
      <c r="S79" s="77"/>
      <c r="T79" s="77"/>
      <c r="U79" s="77"/>
      <c r="V79" s="77"/>
      <c r="W79" s="77"/>
      <c r="X79" s="77"/>
      <c r="Y79" s="77"/>
    </row>
    <row r="80" spans="1:26" ht="35.1" hidden="1" customHeight="1" x14ac:dyDescent="0.25">
      <c r="A80" s="13"/>
      <c r="B80" s="33"/>
      <c r="C80" s="39"/>
      <c r="D80" s="15" t="e">
        <f t="shared" si="57"/>
        <v>#DIV/0!</v>
      </c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</row>
    <row r="81" spans="1:26" ht="35.1" hidden="1" customHeight="1" x14ac:dyDescent="0.25">
      <c r="A81" s="13"/>
      <c r="B81" s="33"/>
      <c r="C81" s="19"/>
      <c r="D81" s="15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</row>
    <row r="82" spans="1:26" s="43" customFormat="1" ht="30" customHeight="1" x14ac:dyDescent="0.25">
      <c r="A82" s="13" t="s">
        <v>79</v>
      </c>
      <c r="B82" s="42"/>
      <c r="C82" s="42">
        <f t="shared" ref="C82" si="60">SUM(E82:Y82)</f>
        <v>13087.5</v>
      </c>
      <c r="D82" s="15"/>
      <c r="E82" s="99">
        <f>(E42-E83)/2</f>
        <v>1180</v>
      </c>
      <c r="F82" s="115">
        <f t="shared" ref="F82:Y82" si="61">(F42-F83)/2</f>
        <v>637</v>
      </c>
      <c r="G82" s="115">
        <f t="shared" si="61"/>
        <v>254</v>
      </c>
      <c r="H82" s="115">
        <f t="shared" si="61"/>
        <v>1155</v>
      </c>
      <c r="I82" s="115">
        <f t="shared" si="61"/>
        <v>295.5</v>
      </c>
      <c r="J82" s="115">
        <f t="shared" si="61"/>
        <v>645</v>
      </c>
      <c r="K82" s="115">
        <f t="shared" si="61"/>
        <v>428</v>
      </c>
      <c r="L82" s="115">
        <f t="shared" si="61"/>
        <v>651</v>
      </c>
      <c r="M82" s="115">
        <f t="shared" si="61"/>
        <v>691.5</v>
      </c>
      <c r="N82" s="115">
        <f t="shared" si="61"/>
        <v>172.5</v>
      </c>
      <c r="O82" s="115">
        <f t="shared" si="61"/>
        <v>404</v>
      </c>
      <c r="P82" s="115">
        <f t="shared" si="61"/>
        <v>843.5</v>
      </c>
      <c r="Q82" s="115">
        <f t="shared" si="61"/>
        <v>820</v>
      </c>
      <c r="R82" s="115">
        <f t="shared" si="61"/>
        <v>1484</v>
      </c>
      <c r="S82" s="115">
        <f t="shared" si="61"/>
        <v>601</v>
      </c>
      <c r="T82" s="115">
        <f t="shared" si="61"/>
        <v>779</v>
      </c>
      <c r="U82" s="115">
        <f t="shared" si="61"/>
        <v>498.5</v>
      </c>
      <c r="V82" s="115">
        <f t="shared" si="61"/>
        <v>312</v>
      </c>
      <c r="W82" s="115">
        <f t="shared" si="61"/>
        <v>486</v>
      </c>
      <c r="X82" s="115">
        <f t="shared" si="61"/>
        <v>0</v>
      </c>
      <c r="Y82" s="115">
        <f t="shared" si="61"/>
        <v>750</v>
      </c>
    </row>
    <row r="83" spans="1:26" ht="30.6" customHeight="1" x14ac:dyDescent="0.25">
      <c r="A83" s="13" t="s">
        <v>80</v>
      </c>
      <c r="B83" s="23"/>
      <c r="C83" s="23">
        <f>SUM(E83:Y83)</f>
        <v>143135</v>
      </c>
      <c r="D83" s="15"/>
      <c r="E83" s="114">
        <v>5450</v>
      </c>
      <c r="F83" s="114">
        <v>3875</v>
      </c>
      <c r="G83" s="114">
        <v>11528</v>
      </c>
      <c r="H83" s="114">
        <v>10085</v>
      </c>
      <c r="I83" s="114">
        <v>4123</v>
      </c>
      <c r="J83" s="114">
        <v>11583</v>
      </c>
      <c r="K83" s="114">
        <v>6366</v>
      </c>
      <c r="L83" s="114">
        <v>7469</v>
      </c>
      <c r="M83" s="114">
        <v>6928</v>
      </c>
      <c r="N83" s="114">
        <v>1829</v>
      </c>
      <c r="O83" s="114">
        <v>3785</v>
      </c>
      <c r="P83" s="114">
        <v>4801</v>
      </c>
      <c r="Q83" s="114">
        <v>7386</v>
      </c>
      <c r="R83" s="114">
        <v>6158</v>
      </c>
      <c r="S83" s="114">
        <v>8876</v>
      </c>
      <c r="T83" s="114">
        <v>5423</v>
      </c>
      <c r="U83" s="114">
        <v>9203</v>
      </c>
      <c r="V83" s="114">
        <v>1457</v>
      </c>
      <c r="W83" s="114">
        <v>4710</v>
      </c>
      <c r="X83" s="114">
        <v>15850</v>
      </c>
      <c r="Y83" s="114">
        <v>6250</v>
      </c>
      <c r="Z83" s="20"/>
    </row>
    <row r="84" spans="1:26" ht="30" hidden="1" customHeight="1" x14ac:dyDescent="0.25">
      <c r="A84" s="13"/>
      <c r="B84" s="33"/>
      <c r="C84" s="23"/>
      <c r="D84" s="15" t="e">
        <f t="shared" si="57"/>
        <v>#DIV/0!</v>
      </c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</row>
    <row r="85" spans="1:26" s="43" customFormat="1" ht="30" hidden="1" customHeight="1" x14ac:dyDescent="0.25">
      <c r="A85" s="13" t="s">
        <v>81</v>
      </c>
      <c r="B85" s="42"/>
      <c r="C85" s="42"/>
      <c r="D85" s="15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</row>
    <row r="86" spans="1:26" ht="30" hidden="1" customHeight="1" x14ac:dyDescent="0.25">
      <c r="A86" s="13" t="s">
        <v>82</v>
      </c>
      <c r="B86" s="34"/>
      <c r="C86" s="27">
        <f>SUM(E86:Y86)</f>
        <v>0</v>
      </c>
      <c r="D86" s="15" t="e">
        <f t="shared" si="57"/>
        <v>#DIV/0!</v>
      </c>
      <c r="E86" s="34"/>
      <c r="F86" s="34"/>
      <c r="G86" s="34"/>
      <c r="H86" s="34"/>
      <c r="I86" s="34"/>
      <c r="J86" s="34"/>
      <c r="K86" s="34"/>
      <c r="L86" s="34"/>
      <c r="M86" s="34"/>
      <c r="N86" s="36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</row>
    <row r="87" spans="1:26" ht="30" hidden="1" customHeight="1" x14ac:dyDescent="0.25">
      <c r="A87" s="44" t="s">
        <v>83</v>
      </c>
      <c r="B87" s="45"/>
      <c r="C87" s="45"/>
      <c r="D87" s="15" t="e">
        <f t="shared" si="57"/>
        <v>#DIV/0!</v>
      </c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</row>
    <row r="88" spans="1:26" ht="30" hidden="1" customHeight="1" x14ac:dyDescent="0.25">
      <c r="A88" s="13" t="s">
        <v>84</v>
      </c>
      <c r="B88" s="41"/>
      <c r="C88" s="41"/>
      <c r="D88" s="15" t="e">
        <f t="shared" si="57"/>
        <v>#DIV/0!</v>
      </c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</row>
    <row r="89" spans="1:26" ht="30" hidden="1" customHeight="1" x14ac:dyDescent="0.25">
      <c r="A89" s="13" t="s">
        <v>85</v>
      </c>
      <c r="B89" s="29"/>
      <c r="C89" s="29" t="e">
        <f>C88/C87</f>
        <v>#DIV/0!</v>
      </c>
      <c r="D89" s="15" t="e">
        <f t="shared" si="57"/>
        <v>#DIV/0!</v>
      </c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</row>
    <row r="90" spans="1:26" ht="30" hidden="1" customHeight="1" x14ac:dyDescent="0.25">
      <c r="A90" s="44" t="s">
        <v>177</v>
      </c>
      <c r="B90" s="83"/>
      <c r="C90" s="83"/>
      <c r="D90" s="47"/>
      <c r="E90" s="83"/>
      <c r="F90" s="83"/>
      <c r="G90" s="83"/>
      <c r="H90" s="83"/>
      <c r="I90" s="83"/>
      <c r="J90" s="83"/>
      <c r="K90" s="83"/>
      <c r="L90" s="83"/>
      <c r="M90" s="83"/>
      <c r="N90" s="83"/>
      <c r="O90" s="83"/>
      <c r="P90" s="83"/>
      <c r="Q90" s="83"/>
      <c r="R90" s="83"/>
      <c r="S90" s="83"/>
      <c r="T90" s="83"/>
      <c r="U90" s="83"/>
      <c r="V90" s="83"/>
      <c r="W90" s="83"/>
      <c r="X90" s="83"/>
      <c r="Y90" s="83"/>
    </row>
    <row r="91" spans="1:26" s="12" customFormat="1" ht="30" hidden="1" customHeight="1" outlineLevel="1" x14ac:dyDescent="0.2">
      <c r="A91" s="48" t="s">
        <v>86</v>
      </c>
      <c r="B91" s="23"/>
      <c r="C91" s="27"/>
      <c r="D91" s="15" t="e">
        <f t="shared" ref="D91:D128" si="62">C91/B91</f>
        <v>#DIV/0!</v>
      </c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</row>
    <row r="92" spans="1:26" s="12" customFormat="1" ht="30" hidden="1" customHeight="1" outlineLevel="1" x14ac:dyDescent="0.2">
      <c r="A92" s="48" t="s">
        <v>91</v>
      </c>
      <c r="B92" s="39"/>
      <c r="C92" s="26"/>
      <c r="D92" s="15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</row>
    <row r="93" spans="1:26" s="12" customFormat="1" ht="30" hidden="1" customHeight="1" outlineLevel="1" x14ac:dyDescent="0.2">
      <c r="A93" s="48" t="s">
        <v>153</v>
      </c>
      <c r="B93" s="39"/>
      <c r="C93" s="26"/>
      <c r="D93" s="15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</row>
    <row r="94" spans="1:26" s="12" customFormat="1" ht="30" hidden="1" customHeight="1" outlineLevel="1" x14ac:dyDescent="0.2">
      <c r="A94" s="48" t="s">
        <v>154</v>
      </c>
      <c r="B94" s="39"/>
      <c r="C94" s="26"/>
      <c r="D94" s="15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</row>
    <row r="95" spans="1:26" s="50" customFormat="1" ht="34.9" hidden="1" customHeight="1" outlineLevel="1" x14ac:dyDescent="0.2">
      <c r="A95" s="13" t="s">
        <v>87</v>
      </c>
      <c r="B95" s="39"/>
      <c r="C95" s="26"/>
      <c r="D95" s="15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</row>
    <row r="96" spans="1:26" s="50" customFormat="1" ht="33" hidden="1" customHeight="1" outlineLevel="1" x14ac:dyDescent="0.2">
      <c r="A96" s="13" t="s">
        <v>88</v>
      </c>
      <c r="B96" s="39"/>
      <c r="C96" s="26"/>
      <c r="D96" s="15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</row>
    <row r="97" spans="1:25" s="12" customFormat="1" ht="34.15" hidden="1" customHeight="1" outlineLevel="1" x14ac:dyDescent="0.2">
      <c r="A97" s="11" t="s">
        <v>89</v>
      </c>
      <c r="B97" s="27"/>
      <c r="C97" s="27"/>
      <c r="D97" s="15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</row>
    <row r="98" spans="1:25" s="12" customFormat="1" ht="30" hidden="1" customHeight="1" x14ac:dyDescent="0.2">
      <c r="A98" s="32" t="s">
        <v>90</v>
      </c>
      <c r="B98" s="23"/>
      <c r="C98" s="27"/>
      <c r="D98" s="15" t="e">
        <f t="shared" si="62"/>
        <v>#DIV/0!</v>
      </c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</row>
    <row r="99" spans="1:25" s="12" customFormat="1" ht="30" hidden="1" customHeight="1" x14ac:dyDescent="0.2">
      <c r="A99" s="13" t="s">
        <v>183</v>
      </c>
      <c r="B99" s="29" t="e">
        <f>B98/B97</f>
        <v>#DIV/0!</v>
      </c>
      <c r="C99" s="29" t="e">
        <f>C98/C97</f>
        <v>#DIV/0!</v>
      </c>
      <c r="D99" s="15"/>
      <c r="E99" s="29" t="e">
        <f>E98/E97</f>
        <v>#DIV/0!</v>
      </c>
      <c r="F99" s="29" t="e">
        <f>F98/F97</f>
        <v>#DIV/0!</v>
      </c>
      <c r="G99" s="29" t="e">
        <f t="shared" ref="G99:Y99" si="63">G98/G97</f>
        <v>#DIV/0!</v>
      </c>
      <c r="H99" s="29" t="e">
        <f t="shared" si="63"/>
        <v>#DIV/0!</v>
      </c>
      <c r="I99" s="29" t="e">
        <f t="shared" si="63"/>
        <v>#DIV/0!</v>
      </c>
      <c r="J99" s="29" t="e">
        <f t="shared" si="63"/>
        <v>#DIV/0!</v>
      </c>
      <c r="K99" s="29" t="e">
        <f t="shared" si="63"/>
        <v>#DIV/0!</v>
      </c>
      <c r="L99" s="29" t="e">
        <f t="shared" si="63"/>
        <v>#DIV/0!</v>
      </c>
      <c r="M99" s="29" t="e">
        <f t="shared" si="63"/>
        <v>#DIV/0!</v>
      </c>
      <c r="N99" s="29" t="e">
        <f t="shared" si="63"/>
        <v>#DIV/0!</v>
      </c>
      <c r="O99" s="29" t="e">
        <f t="shared" si="63"/>
        <v>#DIV/0!</v>
      </c>
      <c r="P99" s="29" t="e">
        <f t="shared" si="63"/>
        <v>#DIV/0!</v>
      </c>
      <c r="Q99" s="29" t="e">
        <f t="shared" si="63"/>
        <v>#DIV/0!</v>
      </c>
      <c r="R99" s="29" t="e">
        <f t="shared" si="63"/>
        <v>#DIV/0!</v>
      </c>
      <c r="S99" s="29" t="e">
        <f t="shared" si="63"/>
        <v>#DIV/0!</v>
      </c>
      <c r="T99" s="29" t="e">
        <f t="shared" si="63"/>
        <v>#DIV/0!</v>
      </c>
      <c r="U99" s="29" t="e">
        <f t="shared" si="63"/>
        <v>#DIV/0!</v>
      </c>
      <c r="V99" s="29" t="e">
        <f t="shared" si="63"/>
        <v>#DIV/0!</v>
      </c>
      <c r="W99" s="29" t="e">
        <f t="shared" si="63"/>
        <v>#DIV/0!</v>
      </c>
      <c r="X99" s="29" t="e">
        <f t="shared" si="63"/>
        <v>#DIV/0!</v>
      </c>
      <c r="Y99" s="29" t="e">
        <f t="shared" si="63"/>
        <v>#DIV/0!</v>
      </c>
    </row>
    <row r="100" spans="1:25" s="96" customFormat="1" ht="31.9" hidden="1" customHeight="1" x14ac:dyDescent="0.2">
      <c r="A100" s="94" t="s">
        <v>95</v>
      </c>
      <c r="B100" s="97">
        <f>B97-B98</f>
        <v>0</v>
      </c>
      <c r="C100" s="97">
        <f>C97-C98</f>
        <v>0</v>
      </c>
      <c r="D100" s="97"/>
      <c r="E100" s="97">
        <f t="shared" ref="E100:Y100" si="64">E97-E98</f>
        <v>0</v>
      </c>
      <c r="F100" s="97">
        <f t="shared" si="64"/>
        <v>0</v>
      </c>
      <c r="G100" s="97">
        <f t="shared" si="64"/>
        <v>0</v>
      </c>
      <c r="H100" s="97">
        <f t="shared" si="64"/>
        <v>0</v>
      </c>
      <c r="I100" s="97">
        <f t="shared" si="64"/>
        <v>0</v>
      </c>
      <c r="J100" s="97">
        <f t="shared" si="64"/>
        <v>0</v>
      </c>
      <c r="K100" s="97">
        <f t="shared" si="64"/>
        <v>0</v>
      </c>
      <c r="L100" s="97">
        <f t="shared" si="64"/>
        <v>0</v>
      </c>
      <c r="M100" s="97">
        <f t="shared" si="64"/>
        <v>0</v>
      </c>
      <c r="N100" s="97">
        <f t="shared" si="64"/>
        <v>0</v>
      </c>
      <c r="O100" s="97">
        <f t="shared" si="64"/>
        <v>0</v>
      </c>
      <c r="P100" s="97">
        <f t="shared" si="64"/>
        <v>0</v>
      </c>
      <c r="Q100" s="97">
        <f t="shared" si="64"/>
        <v>0</v>
      </c>
      <c r="R100" s="97">
        <f t="shared" si="64"/>
        <v>0</v>
      </c>
      <c r="S100" s="97">
        <f t="shared" si="64"/>
        <v>0</v>
      </c>
      <c r="T100" s="97">
        <f t="shared" si="64"/>
        <v>0</v>
      </c>
      <c r="U100" s="97">
        <f t="shared" si="64"/>
        <v>0</v>
      </c>
      <c r="V100" s="97">
        <f t="shared" si="64"/>
        <v>0</v>
      </c>
      <c r="W100" s="97">
        <f t="shared" si="64"/>
        <v>0</v>
      </c>
      <c r="X100" s="97">
        <f t="shared" si="64"/>
        <v>0</v>
      </c>
      <c r="Y100" s="97">
        <f t="shared" si="64"/>
        <v>0</v>
      </c>
    </row>
    <row r="101" spans="1:25" s="12" customFormat="1" ht="30" hidden="1" customHeight="1" x14ac:dyDescent="0.2">
      <c r="A101" s="11" t="s">
        <v>91</v>
      </c>
      <c r="B101" s="39"/>
      <c r="C101" s="26">
        <f t="shared" ref="C101:C104" si="65">SUM(E101:Y101)</f>
        <v>0</v>
      </c>
      <c r="D101" s="15" t="e">
        <f t="shared" si="62"/>
        <v>#DIV/0!</v>
      </c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</row>
    <row r="102" spans="1:25" s="12" customFormat="1" ht="30" hidden="1" customHeight="1" x14ac:dyDescent="0.2">
      <c r="A102" s="11" t="s">
        <v>92</v>
      </c>
      <c r="B102" s="39"/>
      <c r="C102" s="26">
        <f t="shared" si="65"/>
        <v>0</v>
      </c>
      <c r="D102" s="15" t="e">
        <f t="shared" si="62"/>
        <v>#DIV/0!</v>
      </c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</row>
    <row r="103" spans="1:25" s="12" customFormat="1" ht="30" hidden="1" customHeight="1" x14ac:dyDescent="0.2">
      <c r="A103" s="11" t="s">
        <v>93</v>
      </c>
      <c r="B103" s="39"/>
      <c r="C103" s="26">
        <f t="shared" si="65"/>
        <v>0</v>
      </c>
      <c r="D103" s="15" t="e">
        <f t="shared" si="62"/>
        <v>#DIV/0!</v>
      </c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</row>
    <row r="104" spans="1:25" s="12" customFormat="1" ht="30" hidden="1" customHeight="1" x14ac:dyDescent="0.2">
      <c r="A104" s="11" t="s">
        <v>94</v>
      </c>
      <c r="B104" s="39"/>
      <c r="C104" s="26">
        <f t="shared" si="65"/>
        <v>0</v>
      </c>
      <c r="D104" s="15" t="e">
        <f t="shared" si="62"/>
        <v>#DIV/0!</v>
      </c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</row>
    <row r="105" spans="1:25" s="12" customFormat="1" ht="30" hidden="1" customHeight="1" x14ac:dyDescent="0.2">
      <c r="A105" s="32" t="s">
        <v>96</v>
      </c>
      <c r="B105" s="27"/>
      <c r="C105" s="27">
        <f>SUM(E105:Y105)</f>
        <v>0</v>
      </c>
      <c r="D105" s="15" t="e">
        <f t="shared" si="62"/>
        <v>#DIV/0!</v>
      </c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</row>
    <row r="106" spans="1:25" s="12" customFormat="1" ht="31.15" hidden="1" customHeight="1" x14ac:dyDescent="0.2">
      <c r="A106" s="13" t="s">
        <v>183</v>
      </c>
      <c r="B106" s="29" t="e">
        <f>B105/B97</f>
        <v>#DIV/0!</v>
      </c>
      <c r="C106" s="29" t="e">
        <f>C105/C97</f>
        <v>#DIV/0!</v>
      </c>
      <c r="D106" s="29"/>
      <c r="E106" s="29" t="e">
        <f t="shared" ref="E106:Y106" si="66">E105/E97</f>
        <v>#DIV/0!</v>
      </c>
      <c r="F106" s="29" t="e">
        <f t="shared" si="66"/>
        <v>#DIV/0!</v>
      </c>
      <c r="G106" s="29" t="e">
        <f t="shared" si="66"/>
        <v>#DIV/0!</v>
      </c>
      <c r="H106" s="29" t="e">
        <f t="shared" si="66"/>
        <v>#DIV/0!</v>
      </c>
      <c r="I106" s="29" t="e">
        <f t="shared" si="66"/>
        <v>#DIV/0!</v>
      </c>
      <c r="J106" s="29" t="e">
        <f t="shared" si="66"/>
        <v>#DIV/0!</v>
      </c>
      <c r="K106" s="29" t="e">
        <f t="shared" si="66"/>
        <v>#DIV/0!</v>
      </c>
      <c r="L106" s="29" t="e">
        <f t="shared" si="66"/>
        <v>#DIV/0!</v>
      </c>
      <c r="M106" s="29" t="e">
        <f t="shared" si="66"/>
        <v>#DIV/0!</v>
      </c>
      <c r="N106" s="29" t="e">
        <f t="shared" si="66"/>
        <v>#DIV/0!</v>
      </c>
      <c r="O106" s="29" t="e">
        <f t="shared" si="66"/>
        <v>#DIV/0!</v>
      </c>
      <c r="P106" s="29" t="e">
        <f t="shared" si="66"/>
        <v>#DIV/0!</v>
      </c>
      <c r="Q106" s="29" t="e">
        <f t="shared" si="66"/>
        <v>#DIV/0!</v>
      </c>
      <c r="R106" s="29" t="e">
        <f t="shared" si="66"/>
        <v>#DIV/0!</v>
      </c>
      <c r="S106" s="29" t="e">
        <f t="shared" si="66"/>
        <v>#DIV/0!</v>
      </c>
      <c r="T106" s="29" t="e">
        <f t="shared" si="66"/>
        <v>#DIV/0!</v>
      </c>
      <c r="U106" s="29" t="e">
        <f t="shared" si="66"/>
        <v>#DIV/0!</v>
      </c>
      <c r="V106" s="29" t="e">
        <f t="shared" si="66"/>
        <v>#DIV/0!</v>
      </c>
      <c r="W106" s="29" t="e">
        <f t="shared" si="66"/>
        <v>#DIV/0!</v>
      </c>
      <c r="X106" s="29" t="e">
        <f t="shared" si="66"/>
        <v>#DIV/0!</v>
      </c>
      <c r="Y106" s="29" t="e">
        <f t="shared" si="66"/>
        <v>#DIV/0!</v>
      </c>
    </row>
    <row r="107" spans="1:25" s="12" customFormat="1" ht="30" hidden="1" customHeight="1" x14ac:dyDescent="0.2">
      <c r="A107" s="11" t="s">
        <v>91</v>
      </c>
      <c r="B107" s="39"/>
      <c r="C107" s="26">
        <f t="shared" ref="C107:C117" si="67">SUM(E107:Y107)</f>
        <v>0</v>
      </c>
      <c r="D107" s="15" t="e">
        <f t="shared" si="62"/>
        <v>#DIV/0!</v>
      </c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</row>
    <row r="108" spans="1:25" s="12" customFormat="1" ht="30" hidden="1" customHeight="1" x14ac:dyDescent="0.2">
      <c r="A108" s="11" t="s">
        <v>92</v>
      </c>
      <c r="B108" s="39"/>
      <c r="C108" s="26">
        <f t="shared" si="67"/>
        <v>0</v>
      </c>
      <c r="D108" s="15" t="e">
        <f t="shared" si="62"/>
        <v>#DIV/0!</v>
      </c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</row>
    <row r="109" spans="1:25" s="12" customFormat="1" ht="30" hidden="1" customHeight="1" x14ac:dyDescent="0.2">
      <c r="A109" s="11" t="s">
        <v>93</v>
      </c>
      <c r="B109" s="39"/>
      <c r="C109" s="26">
        <f t="shared" si="67"/>
        <v>0</v>
      </c>
      <c r="D109" s="15" t="e">
        <f t="shared" si="62"/>
        <v>#DIV/0!</v>
      </c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</row>
    <row r="110" spans="1:25" s="12" customFormat="1" ht="30" hidden="1" customHeight="1" x14ac:dyDescent="0.2">
      <c r="A110" s="11" t="s">
        <v>94</v>
      </c>
      <c r="B110" s="39"/>
      <c r="C110" s="26">
        <f t="shared" si="67"/>
        <v>0</v>
      </c>
      <c r="D110" s="15" t="e">
        <f t="shared" si="62"/>
        <v>#DIV/0!</v>
      </c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84"/>
      <c r="U110" s="24"/>
      <c r="V110" s="24"/>
      <c r="W110" s="24"/>
      <c r="X110" s="24"/>
      <c r="Y110" s="24"/>
    </row>
    <row r="111" spans="1:25" s="50" customFormat="1" ht="48" hidden="1" customHeight="1" x14ac:dyDescent="0.2">
      <c r="A111" s="13" t="s">
        <v>192</v>
      </c>
      <c r="B111" s="39"/>
      <c r="C111" s="26">
        <v>595200</v>
      </c>
      <c r="D111" s="16" t="e">
        <f t="shared" si="62"/>
        <v>#DIV/0!</v>
      </c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</row>
    <row r="112" spans="1:25" s="12" customFormat="1" ht="30" hidden="1" customHeight="1" x14ac:dyDescent="0.2">
      <c r="A112" s="32" t="s">
        <v>193</v>
      </c>
      <c r="B112" s="27"/>
      <c r="C112" s="27">
        <f t="shared" si="67"/>
        <v>0</v>
      </c>
      <c r="D112" s="15" t="e">
        <f t="shared" si="62"/>
        <v>#DIV/0!</v>
      </c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</row>
    <row r="113" spans="1:25" s="12" customFormat="1" ht="27" hidden="1" customHeight="1" x14ac:dyDescent="0.2">
      <c r="A113" s="13" t="s">
        <v>52</v>
      </c>
      <c r="B113" s="30" t="e">
        <f>B112/B111</f>
        <v>#DIV/0!</v>
      </c>
      <c r="C113" s="30">
        <f>C112/C111</f>
        <v>0</v>
      </c>
      <c r="D113" s="9"/>
      <c r="E113" s="30" t="e">
        <f t="shared" ref="E113:Y113" si="68">E112/E111</f>
        <v>#DIV/0!</v>
      </c>
      <c r="F113" s="30" t="e">
        <f t="shared" si="68"/>
        <v>#DIV/0!</v>
      </c>
      <c r="G113" s="30" t="e">
        <f t="shared" si="68"/>
        <v>#DIV/0!</v>
      </c>
      <c r="H113" s="30" t="e">
        <f t="shared" si="68"/>
        <v>#DIV/0!</v>
      </c>
      <c r="I113" s="30" t="e">
        <f t="shared" si="68"/>
        <v>#DIV/0!</v>
      </c>
      <c r="J113" s="30" t="e">
        <f t="shared" si="68"/>
        <v>#DIV/0!</v>
      </c>
      <c r="K113" s="30" t="e">
        <f t="shared" si="68"/>
        <v>#DIV/0!</v>
      </c>
      <c r="L113" s="30" t="e">
        <f t="shared" si="68"/>
        <v>#DIV/0!</v>
      </c>
      <c r="M113" s="30" t="e">
        <f t="shared" si="68"/>
        <v>#DIV/0!</v>
      </c>
      <c r="N113" s="30" t="e">
        <f t="shared" si="68"/>
        <v>#DIV/0!</v>
      </c>
      <c r="O113" s="30" t="e">
        <f t="shared" si="68"/>
        <v>#DIV/0!</v>
      </c>
      <c r="P113" s="30" t="e">
        <f t="shared" si="68"/>
        <v>#DIV/0!</v>
      </c>
      <c r="Q113" s="30" t="e">
        <f t="shared" si="68"/>
        <v>#DIV/0!</v>
      </c>
      <c r="R113" s="30" t="e">
        <f t="shared" si="68"/>
        <v>#DIV/0!</v>
      </c>
      <c r="S113" s="30" t="e">
        <f t="shared" si="68"/>
        <v>#DIV/0!</v>
      </c>
      <c r="T113" s="30" t="e">
        <f t="shared" si="68"/>
        <v>#DIV/0!</v>
      </c>
      <c r="U113" s="30" t="e">
        <f t="shared" si="68"/>
        <v>#DIV/0!</v>
      </c>
      <c r="V113" s="30" t="e">
        <f t="shared" si="68"/>
        <v>#DIV/0!</v>
      </c>
      <c r="W113" s="30" t="e">
        <f t="shared" si="68"/>
        <v>#DIV/0!</v>
      </c>
      <c r="X113" s="30" t="e">
        <f t="shared" si="68"/>
        <v>#DIV/0!</v>
      </c>
      <c r="Y113" s="30" t="e">
        <f t="shared" si="68"/>
        <v>#DIV/0!</v>
      </c>
    </row>
    <row r="114" spans="1:25" s="12" customFormat="1" ht="30" hidden="1" customHeight="1" x14ac:dyDescent="0.2">
      <c r="A114" s="11" t="s">
        <v>91</v>
      </c>
      <c r="B114" s="26"/>
      <c r="C114" s="26">
        <f t="shared" si="67"/>
        <v>0</v>
      </c>
      <c r="D114" s="15" t="e">
        <f t="shared" si="62"/>
        <v>#DIV/0!</v>
      </c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</row>
    <row r="115" spans="1:25" s="12" customFormat="1" ht="30" hidden="1" customHeight="1" x14ac:dyDescent="0.2">
      <c r="A115" s="11" t="s">
        <v>92</v>
      </c>
      <c r="B115" s="26"/>
      <c r="C115" s="26">
        <f t="shared" si="67"/>
        <v>0</v>
      </c>
      <c r="D115" s="15" t="e">
        <f t="shared" si="62"/>
        <v>#DIV/0!</v>
      </c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</row>
    <row r="116" spans="1:25" s="12" customFormat="1" ht="31.15" hidden="1" customHeight="1" x14ac:dyDescent="0.2">
      <c r="A116" s="11" t="s">
        <v>93</v>
      </c>
      <c r="B116" s="26"/>
      <c r="C116" s="26">
        <f t="shared" si="67"/>
        <v>0</v>
      </c>
      <c r="D116" s="15" t="e">
        <f t="shared" si="62"/>
        <v>#DIV/0!</v>
      </c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</row>
    <row r="117" spans="1:25" s="12" customFormat="1" ht="31.15" hidden="1" customHeight="1" x14ac:dyDescent="0.2">
      <c r="A117" s="11" t="s">
        <v>94</v>
      </c>
      <c r="B117" s="39"/>
      <c r="C117" s="26">
        <f t="shared" si="67"/>
        <v>0</v>
      </c>
      <c r="D117" s="15" t="e">
        <f t="shared" si="62"/>
        <v>#DIV/0!</v>
      </c>
      <c r="E117" s="24"/>
      <c r="F117" s="24"/>
      <c r="G117" s="51"/>
      <c r="H117" s="51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84"/>
      <c r="U117" s="24"/>
      <c r="V117" s="24"/>
      <c r="W117" s="24"/>
      <c r="X117" s="24"/>
      <c r="Y117" s="24"/>
    </row>
    <row r="118" spans="1:25" s="12" customFormat="1" ht="31.15" hidden="1" customHeight="1" x14ac:dyDescent="0.2">
      <c r="A118" s="32" t="s">
        <v>97</v>
      </c>
      <c r="B118" s="53" t="e">
        <f>B112/B105*10</f>
        <v>#DIV/0!</v>
      </c>
      <c r="C118" s="53" t="e">
        <f>C112/C105*10</f>
        <v>#DIV/0!</v>
      </c>
      <c r="D118" s="15" t="e">
        <f t="shared" si="62"/>
        <v>#DIV/0!</v>
      </c>
      <c r="E118" s="54" t="e">
        <f t="shared" ref="E118:Y118" si="69">E112/E105*10</f>
        <v>#DIV/0!</v>
      </c>
      <c r="F118" s="54" t="e">
        <f t="shared" si="69"/>
        <v>#DIV/0!</v>
      </c>
      <c r="G118" s="54" t="e">
        <f t="shared" si="69"/>
        <v>#DIV/0!</v>
      </c>
      <c r="H118" s="54" t="e">
        <f t="shared" si="69"/>
        <v>#DIV/0!</v>
      </c>
      <c r="I118" s="54" t="e">
        <f t="shared" si="69"/>
        <v>#DIV/0!</v>
      </c>
      <c r="J118" s="54" t="e">
        <f t="shared" si="69"/>
        <v>#DIV/0!</v>
      </c>
      <c r="K118" s="54" t="e">
        <f t="shared" si="69"/>
        <v>#DIV/0!</v>
      </c>
      <c r="L118" s="54" t="e">
        <f t="shared" si="69"/>
        <v>#DIV/0!</v>
      </c>
      <c r="M118" s="54" t="e">
        <f t="shared" si="69"/>
        <v>#DIV/0!</v>
      </c>
      <c r="N118" s="54" t="e">
        <f t="shared" si="69"/>
        <v>#DIV/0!</v>
      </c>
      <c r="O118" s="54" t="e">
        <f t="shared" si="69"/>
        <v>#DIV/0!</v>
      </c>
      <c r="P118" s="54" t="e">
        <f t="shared" si="69"/>
        <v>#DIV/0!</v>
      </c>
      <c r="Q118" s="54" t="e">
        <f t="shared" si="69"/>
        <v>#DIV/0!</v>
      </c>
      <c r="R118" s="54" t="e">
        <f t="shared" si="69"/>
        <v>#DIV/0!</v>
      </c>
      <c r="S118" s="54" t="e">
        <f t="shared" si="69"/>
        <v>#DIV/0!</v>
      </c>
      <c r="T118" s="54" t="e">
        <f t="shared" si="69"/>
        <v>#DIV/0!</v>
      </c>
      <c r="U118" s="54" t="e">
        <f t="shared" si="69"/>
        <v>#DIV/0!</v>
      </c>
      <c r="V118" s="54" t="e">
        <f t="shared" si="69"/>
        <v>#DIV/0!</v>
      </c>
      <c r="W118" s="54" t="e">
        <f t="shared" si="69"/>
        <v>#DIV/0!</v>
      </c>
      <c r="X118" s="54" t="e">
        <f t="shared" si="69"/>
        <v>#DIV/0!</v>
      </c>
      <c r="Y118" s="54" t="e">
        <f t="shared" si="69"/>
        <v>#DIV/0!</v>
      </c>
    </row>
    <row r="119" spans="1:25" s="12" customFormat="1" ht="30" hidden="1" customHeight="1" x14ac:dyDescent="0.2">
      <c r="A119" s="11" t="s">
        <v>91</v>
      </c>
      <c r="B119" s="54" t="e">
        <f t="shared" ref="B119:E122" si="70">B114/B107*10</f>
        <v>#DIV/0!</v>
      </c>
      <c r="C119" s="54" t="e">
        <f t="shared" si="70"/>
        <v>#DIV/0!</v>
      </c>
      <c r="D119" s="15" t="e">
        <f t="shared" si="62"/>
        <v>#DIV/0!</v>
      </c>
      <c r="E119" s="54" t="e">
        <f t="shared" ref="E119:Y119" si="71">E114/E107*10</f>
        <v>#DIV/0!</v>
      </c>
      <c r="F119" s="54" t="e">
        <f t="shared" si="71"/>
        <v>#DIV/0!</v>
      </c>
      <c r="G119" s="54" t="e">
        <f t="shared" si="71"/>
        <v>#DIV/0!</v>
      </c>
      <c r="H119" s="54" t="e">
        <f t="shared" si="71"/>
        <v>#DIV/0!</v>
      </c>
      <c r="I119" s="54" t="e">
        <f t="shared" si="71"/>
        <v>#DIV/0!</v>
      </c>
      <c r="J119" s="54" t="e">
        <f t="shared" si="71"/>
        <v>#DIV/0!</v>
      </c>
      <c r="K119" s="54" t="e">
        <f t="shared" si="71"/>
        <v>#DIV/0!</v>
      </c>
      <c r="L119" s="54" t="e">
        <f t="shared" si="71"/>
        <v>#DIV/0!</v>
      </c>
      <c r="M119" s="54" t="e">
        <f t="shared" si="71"/>
        <v>#DIV/0!</v>
      </c>
      <c r="N119" s="54" t="e">
        <f t="shared" si="71"/>
        <v>#DIV/0!</v>
      </c>
      <c r="O119" s="54" t="e">
        <f t="shared" si="71"/>
        <v>#DIV/0!</v>
      </c>
      <c r="P119" s="54" t="e">
        <f t="shared" si="71"/>
        <v>#DIV/0!</v>
      </c>
      <c r="Q119" s="54" t="e">
        <f t="shared" si="71"/>
        <v>#DIV/0!</v>
      </c>
      <c r="R119" s="54" t="e">
        <f t="shared" si="71"/>
        <v>#DIV/0!</v>
      </c>
      <c r="S119" s="54" t="e">
        <f t="shared" si="71"/>
        <v>#DIV/0!</v>
      </c>
      <c r="T119" s="54" t="e">
        <f t="shared" si="71"/>
        <v>#DIV/0!</v>
      </c>
      <c r="U119" s="54" t="e">
        <f t="shared" si="71"/>
        <v>#DIV/0!</v>
      </c>
      <c r="V119" s="54" t="e">
        <f t="shared" si="71"/>
        <v>#DIV/0!</v>
      </c>
      <c r="W119" s="54" t="e">
        <f t="shared" si="71"/>
        <v>#DIV/0!</v>
      </c>
      <c r="X119" s="54" t="e">
        <f t="shared" si="71"/>
        <v>#DIV/0!</v>
      </c>
      <c r="Y119" s="54" t="e">
        <f t="shared" si="71"/>
        <v>#DIV/0!</v>
      </c>
    </row>
    <row r="120" spans="1:25" s="12" customFormat="1" ht="30" hidden="1" customHeight="1" x14ac:dyDescent="0.2">
      <c r="A120" s="11" t="s">
        <v>92</v>
      </c>
      <c r="B120" s="54" t="e">
        <f t="shared" si="70"/>
        <v>#DIV/0!</v>
      </c>
      <c r="C120" s="54" t="e">
        <f t="shared" si="70"/>
        <v>#DIV/0!</v>
      </c>
      <c r="D120" s="15" t="e">
        <f t="shared" si="62"/>
        <v>#DIV/0!</v>
      </c>
      <c r="E120" s="54"/>
      <c r="F120" s="54" t="e">
        <f t="shared" ref="F120:M121" si="72">F115/F108*10</f>
        <v>#DIV/0!</v>
      </c>
      <c r="G120" s="54" t="e">
        <f t="shared" si="72"/>
        <v>#DIV/0!</v>
      </c>
      <c r="H120" s="54" t="e">
        <f t="shared" si="72"/>
        <v>#DIV/0!</v>
      </c>
      <c r="I120" s="54" t="e">
        <f t="shared" si="72"/>
        <v>#DIV/0!</v>
      </c>
      <c r="J120" s="54" t="e">
        <f t="shared" si="72"/>
        <v>#DIV/0!</v>
      </c>
      <c r="K120" s="54" t="e">
        <f t="shared" si="72"/>
        <v>#DIV/0!</v>
      </c>
      <c r="L120" s="54" t="e">
        <f t="shared" si="72"/>
        <v>#DIV/0!</v>
      </c>
      <c r="M120" s="54" t="e">
        <f t="shared" si="72"/>
        <v>#DIV/0!</v>
      </c>
      <c r="N120" s="54"/>
      <c r="O120" s="54" t="e">
        <f>O115/O108*10</f>
        <v>#DIV/0!</v>
      </c>
      <c r="P120" s="54" t="e">
        <f>P115/P108*10</f>
        <v>#DIV/0!</v>
      </c>
      <c r="Q120" s="54"/>
      <c r="R120" s="54" t="e">
        <f t="shared" ref="R120:U121" si="73">R115/R108*10</f>
        <v>#DIV/0!</v>
      </c>
      <c r="S120" s="54" t="e">
        <f t="shared" si="73"/>
        <v>#DIV/0!</v>
      </c>
      <c r="T120" s="54" t="e">
        <f t="shared" si="73"/>
        <v>#DIV/0!</v>
      </c>
      <c r="U120" s="54" t="e">
        <f t="shared" si="73"/>
        <v>#DIV/0!</v>
      </c>
      <c r="V120" s="54"/>
      <c r="W120" s="54"/>
      <c r="X120" s="54" t="e">
        <f>X115/X108*10</f>
        <v>#DIV/0!</v>
      </c>
      <c r="Y120" s="54" t="e">
        <f>Y115/Y108*10</f>
        <v>#DIV/0!</v>
      </c>
    </row>
    <row r="121" spans="1:25" s="12" customFormat="1" ht="30" hidden="1" customHeight="1" x14ac:dyDescent="0.2">
      <c r="A121" s="11" t="s">
        <v>93</v>
      </c>
      <c r="B121" s="54" t="e">
        <f t="shared" si="70"/>
        <v>#DIV/0!</v>
      </c>
      <c r="C121" s="54" t="e">
        <f t="shared" si="70"/>
        <v>#DIV/0!</v>
      </c>
      <c r="D121" s="15" t="e">
        <f t="shared" si="62"/>
        <v>#DIV/0!</v>
      </c>
      <c r="E121" s="54" t="e">
        <f>E116/E109*10</f>
        <v>#DIV/0!</v>
      </c>
      <c r="F121" s="54" t="e">
        <f t="shared" si="72"/>
        <v>#DIV/0!</v>
      </c>
      <c r="G121" s="54" t="e">
        <f t="shared" si="72"/>
        <v>#DIV/0!</v>
      </c>
      <c r="H121" s="54" t="e">
        <f t="shared" si="72"/>
        <v>#DIV/0!</v>
      </c>
      <c r="I121" s="54" t="e">
        <f t="shared" si="72"/>
        <v>#DIV/0!</v>
      </c>
      <c r="J121" s="54" t="e">
        <f t="shared" si="72"/>
        <v>#DIV/0!</v>
      </c>
      <c r="K121" s="54" t="e">
        <f t="shared" si="72"/>
        <v>#DIV/0!</v>
      </c>
      <c r="L121" s="54" t="e">
        <f t="shared" si="72"/>
        <v>#DIV/0!</v>
      </c>
      <c r="M121" s="54" t="e">
        <f t="shared" si="72"/>
        <v>#DIV/0!</v>
      </c>
      <c r="N121" s="54" t="e">
        <f>N116/N109*10</f>
        <v>#DIV/0!</v>
      </c>
      <c r="O121" s="54" t="e">
        <f>O116/O109*10</f>
        <v>#DIV/0!</v>
      </c>
      <c r="P121" s="54" t="e">
        <f>P116/P109*10</f>
        <v>#DIV/0!</v>
      </c>
      <c r="Q121" s="54" t="e">
        <f>Q116/Q109*10</f>
        <v>#DIV/0!</v>
      </c>
      <c r="R121" s="54" t="e">
        <f t="shared" si="73"/>
        <v>#DIV/0!</v>
      </c>
      <c r="S121" s="54" t="e">
        <f t="shared" si="73"/>
        <v>#DIV/0!</v>
      </c>
      <c r="T121" s="54" t="e">
        <f t="shared" si="73"/>
        <v>#DIV/0!</v>
      </c>
      <c r="U121" s="54" t="e">
        <f t="shared" si="73"/>
        <v>#DIV/0!</v>
      </c>
      <c r="V121" s="54" t="e">
        <f>V116/V109*10</f>
        <v>#DIV/0!</v>
      </c>
      <c r="W121" s="54" t="e">
        <f>W116/W109*10</f>
        <v>#DIV/0!</v>
      </c>
      <c r="X121" s="54" t="e">
        <f>X116/X109*10</f>
        <v>#DIV/0!</v>
      </c>
      <c r="Y121" s="54" t="e">
        <f>Y116/Y109*10</f>
        <v>#DIV/0!</v>
      </c>
    </row>
    <row r="122" spans="1:25" s="12" customFormat="1" ht="30" hidden="1" customHeight="1" x14ac:dyDescent="0.2">
      <c r="A122" s="11" t="s">
        <v>94</v>
      </c>
      <c r="B122" s="54" t="e">
        <f t="shared" si="70"/>
        <v>#DIV/0!</v>
      </c>
      <c r="C122" s="54" t="e">
        <f t="shared" si="70"/>
        <v>#DIV/0!</v>
      </c>
      <c r="D122" s="15" t="e">
        <f t="shared" si="62"/>
        <v>#DIV/0!</v>
      </c>
      <c r="E122" s="54" t="e">
        <f t="shared" si="70"/>
        <v>#DIV/0!</v>
      </c>
      <c r="F122" s="54"/>
      <c r="G122" s="54">
        <v>10</v>
      </c>
      <c r="H122" s="54"/>
      <c r="I122" s="54" t="e">
        <f>I117/I110*10</f>
        <v>#DIV/0!</v>
      </c>
      <c r="J122" s="54"/>
      <c r="K122" s="54"/>
      <c r="L122" s="54"/>
      <c r="M122" s="54"/>
      <c r="N122" s="54"/>
      <c r="O122" s="54"/>
      <c r="P122" s="54"/>
      <c r="Q122" s="54" t="e">
        <f>Q117/Q110*10</f>
        <v>#DIV/0!</v>
      </c>
      <c r="R122" s="54" t="e">
        <f>R117/R110*10</f>
        <v>#DIV/0!</v>
      </c>
      <c r="S122" s="54"/>
      <c r="T122" s="54"/>
      <c r="U122" s="54" t="e">
        <f>U117/U110*10</f>
        <v>#DIV/0!</v>
      </c>
      <c r="V122" s="54"/>
      <c r="W122" s="54" t="e">
        <f>W117/W110*10</f>
        <v>#DIV/0!</v>
      </c>
      <c r="X122" s="54"/>
      <c r="Y122" s="54"/>
    </row>
    <row r="123" spans="1:25" s="12" customFormat="1" ht="30" hidden="1" customHeight="1" outlineLevel="1" x14ac:dyDescent="0.2">
      <c r="A123" s="55" t="s">
        <v>157</v>
      </c>
      <c r="B123" s="23"/>
      <c r="C123" s="26">
        <f>SUM(E123:Y123)</f>
        <v>0</v>
      </c>
      <c r="D123" s="15"/>
      <c r="E123" s="38"/>
      <c r="F123" s="37"/>
      <c r="G123" s="58"/>
      <c r="H123" s="37"/>
      <c r="I123" s="37"/>
      <c r="J123" s="37"/>
      <c r="K123" s="37"/>
      <c r="L123" s="54"/>
      <c r="M123" s="37"/>
      <c r="N123" s="37"/>
      <c r="O123" s="37"/>
      <c r="P123" s="37"/>
      <c r="Q123" s="37"/>
      <c r="R123" s="37"/>
      <c r="S123" s="54"/>
      <c r="T123" s="26"/>
      <c r="U123" s="98"/>
      <c r="V123" s="98"/>
      <c r="W123" s="98"/>
      <c r="X123" s="26"/>
      <c r="Y123" s="37"/>
    </row>
    <row r="124" spans="1:25" s="12" customFormat="1" ht="30" hidden="1" customHeight="1" x14ac:dyDescent="0.2">
      <c r="A124" s="32" t="s">
        <v>158</v>
      </c>
      <c r="B124" s="23"/>
      <c r="C124" s="26">
        <f>SUM(E124:Y124)</f>
        <v>0</v>
      </c>
      <c r="D124" s="15"/>
      <c r="E124" s="38"/>
      <c r="F124" s="37"/>
      <c r="G124" s="37"/>
      <c r="H124" s="37"/>
      <c r="I124" s="37"/>
      <c r="J124" s="37"/>
      <c r="K124" s="37"/>
      <c r="L124" s="54"/>
      <c r="M124" s="37"/>
      <c r="N124" s="37"/>
      <c r="O124" s="37"/>
      <c r="P124" s="37"/>
      <c r="Q124" s="37"/>
      <c r="R124" s="37"/>
      <c r="S124" s="54"/>
      <c r="T124" s="26"/>
      <c r="U124" s="98"/>
      <c r="V124" s="98"/>
      <c r="W124" s="98"/>
      <c r="X124" s="26"/>
      <c r="Y124" s="37"/>
    </row>
    <row r="125" spans="1:25" s="12" customFormat="1" ht="30" hidden="1" customHeight="1" x14ac:dyDescent="0.2">
      <c r="A125" s="32" t="s">
        <v>97</v>
      </c>
      <c r="B125" s="60"/>
      <c r="C125" s="60" t="e">
        <f>C124/C123*10</f>
        <v>#DIV/0!</v>
      </c>
      <c r="D125" s="58"/>
      <c r="E125" s="58"/>
      <c r="F125" s="58"/>
      <c r="G125" s="58"/>
      <c r="H125" s="58" t="e">
        <f>H124/H123*10</f>
        <v>#DIV/0!</v>
      </c>
      <c r="I125" s="58"/>
      <c r="J125" s="58"/>
      <c r="K125" s="58"/>
      <c r="L125" s="58"/>
      <c r="M125" s="58" t="e">
        <f>M124/M123*10</f>
        <v>#DIV/0!</v>
      </c>
      <c r="N125" s="58"/>
      <c r="O125" s="58"/>
      <c r="P125" s="58" t="e">
        <f>P124/P123*10</f>
        <v>#DIV/0!</v>
      </c>
      <c r="Q125" s="58"/>
      <c r="R125" s="54" t="e">
        <f>R124/R123*10</f>
        <v>#DIV/0!</v>
      </c>
      <c r="S125" s="54"/>
      <c r="T125" s="54" t="e">
        <f>T124/T123*10</f>
        <v>#DIV/0!</v>
      </c>
      <c r="U125" s="58"/>
      <c r="V125" s="58"/>
      <c r="W125" s="58"/>
      <c r="X125" s="54" t="e">
        <f>X124/X123*10</f>
        <v>#DIV/0!</v>
      </c>
      <c r="Y125" s="38"/>
    </row>
    <row r="126" spans="1:25" s="12" customFormat="1" ht="30" hidden="1" customHeight="1" x14ac:dyDescent="0.2">
      <c r="A126" s="55" t="s">
        <v>98</v>
      </c>
      <c r="B126" s="56"/>
      <c r="C126" s="56">
        <f>SUM(E126:Y126)</f>
        <v>0</v>
      </c>
      <c r="D126" s="15" t="e">
        <f t="shared" si="62"/>
        <v>#DIV/0!</v>
      </c>
      <c r="E126" s="51"/>
      <c r="F126" s="51"/>
      <c r="G126" s="51"/>
      <c r="H126" s="51"/>
      <c r="I126" s="51"/>
      <c r="J126" s="51"/>
      <c r="K126" s="51"/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1"/>
    </row>
    <row r="127" spans="1:25" s="12" customFormat="1" ht="30" hidden="1" customHeight="1" x14ac:dyDescent="0.2">
      <c r="A127" s="32" t="s">
        <v>99</v>
      </c>
      <c r="B127" s="27"/>
      <c r="C127" s="27">
        <f>SUM(E127:Y127)</f>
        <v>0</v>
      </c>
      <c r="D127" s="15" t="e">
        <f t="shared" si="62"/>
        <v>#DIV/0!</v>
      </c>
      <c r="E127" s="24"/>
      <c r="F127" s="24"/>
      <c r="G127" s="24"/>
      <c r="H127" s="24"/>
      <c r="I127" s="24"/>
      <c r="J127" s="24"/>
      <c r="K127" s="26"/>
      <c r="L127" s="26"/>
      <c r="M127" s="26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</row>
    <row r="128" spans="1:25" s="12" customFormat="1" ht="30" hidden="1" customHeight="1" x14ac:dyDescent="0.2">
      <c r="A128" s="32" t="s">
        <v>100</v>
      </c>
      <c r="B128" s="54"/>
      <c r="C128" s="54" t="e">
        <f>C126/C127</f>
        <v>#DIV/0!</v>
      </c>
      <c r="D128" s="15" t="e">
        <f t="shared" si="62"/>
        <v>#DIV/0!</v>
      </c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P128" s="54"/>
      <c r="Q128" s="54"/>
      <c r="R128" s="54"/>
      <c r="S128" s="54"/>
      <c r="T128" s="54"/>
      <c r="U128" s="54"/>
      <c r="V128" s="54"/>
      <c r="W128" s="54"/>
      <c r="X128" s="54"/>
      <c r="Y128" s="54"/>
    </row>
    <row r="129" spans="1:26" s="12" customFormat="1" ht="30" hidden="1" customHeight="1" x14ac:dyDescent="0.2">
      <c r="A129" s="11" t="s">
        <v>101</v>
      </c>
      <c r="B129" s="27"/>
      <c r="C129" s="27"/>
      <c r="D129" s="15"/>
      <c r="E129" s="93"/>
      <c r="F129" s="93"/>
      <c r="G129" s="93"/>
      <c r="H129" s="93"/>
      <c r="I129" s="93"/>
      <c r="J129" s="93"/>
      <c r="K129" s="93"/>
      <c r="L129" s="93"/>
      <c r="M129" s="93"/>
      <c r="N129" s="93"/>
      <c r="O129" s="93"/>
      <c r="P129" s="93"/>
      <c r="Q129" s="93"/>
      <c r="R129" s="93"/>
      <c r="S129" s="93"/>
      <c r="T129" s="93"/>
      <c r="U129" s="93"/>
      <c r="V129" s="93"/>
      <c r="W129" s="93"/>
      <c r="X129" s="93"/>
      <c r="Y129" s="93"/>
    </row>
    <row r="130" spans="1:26" s="12" customFormat="1" ht="27" hidden="1" customHeight="1" x14ac:dyDescent="0.2">
      <c r="A130" s="13" t="s">
        <v>102</v>
      </c>
      <c r="B130" s="23"/>
      <c r="C130" s="27">
        <f>SUM(E130:Y130)</f>
        <v>0</v>
      </c>
      <c r="D130" s="15"/>
      <c r="E130" s="51"/>
      <c r="F130" s="51"/>
      <c r="G130" s="51"/>
      <c r="H130" s="51"/>
      <c r="I130" s="51"/>
      <c r="J130" s="51"/>
      <c r="K130" s="51"/>
      <c r="L130" s="26"/>
      <c r="M130" s="51"/>
      <c r="N130" s="51"/>
      <c r="O130" s="51"/>
      <c r="P130" s="51"/>
      <c r="Q130" s="51"/>
      <c r="R130" s="51"/>
      <c r="S130" s="51"/>
      <c r="T130" s="54"/>
      <c r="U130" s="51"/>
      <c r="V130" s="51"/>
      <c r="W130" s="51"/>
      <c r="X130" s="51"/>
      <c r="Y130" s="51"/>
    </row>
    <row r="131" spans="1:26" s="12" customFormat="1" ht="31.9" hidden="1" customHeight="1" outlineLevel="1" x14ac:dyDescent="0.2">
      <c r="A131" s="13" t="s">
        <v>103</v>
      </c>
      <c r="B131" s="27"/>
      <c r="C131" s="27"/>
      <c r="D131" s="15"/>
      <c r="E131" s="51"/>
      <c r="F131" s="51"/>
      <c r="G131" s="51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74"/>
    </row>
    <row r="132" spans="1:26" s="12" customFormat="1" ht="30" hidden="1" customHeight="1" outlineLevel="1" x14ac:dyDescent="0.2">
      <c r="A132" s="55" t="s">
        <v>104</v>
      </c>
      <c r="B132" s="23"/>
      <c r="C132" s="27">
        <f>SUM(E132:Y132)</f>
        <v>0</v>
      </c>
      <c r="D132" s="15" t="e">
        <f t="shared" ref="D132:D172" si="74">C132/B132</f>
        <v>#DIV/0!</v>
      </c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</row>
    <row r="133" spans="1:26" s="12" customFormat="1" ht="19.149999999999999" hidden="1" customHeight="1" x14ac:dyDescent="0.2">
      <c r="A133" s="13" t="s">
        <v>187</v>
      </c>
      <c r="B133" s="33" t="e">
        <f>B132/B131</f>
        <v>#DIV/0!</v>
      </c>
      <c r="C133" s="33" t="e">
        <f>C132/C131</f>
        <v>#DIV/0!</v>
      </c>
      <c r="D133" s="15"/>
      <c r="E133" s="35" t="e">
        <f t="shared" ref="E133:Y133" si="75">E132/E131</f>
        <v>#DIV/0!</v>
      </c>
      <c r="F133" s="35" t="e">
        <f t="shared" si="75"/>
        <v>#DIV/0!</v>
      </c>
      <c r="G133" s="35" t="e">
        <f t="shared" si="75"/>
        <v>#DIV/0!</v>
      </c>
      <c r="H133" s="35" t="e">
        <f t="shared" si="75"/>
        <v>#DIV/0!</v>
      </c>
      <c r="I133" s="35" t="e">
        <f t="shared" si="75"/>
        <v>#DIV/0!</v>
      </c>
      <c r="J133" s="35" t="e">
        <f t="shared" si="75"/>
        <v>#DIV/0!</v>
      </c>
      <c r="K133" s="35" t="e">
        <f t="shared" si="75"/>
        <v>#DIV/0!</v>
      </c>
      <c r="L133" s="35" t="e">
        <f t="shared" si="75"/>
        <v>#DIV/0!</v>
      </c>
      <c r="M133" s="35" t="e">
        <f t="shared" si="75"/>
        <v>#DIV/0!</v>
      </c>
      <c r="N133" s="35" t="e">
        <f t="shared" si="75"/>
        <v>#DIV/0!</v>
      </c>
      <c r="O133" s="35" t="e">
        <f t="shared" si="75"/>
        <v>#DIV/0!</v>
      </c>
      <c r="P133" s="35" t="e">
        <f t="shared" si="75"/>
        <v>#DIV/0!</v>
      </c>
      <c r="Q133" s="35" t="e">
        <f t="shared" si="75"/>
        <v>#DIV/0!</v>
      </c>
      <c r="R133" s="35" t="e">
        <f t="shared" si="75"/>
        <v>#DIV/0!</v>
      </c>
      <c r="S133" s="35" t="e">
        <f t="shared" si="75"/>
        <v>#DIV/0!</v>
      </c>
      <c r="T133" s="35" t="e">
        <f t="shared" si="75"/>
        <v>#DIV/0!</v>
      </c>
      <c r="U133" s="35" t="e">
        <f t="shared" si="75"/>
        <v>#DIV/0!</v>
      </c>
      <c r="V133" s="35" t="e">
        <f t="shared" si="75"/>
        <v>#DIV/0!</v>
      </c>
      <c r="W133" s="35" t="e">
        <f t="shared" si="75"/>
        <v>#DIV/0!</v>
      </c>
      <c r="X133" s="35" t="e">
        <f t="shared" si="75"/>
        <v>#DIV/0!</v>
      </c>
      <c r="Y133" s="35" t="e">
        <f t="shared" si="75"/>
        <v>#DIV/0!</v>
      </c>
    </row>
    <row r="134" spans="1:26" s="96" customFormat="1" ht="21" hidden="1" customHeight="1" x14ac:dyDescent="0.2">
      <c r="A134" s="94" t="s">
        <v>95</v>
      </c>
      <c r="B134" s="95">
        <f>B131-B132</f>
        <v>0</v>
      </c>
      <c r="C134" s="95">
        <f>C131-C132</f>
        <v>0</v>
      </c>
      <c r="D134" s="95"/>
      <c r="E134" s="95">
        <f t="shared" ref="E134:Y134" si="76">E131-E132</f>
        <v>0</v>
      </c>
      <c r="F134" s="95">
        <f t="shared" si="76"/>
        <v>0</v>
      </c>
      <c r="G134" s="95">
        <f t="shared" si="76"/>
        <v>0</v>
      </c>
      <c r="H134" s="95">
        <f t="shared" si="76"/>
        <v>0</v>
      </c>
      <c r="I134" s="95">
        <f t="shared" si="76"/>
        <v>0</v>
      </c>
      <c r="J134" s="95">
        <f t="shared" si="76"/>
        <v>0</v>
      </c>
      <c r="K134" s="95">
        <f t="shared" si="76"/>
        <v>0</v>
      </c>
      <c r="L134" s="95">
        <f t="shared" si="76"/>
        <v>0</v>
      </c>
      <c r="M134" s="95">
        <f t="shared" si="76"/>
        <v>0</v>
      </c>
      <c r="N134" s="95">
        <f t="shared" si="76"/>
        <v>0</v>
      </c>
      <c r="O134" s="95">
        <f t="shared" si="76"/>
        <v>0</v>
      </c>
      <c r="P134" s="95">
        <f t="shared" si="76"/>
        <v>0</v>
      </c>
      <c r="Q134" s="95">
        <f t="shared" si="76"/>
        <v>0</v>
      </c>
      <c r="R134" s="95">
        <f t="shared" si="76"/>
        <v>0</v>
      </c>
      <c r="S134" s="95">
        <f t="shared" si="76"/>
        <v>0</v>
      </c>
      <c r="T134" s="95">
        <f t="shared" si="76"/>
        <v>0</v>
      </c>
      <c r="U134" s="95">
        <f t="shared" si="76"/>
        <v>0</v>
      </c>
      <c r="V134" s="95">
        <f t="shared" si="76"/>
        <v>0</v>
      </c>
      <c r="W134" s="95">
        <f t="shared" si="76"/>
        <v>0</v>
      </c>
      <c r="X134" s="95">
        <f t="shared" si="76"/>
        <v>0</v>
      </c>
      <c r="Y134" s="95">
        <f t="shared" si="76"/>
        <v>0</v>
      </c>
    </row>
    <row r="135" spans="1:26" s="12" customFormat="1" ht="22.9" hidden="1" customHeight="1" x14ac:dyDescent="0.2">
      <c r="A135" s="13" t="s">
        <v>190</v>
      </c>
      <c r="B135" s="39"/>
      <c r="C135" s="26"/>
      <c r="D135" s="16" t="e">
        <f t="shared" si="74"/>
        <v>#DIV/0!</v>
      </c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</row>
    <row r="136" spans="1:26" s="12" customFormat="1" ht="30" hidden="1" customHeight="1" x14ac:dyDescent="0.2">
      <c r="A136" s="32" t="s">
        <v>105</v>
      </c>
      <c r="B136" s="23"/>
      <c r="C136" s="27">
        <f>SUM(E136:Y136)</f>
        <v>0</v>
      </c>
      <c r="D136" s="15" t="e">
        <f t="shared" si="74"/>
        <v>#DIV/0!</v>
      </c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</row>
    <row r="137" spans="1:26" s="12" customFormat="1" ht="31.15" hidden="1" customHeight="1" x14ac:dyDescent="0.2">
      <c r="A137" s="13" t="s">
        <v>52</v>
      </c>
      <c r="B137" s="15" t="e">
        <f>B136/B135</f>
        <v>#DIV/0!</v>
      </c>
      <c r="C137" s="9" t="e">
        <f>C136/C135</f>
        <v>#DIV/0!</v>
      </c>
      <c r="D137" s="15"/>
      <c r="E137" s="29" t="e">
        <f t="shared" ref="E137:Y137" si="77">E136/E135</f>
        <v>#DIV/0!</v>
      </c>
      <c r="F137" s="29" t="e">
        <f t="shared" si="77"/>
        <v>#DIV/0!</v>
      </c>
      <c r="G137" s="29" t="e">
        <f t="shared" si="77"/>
        <v>#DIV/0!</v>
      </c>
      <c r="H137" s="29" t="e">
        <f t="shared" si="77"/>
        <v>#DIV/0!</v>
      </c>
      <c r="I137" s="29" t="e">
        <f t="shared" si="77"/>
        <v>#DIV/0!</v>
      </c>
      <c r="J137" s="29" t="e">
        <f t="shared" si="77"/>
        <v>#DIV/0!</v>
      </c>
      <c r="K137" s="29" t="e">
        <f t="shared" si="77"/>
        <v>#DIV/0!</v>
      </c>
      <c r="L137" s="29" t="e">
        <f t="shared" si="77"/>
        <v>#DIV/0!</v>
      </c>
      <c r="M137" s="29" t="e">
        <f t="shared" si="77"/>
        <v>#DIV/0!</v>
      </c>
      <c r="N137" s="29" t="e">
        <f t="shared" si="77"/>
        <v>#DIV/0!</v>
      </c>
      <c r="O137" s="29" t="e">
        <f t="shared" si="77"/>
        <v>#DIV/0!</v>
      </c>
      <c r="P137" s="29" t="e">
        <f t="shared" si="77"/>
        <v>#DIV/0!</v>
      </c>
      <c r="Q137" s="29" t="e">
        <f t="shared" si="77"/>
        <v>#DIV/0!</v>
      </c>
      <c r="R137" s="29" t="e">
        <f t="shared" si="77"/>
        <v>#DIV/0!</v>
      </c>
      <c r="S137" s="29" t="e">
        <f t="shared" si="77"/>
        <v>#DIV/0!</v>
      </c>
      <c r="T137" s="29" t="e">
        <f t="shared" si="77"/>
        <v>#DIV/0!</v>
      </c>
      <c r="U137" s="29" t="e">
        <f t="shared" si="77"/>
        <v>#DIV/0!</v>
      </c>
      <c r="V137" s="29" t="e">
        <f t="shared" si="77"/>
        <v>#DIV/0!</v>
      </c>
      <c r="W137" s="29" t="e">
        <f t="shared" si="77"/>
        <v>#DIV/0!</v>
      </c>
      <c r="X137" s="29" t="e">
        <f t="shared" si="77"/>
        <v>#DIV/0!</v>
      </c>
      <c r="Y137" s="29" t="e">
        <f t="shared" si="77"/>
        <v>#DIV/0!</v>
      </c>
    </row>
    <row r="138" spans="1:26" s="12" customFormat="1" ht="30" hidden="1" customHeight="1" x14ac:dyDescent="0.2">
      <c r="A138" s="32" t="s">
        <v>97</v>
      </c>
      <c r="B138" s="60" t="e">
        <f>B136/B132*10</f>
        <v>#DIV/0!</v>
      </c>
      <c r="C138" s="60" t="e">
        <f>C136/C132*10</f>
        <v>#DIV/0!</v>
      </c>
      <c r="D138" s="15" t="e">
        <f t="shared" si="74"/>
        <v>#DIV/0!</v>
      </c>
      <c r="E138" s="58" t="e">
        <f t="shared" ref="E138:P138" si="78">E136/E132*10</f>
        <v>#DIV/0!</v>
      </c>
      <c r="F138" s="58" t="e">
        <f t="shared" si="78"/>
        <v>#DIV/0!</v>
      </c>
      <c r="G138" s="58" t="e">
        <f t="shared" si="78"/>
        <v>#DIV/0!</v>
      </c>
      <c r="H138" s="58" t="e">
        <f t="shared" si="78"/>
        <v>#DIV/0!</v>
      </c>
      <c r="I138" s="58" t="e">
        <f t="shared" si="78"/>
        <v>#DIV/0!</v>
      </c>
      <c r="J138" s="58" t="e">
        <f t="shared" si="78"/>
        <v>#DIV/0!</v>
      </c>
      <c r="K138" s="58" t="e">
        <f t="shared" si="78"/>
        <v>#DIV/0!</v>
      </c>
      <c r="L138" s="58" t="e">
        <f t="shared" si="78"/>
        <v>#DIV/0!</v>
      </c>
      <c r="M138" s="58" t="e">
        <f t="shared" si="78"/>
        <v>#DIV/0!</v>
      </c>
      <c r="N138" s="58" t="e">
        <f t="shared" si="78"/>
        <v>#DIV/0!</v>
      </c>
      <c r="O138" s="58" t="e">
        <f t="shared" si="78"/>
        <v>#DIV/0!</v>
      </c>
      <c r="P138" s="58" t="e">
        <f t="shared" si="78"/>
        <v>#DIV/0!</v>
      </c>
      <c r="Q138" s="58" t="e">
        <f t="shared" ref="Q138:V138" si="79">Q136/Q132*10</f>
        <v>#DIV/0!</v>
      </c>
      <c r="R138" s="58" t="e">
        <f t="shared" si="79"/>
        <v>#DIV/0!</v>
      </c>
      <c r="S138" s="58" t="e">
        <f t="shared" si="79"/>
        <v>#DIV/0!</v>
      </c>
      <c r="T138" s="58" t="e">
        <f t="shared" si="79"/>
        <v>#DIV/0!</v>
      </c>
      <c r="U138" s="58" t="e">
        <f t="shared" si="79"/>
        <v>#DIV/0!</v>
      </c>
      <c r="V138" s="58" t="e">
        <f t="shared" si="79"/>
        <v>#DIV/0!</v>
      </c>
      <c r="W138" s="58" t="e">
        <f>W136/W132*10</f>
        <v>#DIV/0!</v>
      </c>
      <c r="X138" s="58" t="e">
        <f>X136/X132*10</f>
        <v>#DIV/0!</v>
      </c>
      <c r="Y138" s="58" t="e">
        <f>Y136/Y132*10</f>
        <v>#DIV/0!</v>
      </c>
    </row>
    <row r="139" spans="1:26" s="12" customFormat="1" ht="30" hidden="1" customHeight="1" outlineLevel="1" x14ac:dyDescent="0.2">
      <c r="A139" s="11" t="s">
        <v>106</v>
      </c>
      <c r="B139" s="8"/>
      <c r="C139" s="27">
        <f>E139+F139+G139+H139+I139+J139+K139+L139+M139+N139+O139+P139+Q139+R139+S139+T139+U139+V139+W139+X139+Y139</f>
        <v>0</v>
      </c>
      <c r="D139" s="15"/>
      <c r="E139" s="51"/>
      <c r="F139" s="51"/>
      <c r="G139" s="51"/>
      <c r="H139" s="51"/>
      <c r="I139" s="51"/>
      <c r="J139" s="51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51"/>
      <c r="Y139" s="51"/>
    </row>
    <row r="140" spans="1:26" s="12" customFormat="1" ht="30" hidden="1" customHeight="1" x14ac:dyDescent="0.2">
      <c r="A140" s="11" t="s">
        <v>107</v>
      </c>
      <c r="B140" s="57"/>
      <c r="C140" s="27">
        <f>SUM(E140:Y140)</f>
        <v>0</v>
      </c>
      <c r="D140" s="15"/>
      <c r="E140" s="58"/>
      <c r="F140" s="58"/>
      <c r="G140" s="59"/>
      <c r="H140" s="58"/>
      <c r="I140" s="58"/>
      <c r="J140" s="58"/>
      <c r="K140" s="58"/>
      <c r="L140" s="26"/>
      <c r="M140" s="58"/>
      <c r="N140" s="58"/>
      <c r="O140" s="58"/>
      <c r="P140" s="58"/>
      <c r="Q140" s="58"/>
      <c r="R140" s="58"/>
      <c r="S140" s="58"/>
      <c r="T140" s="54"/>
      <c r="U140" s="58"/>
      <c r="V140" s="58"/>
      <c r="W140" s="58"/>
      <c r="X140" s="57"/>
      <c r="Y140" s="58"/>
    </row>
    <row r="141" spans="1:26" s="12" customFormat="1" ht="30" hidden="1" customHeight="1" outlineLevel="1" x14ac:dyDescent="0.2">
      <c r="A141" s="11" t="s">
        <v>108</v>
      </c>
      <c r="B141" s="56"/>
      <c r="C141" s="56">
        <f>C139-C140</f>
        <v>0</v>
      </c>
      <c r="D141" s="15"/>
      <c r="E141" s="51"/>
      <c r="F141" s="51"/>
      <c r="G141" s="51"/>
      <c r="H141" s="51"/>
      <c r="I141" s="51"/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  <c r="Y141" s="51"/>
    </row>
    <row r="142" spans="1:26" s="12" customFormat="1" ht="30" hidden="1" customHeight="1" outlineLevel="1" x14ac:dyDescent="0.2">
      <c r="A142" s="55" t="s">
        <v>178</v>
      </c>
      <c r="B142" s="23"/>
      <c r="C142" s="27">
        <f>SUM(E142:Y142)</f>
        <v>0</v>
      </c>
      <c r="D142" s="15" t="e">
        <f t="shared" si="74"/>
        <v>#DIV/0!</v>
      </c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</row>
    <row r="143" spans="1:26" s="12" customFormat="1" ht="27" hidden="1" customHeight="1" x14ac:dyDescent="0.2">
      <c r="A143" s="13" t="s">
        <v>187</v>
      </c>
      <c r="B143" s="33" t="e">
        <f>B142/B141</f>
        <v>#DIV/0!</v>
      </c>
      <c r="C143" s="33" t="e">
        <f>C142/C141</f>
        <v>#DIV/0!</v>
      </c>
      <c r="D143" s="15"/>
      <c r="E143" s="29" t="e">
        <f>E142/E141</f>
        <v>#DIV/0!</v>
      </c>
      <c r="F143" s="29" t="e">
        <f t="shared" ref="F143:Y143" si="80">F142/F141</f>
        <v>#DIV/0!</v>
      </c>
      <c r="G143" s="29" t="e">
        <f t="shared" si="80"/>
        <v>#DIV/0!</v>
      </c>
      <c r="H143" s="29" t="e">
        <f t="shared" si="80"/>
        <v>#DIV/0!</v>
      </c>
      <c r="I143" s="29" t="e">
        <f t="shared" si="80"/>
        <v>#DIV/0!</v>
      </c>
      <c r="J143" s="29" t="e">
        <f t="shared" si="80"/>
        <v>#DIV/0!</v>
      </c>
      <c r="K143" s="29" t="e">
        <f t="shared" si="80"/>
        <v>#DIV/0!</v>
      </c>
      <c r="L143" s="29" t="e">
        <f t="shared" si="80"/>
        <v>#DIV/0!</v>
      </c>
      <c r="M143" s="29" t="e">
        <f t="shared" si="80"/>
        <v>#DIV/0!</v>
      </c>
      <c r="N143" s="29" t="e">
        <f t="shared" si="80"/>
        <v>#DIV/0!</v>
      </c>
      <c r="O143" s="29" t="e">
        <f t="shared" si="80"/>
        <v>#DIV/0!</v>
      </c>
      <c r="P143" s="29" t="e">
        <f t="shared" si="80"/>
        <v>#DIV/0!</v>
      </c>
      <c r="Q143" s="29"/>
      <c r="R143" s="29" t="e">
        <f t="shared" si="80"/>
        <v>#DIV/0!</v>
      </c>
      <c r="S143" s="29" t="e">
        <f t="shared" si="80"/>
        <v>#DIV/0!</v>
      </c>
      <c r="T143" s="29" t="e">
        <f t="shared" si="80"/>
        <v>#DIV/0!</v>
      </c>
      <c r="U143" s="29" t="e">
        <f t="shared" si="80"/>
        <v>#DIV/0!</v>
      </c>
      <c r="V143" s="29" t="e">
        <f t="shared" si="80"/>
        <v>#DIV/0!</v>
      </c>
      <c r="W143" s="29" t="e">
        <f t="shared" si="80"/>
        <v>#DIV/0!</v>
      </c>
      <c r="X143" s="29" t="e">
        <f t="shared" si="80"/>
        <v>#DIV/0!</v>
      </c>
      <c r="Y143" s="29" t="e">
        <f t="shared" si="80"/>
        <v>#DIV/0!</v>
      </c>
    </row>
    <row r="144" spans="1:26" s="12" customFormat="1" ht="31.15" hidden="1" customHeight="1" x14ac:dyDescent="0.2">
      <c r="A144" s="13" t="s">
        <v>191</v>
      </c>
      <c r="B144" s="39"/>
      <c r="C144" s="39"/>
      <c r="D144" s="16" t="e">
        <f t="shared" si="74"/>
        <v>#DIV/0!</v>
      </c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</row>
    <row r="145" spans="1:25" s="12" customFormat="1" ht="30" hidden="1" customHeight="1" x14ac:dyDescent="0.2">
      <c r="A145" s="32" t="s">
        <v>109</v>
      </c>
      <c r="B145" s="23"/>
      <c r="C145" s="27">
        <f>SUM(E145:Y145)</f>
        <v>0</v>
      </c>
      <c r="D145" s="15" t="e">
        <f t="shared" si="74"/>
        <v>#DIV/0!</v>
      </c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</row>
    <row r="146" spans="1:25" s="12" customFormat="1" ht="30" hidden="1" customHeight="1" x14ac:dyDescent="0.2">
      <c r="A146" s="13" t="s">
        <v>52</v>
      </c>
      <c r="B146" s="30" t="e">
        <f>B145/B144</f>
        <v>#DIV/0!</v>
      </c>
      <c r="C146" s="30" t="e">
        <f>C145/C144</f>
        <v>#DIV/0!</v>
      </c>
      <c r="D146" s="9"/>
      <c r="E146" s="30" t="e">
        <f t="shared" ref="E146:M146" si="81">E145/E144</f>
        <v>#DIV/0!</v>
      </c>
      <c r="F146" s="30" t="e">
        <f t="shared" si="81"/>
        <v>#DIV/0!</v>
      </c>
      <c r="G146" s="30" t="e">
        <f t="shared" si="81"/>
        <v>#DIV/0!</v>
      </c>
      <c r="H146" s="30" t="e">
        <f t="shared" si="81"/>
        <v>#DIV/0!</v>
      </c>
      <c r="I146" s="30" t="e">
        <f t="shared" si="81"/>
        <v>#DIV/0!</v>
      </c>
      <c r="J146" s="30" t="e">
        <f t="shared" si="81"/>
        <v>#DIV/0!</v>
      </c>
      <c r="K146" s="30" t="e">
        <f t="shared" si="81"/>
        <v>#DIV/0!</v>
      </c>
      <c r="L146" s="30" t="e">
        <f t="shared" si="81"/>
        <v>#DIV/0!</v>
      </c>
      <c r="M146" s="30" t="e">
        <f t="shared" si="81"/>
        <v>#DIV/0!</v>
      </c>
      <c r="N146" s="30"/>
      <c r="O146" s="30" t="e">
        <f>O145/O144</f>
        <v>#DIV/0!</v>
      </c>
      <c r="P146" s="30" t="e">
        <f>P145/P144</f>
        <v>#DIV/0!</v>
      </c>
      <c r="Q146" s="30"/>
      <c r="R146" s="30" t="e">
        <f>R145/R144</f>
        <v>#DIV/0!</v>
      </c>
      <c r="S146" s="30" t="e">
        <f>S145/S144</f>
        <v>#DIV/0!</v>
      </c>
      <c r="T146" s="30" t="e">
        <f>T145/T144</f>
        <v>#DIV/0!</v>
      </c>
      <c r="U146" s="30" t="e">
        <f>U145/U144</f>
        <v>#DIV/0!</v>
      </c>
      <c r="V146" s="30"/>
      <c r="W146" s="30" t="e">
        <f>W145/W144</f>
        <v>#DIV/0!</v>
      </c>
      <c r="X146" s="30" t="e">
        <f>X145/X144</f>
        <v>#DIV/0!</v>
      </c>
      <c r="Y146" s="30" t="e">
        <f>Y145/Y144</f>
        <v>#DIV/0!</v>
      </c>
    </row>
    <row r="147" spans="1:25" s="12" customFormat="1" ht="30" hidden="1" customHeight="1" x14ac:dyDescent="0.2">
      <c r="A147" s="32" t="s">
        <v>97</v>
      </c>
      <c r="B147" s="60" t="e">
        <f>B145/B142*10</f>
        <v>#DIV/0!</v>
      </c>
      <c r="C147" s="60" t="e">
        <f>C145/C142*10</f>
        <v>#DIV/0!</v>
      </c>
      <c r="D147" s="15" t="e">
        <f t="shared" si="74"/>
        <v>#DIV/0!</v>
      </c>
      <c r="E147" s="58" t="e">
        <f>E145/E142*10</f>
        <v>#DIV/0!</v>
      </c>
      <c r="F147" s="58" t="e">
        <f>F145/F142*10</f>
        <v>#DIV/0!</v>
      </c>
      <c r="G147" s="58" t="e">
        <f>G145/G142*10</f>
        <v>#DIV/0!</v>
      </c>
      <c r="H147" s="58" t="e">
        <f t="shared" ref="H147:N147" si="82">H145/H142*10</f>
        <v>#DIV/0!</v>
      </c>
      <c r="I147" s="58" t="e">
        <f t="shared" si="82"/>
        <v>#DIV/0!</v>
      </c>
      <c r="J147" s="58" t="e">
        <f t="shared" si="82"/>
        <v>#DIV/0!</v>
      </c>
      <c r="K147" s="58" t="e">
        <f t="shared" si="82"/>
        <v>#DIV/0!</v>
      </c>
      <c r="L147" s="58" t="e">
        <f t="shared" si="82"/>
        <v>#DIV/0!</v>
      </c>
      <c r="M147" s="58" t="e">
        <f t="shared" si="82"/>
        <v>#DIV/0!</v>
      </c>
      <c r="N147" s="58" t="e">
        <f t="shared" si="82"/>
        <v>#DIV/0!</v>
      </c>
      <c r="O147" s="58" t="e">
        <f>O145/O142*10</f>
        <v>#DIV/0!</v>
      </c>
      <c r="P147" s="58" t="e">
        <f>P145/P142*10</f>
        <v>#DIV/0!</v>
      </c>
      <c r="Q147" s="58"/>
      <c r="R147" s="58" t="e">
        <f t="shared" ref="R147:Y147" si="83">R145/R142*10</f>
        <v>#DIV/0!</v>
      </c>
      <c r="S147" s="58" t="e">
        <f t="shared" si="83"/>
        <v>#DIV/0!</v>
      </c>
      <c r="T147" s="58" t="e">
        <f t="shared" si="83"/>
        <v>#DIV/0!</v>
      </c>
      <c r="U147" s="58" t="e">
        <f t="shared" si="83"/>
        <v>#DIV/0!</v>
      </c>
      <c r="V147" s="58" t="e">
        <f t="shared" si="83"/>
        <v>#DIV/0!</v>
      </c>
      <c r="W147" s="58" t="e">
        <f t="shared" si="83"/>
        <v>#DIV/0!</v>
      </c>
      <c r="X147" s="58" t="e">
        <f t="shared" si="83"/>
        <v>#DIV/0!</v>
      </c>
      <c r="Y147" s="58" t="e">
        <f t="shared" si="83"/>
        <v>#DIV/0!</v>
      </c>
    </row>
    <row r="148" spans="1:25" s="12" customFormat="1" ht="30" hidden="1" customHeight="1" outlineLevel="1" x14ac:dyDescent="0.2">
      <c r="A148" s="55" t="s">
        <v>179</v>
      </c>
      <c r="B148" s="23"/>
      <c r="C148" s="27">
        <f>SUM(E148:Y148)</f>
        <v>0</v>
      </c>
      <c r="D148" s="15" t="e">
        <f t="shared" si="74"/>
        <v>#DIV/0!</v>
      </c>
      <c r="E148" s="38"/>
      <c r="F148" s="37"/>
      <c r="G148" s="5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61"/>
      <c r="T148" s="37"/>
      <c r="U148" s="37"/>
      <c r="V148" s="37"/>
      <c r="W148" s="37"/>
      <c r="X148" s="37"/>
      <c r="Y148" s="37"/>
    </row>
    <row r="149" spans="1:25" s="12" customFormat="1" ht="30" hidden="1" customHeight="1" x14ac:dyDescent="0.2">
      <c r="A149" s="32" t="s">
        <v>180</v>
      </c>
      <c r="B149" s="23"/>
      <c r="C149" s="27">
        <f>SUM(E149:Y149)</f>
        <v>0</v>
      </c>
      <c r="D149" s="15" t="e">
        <f t="shared" si="74"/>
        <v>#DIV/0!</v>
      </c>
      <c r="E149" s="38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61"/>
      <c r="T149" s="37"/>
      <c r="U149" s="37"/>
      <c r="V149" s="37"/>
      <c r="W149" s="37"/>
      <c r="X149" s="37"/>
      <c r="Y149" s="37"/>
    </row>
    <row r="150" spans="1:25" s="12" customFormat="1" ht="30" hidden="1" customHeight="1" x14ac:dyDescent="0.2">
      <c r="A150" s="32" t="s">
        <v>97</v>
      </c>
      <c r="B150" s="60" t="e">
        <f>B149/B148*10</f>
        <v>#DIV/0!</v>
      </c>
      <c r="C150" s="60" t="e">
        <f>C149/C148*10</f>
        <v>#DIV/0!</v>
      </c>
      <c r="D150" s="15" t="e">
        <f t="shared" si="74"/>
        <v>#DIV/0!</v>
      </c>
      <c r="E150" s="38"/>
      <c r="F150" s="58"/>
      <c r="G150" s="58" t="e">
        <f>G149/G148*10</f>
        <v>#DIV/0!</v>
      </c>
      <c r="H150" s="58"/>
      <c r="I150" s="58"/>
      <c r="J150" s="58"/>
      <c r="K150" s="58"/>
      <c r="L150" s="58" t="e">
        <f>L149/L148*10</f>
        <v>#DIV/0!</v>
      </c>
      <c r="M150" s="58"/>
      <c r="N150" s="58"/>
      <c r="O150" s="58"/>
      <c r="P150" s="58"/>
      <c r="Q150" s="58"/>
      <c r="R150" s="58"/>
      <c r="S150" s="58"/>
      <c r="T150" s="58"/>
      <c r="U150" s="58"/>
      <c r="V150" s="38"/>
      <c r="W150" s="58"/>
      <c r="X150" s="38"/>
      <c r="Y150" s="58" t="e">
        <f>Y149/Y148*10</f>
        <v>#DIV/0!</v>
      </c>
    </row>
    <row r="151" spans="1:25" s="12" customFormat="1" ht="30" hidden="1" customHeight="1" outlineLevel="1" x14ac:dyDescent="0.2">
      <c r="A151" s="55" t="s">
        <v>110</v>
      </c>
      <c r="B151" s="19"/>
      <c r="C151" s="53">
        <f>SUM(E151:Y151)</f>
        <v>0</v>
      </c>
      <c r="D151" s="15" t="e">
        <f t="shared" si="74"/>
        <v>#DIV/0!</v>
      </c>
      <c r="E151" s="38"/>
      <c r="F151" s="37"/>
      <c r="G151" s="58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61"/>
      <c r="T151" s="37"/>
      <c r="U151" s="37"/>
      <c r="V151" s="37"/>
      <c r="W151" s="37"/>
      <c r="X151" s="37"/>
      <c r="Y151" s="37"/>
    </row>
    <row r="152" spans="1:25" s="12" customFormat="1" ht="30" hidden="1" customHeight="1" x14ac:dyDescent="0.2">
      <c r="A152" s="32" t="s">
        <v>111</v>
      </c>
      <c r="B152" s="19"/>
      <c r="C152" s="53">
        <f>SUM(E152:Y152)</f>
        <v>0</v>
      </c>
      <c r="D152" s="15" t="e">
        <f t="shared" si="74"/>
        <v>#DIV/0!</v>
      </c>
      <c r="E152" s="38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61"/>
      <c r="T152" s="37"/>
      <c r="U152" s="37"/>
      <c r="V152" s="37"/>
      <c r="W152" s="61"/>
      <c r="X152" s="37"/>
      <c r="Y152" s="37"/>
    </row>
    <row r="153" spans="1:25" s="12" customFormat="1" ht="30" hidden="1" customHeight="1" x14ac:dyDescent="0.2">
      <c r="A153" s="32" t="s">
        <v>97</v>
      </c>
      <c r="B153" s="60" t="e">
        <f>B152/B151*10</f>
        <v>#DIV/0!</v>
      </c>
      <c r="C153" s="60" t="e">
        <f>C152/C151*10</f>
        <v>#DIV/0!</v>
      </c>
      <c r="D153" s="15" t="e">
        <f t="shared" si="74"/>
        <v>#DIV/0!</v>
      </c>
      <c r="E153" s="38"/>
      <c r="F153" s="58"/>
      <c r="G153" s="58"/>
      <c r="H153" s="58" t="e">
        <f>H152/H151*10</f>
        <v>#DIV/0!</v>
      </c>
      <c r="I153" s="58"/>
      <c r="J153" s="58"/>
      <c r="K153" s="58"/>
      <c r="L153" s="58"/>
      <c r="M153" s="58"/>
      <c r="N153" s="58" t="e">
        <f>N152/N151*10</f>
        <v>#DIV/0!</v>
      </c>
      <c r="O153" s="58"/>
      <c r="P153" s="58"/>
      <c r="Q153" s="58"/>
      <c r="R153" s="58" t="e">
        <f>R152/R151*10</f>
        <v>#DIV/0!</v>
      </c>
      <c r="S153" s="58" t="e">
        <f>S152/S151*10</f>
        <v>#DIV/0!</v>
      </c>
      <c r="T153" s="58"/>
      <c r="U153" s="58"/>
      <c r="V153" s="58"/>
      <c r="W153" s="58" t="e">
        <f>W152/W151*10</f>
        <v>#DIV/0!</v>
      </c>
      <c r="X153" s="38"/>
      <c r="Y153" s="38"/>
    </row>
    <row r="154" spans="1:25" s="12" customFormat="1" ht="30" hidden="1" customHeight="1" x14ac:dyDescent="0.2">
      <c r="A154" s="55" t="s">
        <v>155</v>
      </c>
      <c r="B154" s="60"/>
      <c r="C154" s="53">
        <f>SUM(E154:Y154)</f>
        <v>0</v>
      </c>
      <c r="D154" s="15" t="e">
        <f t="shared" si="74"/>
        <v>#DIV/0!</v>
      </c>
      <c r="E154" s="38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7"/>
      <c r="V154" s="38"/>
      <c r="W154" s="58"/>
      <c r="X154" s="38"/>
      <c r="Y154" s="38"/>
    </row>
    <row r="155" spans="1:25" s="12" customFormat="1" ht="30" hidden="1" customHeight="1" x14ac:dyDescent="0.2">
      <c r="A155" s="32" t="s">
        <v>156</v>
      </c>
      <c r="B155" s="60"/>
      <c r="C155" s="53">
        <f>SUM(E155:Y155)</f>
        <v>0</v>
      </c>
      <c r="D155" s="15" t="e">
        <f t="shared" si="74"/>
        <v>#DIV/0!</v>
      </c>
      <c r="E155" s="38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S155" s="58"/>
      <c r="T155" s="58"/>
      <c r="U155" s="57"/>
      <c r="V155" s="38"/>
      <c r="W155" s="58"/>
      <c r="X155" s="38"/>
      <c r="Y155" s="38"/>
    </row>
    <row r="156" spans="1:25" s="12" customFormat="1" ht="30" hidden="1" customHeight="1" x14ac:dyDescent="0.2">
      <c r="A156" s="32" t="s">
        <v>97</v>
      </c>
      <c r="B156" s="60" t="e">
        <f>B155/B154*10</f>
        <v>#DIV/0!</v>
      </c>
      <c r="C156" s="60" t="e">
        <f>C155/C154*10</f>
        <v>#DIV/0!</v>
      </c>
      <c r="D156" s="15" t="e">
        <f t="shared" si="74"/>
        <v>#DIV/0!</v>
      </c>
      <c r="E156" s="38"/>
      <c r="F156" s="58"/>
      <c r="G156" s="58"/>
      <c r="H156" s="58"/>
      <c r="I156" s="58"/>
      <c r="J156" s="58"/>
      <c r="K156" s="58"/>
      <c r="L156" s="58"/>
      <c r="M156" s="58" t="e">
        <f>M155/M154*10</f>
        <v>#DIV/0!</v>
      </c>
      <c r="N156" s="58"/>
      <c r="O156" s="58"/>
      <c r="P156" s="58"/>
      <c r="Q156" s="58"/>
      <c r="R156" s="58"/>
      <c r="S156" s="58"/>
      <c r="T156" s="58" t="e">
        <f>T155/T154*10</f>
        <v>#DIV/0!</v>
      </c>
      <c r="U156" s="58" t="e">
        <f>U155/U154*10</f>
        <v>#DIV/0!</v>
      </c>
      <c r="V156" s="38"/>
      <c r="W156" s="58"/>
      <c r="X156" s="38"/>
      <c r="Y156" s="38"/>
    </row>
    <row r="157" spans="1:25" s="12" customFormat="1" ht="30" hidden="1" customHeight="1" x14ac:dyDescent="0.2">
      <c r="A157" s="55" t="s">
        <v>112</v>
      </c>
      <c r="B157" s="27"/>
      <c r="C157" s="27">
        <f>SUM(E157:Y157)</f>
        <v>0</v>
      </c>
      <c r="D157" s="15" t="e">
        <f t="shared" si="74"/>
        <v>#DIV/0!</v>
      </c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</row>
    <row r="158" spans="1:25" s="12" customFormat="1" ht="30" hidden="1" customHeight="1" x14ac:dyDescent="0.2">
      <c r="A158" s="32" t="s">
        <v>113</v>
      </c>
      <c r="B158" s="27"/>
      <c r="C158" s="27">
        <f>SUM(E158:Y158)</f>
        <v>0</v>
      </c>
      <c r="D158" s="15" t="e">
        <f t="shared" si="74"/>
        <v>#DIV/0!</v>
      </c>
      <c r="E158" s="37"/>
      <c r="F158" s="35"/>
      <c r="G158" s="58"/>
      <c r="H158" s="26"/>
      <c r="I158" s="26"/>
      <c r="J158" s="26"/>
      <c r="K158" s="26"/>
      <c r="L158" s="38"/>
      <c r="M158" s="38"/>
      <c r="N158" s="35"/>
      <c r="O158" s="35"/>
      <c r="P158" s="38"/>
      <c r="Q158" s="38"/>
      <c r="R158" s="38"/>
      <c r="S158" s="38"/>
      <c r="T158" s="38"/>
      <c r="U158" s="38"/>
      <c r="V158" s="38"/>
      <c r="W158" s="38"/>
      <c r="X158" s="38"/>
      <c r="Y158" s="35"/>
    </row>
    <row r="159" spans="1:25" s="12" customFormat="1" ht="30" hidden="1" customHeight="1" x14ac:dyDescent="0.2">
      <c r="A159" s="32" t="s">
        <v>97</v>
      </c>
      <c r="B159" s="53" t="e">
        <f>B158/B157*10</f>
        <v>#DIV/0!</v>
      </c>
      <c r="C159" s="53" t="e">
        <f>C158/C157*10</f>
        <v>#DIV/0!</v>
      </c>
      <c r="D159" s="15" t="e">
        <f t="shared" si="74"/>
        <v>#DIV/0!</v>
      </c>
      <c r="E159" s="54" t="e">
        <f>E158/E157*10</f>
        <v>#DIV/0!</v>
      </c>
      <c r="F159" s="54"/>
      <c r="G159" s="54"/>
      <c r="H159" s="54" t="e">
        <f t="shared" ref="H159:M159" si="84">H158/H157*10</f>
        <v>#DIV/0!</v>
      </c>
      <c r="I159" s="54" t="e">
        <f t="shared" si="84"/>
        <v>#DIV/0!</v>
      </c>
      <c r="J159" s="54" t="e">
        <f t="shared" si="84"/>
        <v>#DIV/0!</v>
      </c>
      <c r="K159" s="54" t="e">
        <f t="shared" si="84"/>
        <v>#DIV/0!</v>
      </c>
      <c r="L159" s="54" t="e">
        <f t="shared" si="84"/>
        <v>#DIV/0!</v>
      </c>
      <c r="M159" s="54" t="e">
        <f t="shared" si="84"/>
        <v>#DIV/0!</v>
      </c>
      <c r="N159" s="26"/>
      <c r="O159" s="26"/>
      <c r="P159" s="54" t="e">
        <f>P158/P157*10</f>
        <v>#DIV/0!</v>
      </c>
      <c r="Q159" s="54" t="e">
        <f>Q158/Q157*10</f>
        <v>#DIV/0!</v>
      </c>
      <c r="R159" s="54"/>
      <c r="S159" s="54" t="e">
        <f t="shared" ref="S159:X159" si="85">S158/S157*10</f>
        <v>#DIV/0!</v>
      </c>
      <c r="T159" s="54" t="e">
        <f t="shared" si="85"/>
        <v>#DIV/0!</v>
      </c>
      <c r="U159" s="54" t="e">
        <f t="shared" si="85"/>
        <v>#DIV/0!</v>
      </c>
      <c r="V159" s="54" t="e">
        <f t="shared" si="85"/>
        <v>#DIV/0!</v>
      </c>
      <c r="W159" s="54" t="e">
        <f t="shared" si="85"/>
        <v>#DIV/0!</v>
      </c>
      <c r="X159" s="54" t="e">
        <f t="shared" si="85"/>
        <v>#DIV/0!</v>
      </c>
      <c r="Y159" s="26"/>
    </row>
    <row r="160" spans="1:25" s="12" customFormat="1" ht="30" hidden="1" customHeight="1" x14ac:dyDescent="0.2">
      <c r="A160" s="55" t="s">
        <v>185</v>
      </c>
      <c r="B160" s="27"/>
      <c r="C160" s="27">
        <f>SUM(E160:Y160)</f>
        <v>0</v>
      </c>
      <c r="D160" s="15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</row>
    <row r="161" spans="1:25" s="12" customFormat="1" ht="30" hidden="1" customHeight="1" x14ac:dyDescent="0.2">
      <c r="A161" s="32" t="s">
        <v>186</v>
      </c>
      <c r="B161" s="27"/>
      <c r="C161" s="27">
        <f>SUM(E161:Y161)</f>
        <v>0</v>
      </c>
      <c r="D161" s="15"/>
      <c r="E161" s="37"/>
      <c r="F161" s="35"/>
      <c r="G161" s="58"/>
      <c r="H161" s="26"/>
      <c r="I161" s="26"/>
      <c r="J161" s="26"/>
      <c r="K161" s="26"/>
      <c r="L161" s="38"/>
      <c r="M161" s="38"/>
      <c r="N161" s="26"/>
      <c r="O161" s="35"/>
      <c r="P161" s="35"/>
      <c r="Q161" s="38"/>
      <c r="R161" s="38"/>
      <c r="S161" s="38"/>
      <c r="T161" s="35"/>
      <c r="U161" s="35"/>
      <c r="V161" s="38"/>
      <c r="W161" s="35"/>
      <c r="X161" s="38"/>
      <c r="Y161" s="35"/>
    </row>
    <row r="162" spans="1:25" s="12" customFormat="1" ht="30" hidden="1" customHeight="1" x14ac:dyDescent="0.2">
      <c r="A162" s="32" t="s">
        <v>97</v>
      </c>
      <c r="B162" s="53"/>
      <c r="C162" s="53" t="e">
        <f>C161/C160*10</f>
        <v>#DIV/0!</v>
      </c>
      <c r="D162" s="15"/>
      <c r="E162" s="54"/>
      <c r="F162" s="54"/>
      <c r="G162" s="54"/>
      <c r="H162" s="54" t="e">
        <f>H161/H160*10</f>
        <v>#DIV/0!</v>
      </c>
      <c r="I162" s="54" t="e">
        <f>I161/I160*10</f>
        <v>#DIV/0!</v>
      </c>
      <c r="J162" s="54" t="e">
        <f>J161/J160*10</f>
        <v>#DIV/0!</v>
      </c>
      <c r="K162" s="54" t="e">
        <f>K161/K160*10</f>
        <v>#DIV/0!</v>
      </c>
      <c r="L162" s="54"/>
      <c r="M162" s="54" t="e">
        <f>M161/M160*10</f>
        <v>#DIV/0!</v>
      </c>
      <c r="N162" s="54"/>
      <c r="O162" s="26"/>
      <c r="P162" s="26"/>
      <c r="Q162" s="54" t="e">
        <f>Q161/Q160*10</f>
        <v>#DIV/0!</v>
      </c>
      <c r="R162" s="54" t="e">
        <f>R161/R160*10</f>
        <v>#DIV/0!</v>
      </c>
      <c r="S162" s="54"/>
      <c r="T162" s="26"/>
      <c r="U162" s="26"/>
      <c r="V162" s="54" t="e">
        <f>V161/V160*10</f>
        <v>#DIV/0!</v>
      </c>
      <c r="W162" s="54"/>
      <c r="X162" s="54" t="e">
        <f>X161/X160*10</f>
        <v>#DIV/0!</v>
      </c>
      <c r="Y162" s="26"/>
    </row>
    <row r="163" spans="1:25" s="12" customFormat="1" ht="30" hidden="1" customHeight="1" x14ac:dyDescent="0.2">
      <c r="A163" s="55" t="s">
        <v>181</v>
      </c>
      <c r="B163" s="27">
        <v>75</v>
      </c>
      <c r="C163" s="27">
        <f>SUM(E163:Y163)</f>
        <v>165</v>
      </c>
      <c r="D163" s="15">
        <f>C163/B163</f>
        <v>2.2000000000000002</v>
      </c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>
        <v>50</v>
      </c>
      <c r="R163" s="37"/>
      <c r="S163" s="37"/>
      <c r="T163" s="37">
        <v>115</v>
      </c>
      <c r="U163" s="37"/>
      <c r="V163" s="37"/>
      <c r="W163" s="37"/>
      <c r="X163" s="37"/>
      <c r="Y163" s="37"/>
    </row>
    <row r="164" spans="1:25" s="12" customFormat="1" ht="30" hidden="1" customHeight="1" x14ac:dyDescent="0.2">
      <c r="A164" s="32" t="s">
        <v>182</v>
      </c>
      <c r="B164" s="27">
        <v>83</v>
      </c>
      <c r="C164" s="27">
        <f>SUM(E164:Y164)</f>
        <v>104</v>
      </c>
      <c r="D164" s="15">
        <f t="shared" si="74"/>
        <v>1.2530120481927711</v>
      </c>
      <c r="E164" s="37"/>
      <c r="F164" s="35"/>
      <c r="G164" s="58"/>
      <c r="H164" s="35"/>
      <c r="I164" s="35"/>
      <c r="J164" s="35"/>
      <c r="K164" s="38"/>
      <c r="L164" s="38"/>
      <c r="M164" s="38"/>
      <c r="N164" s="35"/>
      <c r="O164" s="35"/>
      <c r="P164" s="35"/>
      <c r="Q164" s="38">
        <v>20</v>
      </c>
      <c r="R164" s="38"/>
      <c r="S164" s="38"/>
      <c r="T164" s="38">
        <v>84</v>
      </c>
      <c r="U164" s="35"/>
      <c r="V164" s="38"/>
      <c r="W164" s="35"/>
      <c r="X164" s="38"/>
      <c r="Y164" s="35"/>
    </row>
    <row r="165" spans="1:25" s="12" customFormat="1" ht="30" hidden="1" customHeight="1" x14ac:dyDescent="0.2">
      <c r="A165" s="32" t="s">
        <v>97</v>
      </c>
      <c r="B165" s="53">
        <f>B164/B163*10</f>
        <v>11.066666666666666</v>
      </c>
      <c r="C165" s="53">
        <f>C164/C163*10</f>
        <v>6.3030303030303028</v>
      </c>
      <c r="D165" s="15">
        <f t="shared" si="74"/>
        <v>0.56955093099671417</v>
      </c>
      <c r="E165" s="54"/>
      <c r="F165" s="54"/>
      <c r="G165" s="54"/>
      <c r="H165" s="26"/>
      <c r="I165" s="26"/>
      <c r="J165" s="26"/>
      <c r="K165" s="54"/>
      <c r="L165" s="54"/>
      <c r="M165" s="54"/>
      <c r="N165" s="26"/>
      <c r="O165" s="26"/>
      <c r="P165" s="26"/>
      <c r="Q165" s="54">
        <f>Q164/Q163*10</f>
        <v>4</v>
      </c>
      <c r="R165" s="54"/>
      <c r="S165" s="54"/>
      <c r="T165" s="54">
        <f>T164/T163*10</f>
        <v>7.304347826086957</v>
      </c>
      <c r="U165" s="26"/>
      <c r="V165" s="54"/>
      <c r="W165" s="54"/>
      <c r="X165" s="54"/>
      <c r="Y165" s="26"/>
    </row>
    <row r="166" spans="1:25" s="12" customFormat="1" ht="30" hidden="1" customHeight="1" outlineLevel="1" x14ac:dyDescent="0.2">
      <c r="A166" s="55" t="s">
        <v>114</v>
      </c>
      <c r="B166" s="27"/>
      <c r="C166" s="27">
        <f>SUM(E166:Y166)</f>
        <v>0</v>
      </c>
      <c r="D166" s="15" t="e">
        <f t="shared" si="74"/>
        <v>#DIV/0!</v>
      </c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</row>
    <row r="167" spans="1:25" s="12" customFormat="1" ht="30" hidden="1" customHeight="1" outlineLevel="1" x14ac:dyDescent="0.2">
      <c r="A167" s="32" t="s">
        <v>115</v>
      </c>
      <c r="B167" s="27"/>
      <c r="C167" s="27">
        <f>SUM(E167:Y167)</f>
        <v>0</v>
      </c>
      <c r="D167" s="15" t="e">
        <f t="shared" si="74"/>
        <v>#DIV/0!</v>
      </c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</row>
    <row r="168" spans="1:25" s="12" customFormat="1" ht="30" hidden="1" customHeight="1" x14ac:dyDescent="0.2">
      <c r="A168" s="32" t="s">
        <v>97</v>
      </c>
      <c r="B168" s="60" t="e">
        <f>B167/B166*10</f>
        <v>#DIV/0!</v>
      </c>
      <c r="C168" s="60" t="e">
        <f>C167/C166*10</f>
        <v>#DIV/0!</v>
      </c>
      <c r="D168" s="15" t="e">
        <f t="shared" si="74"/>
        <v>#DIV/0!</v>
      </c>
      <c r="E168" s="58"/>
      <c r="F168" s="58"/>
      <c r="G168" s="58" t="e">
        <f>G167/G166*10</f>
        <v>#DIV/0!</v>
      </c>
      <c r="H168" s="58"/>
      <c r="I168" s="58"/>
      <c r="J168" s="58"/>
      <c r="K168" s="58"/>
      <c r="L168" s="58" t="e">
        <f>L167/L166*10</f>
        <v>#DIV/0!</v>
      </c>
      <c r="M168" s="58"/>
      <c r="N168" s="58"/>
      <c r="O168" s="58"/>
      <c r="P168" s="58"/>
      <c r="Q168" s="58"/>
      <c r="R168" s="58"/>
      <c r="S168" s="58"/>
      <c r="T168" s="58"/>
      <c r="U168" s="58" t="e">
        <f>U167/U166*10</f>
        <v>#DIV/0!</v>
      </c>
      <c r="V168" s="58"/>
      <c r="W168" s="58"/>
      <c r="X168" s="58"/>
      <c r="Y168" s="58"/>
    </row>
    <row r="169" spans="1:25" s="12" customFormat="1" ht="30" hidden="1" customHeight="1" outlineLevel="1" x14ac:dyDescent="0.2">
      <c r="A169" s="55" t="s">
        <v>116</v>
      </c>
      <c r="B169" s="27"/>
      <c r="C169" s="27">
        <f>SUM(E169:Y169)</f>
        <v>0</v>
      </c>
      <c r="D169" s="15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</row>
    <row r="170" spans="1:25" s="12" customFormat="1" ht="30" hidden="1" customHeight="1" outlineLevel="1" x14ac:dyDescent="0.2">
      <c r="A170" s="32" t="s">
        <v>117</v>
      </c>
      <c r="B170" s="27"/>
      <c r="C170" s="27">
        <f>SUM(E170:Y170)</f>
        <v>0</v>
      </c>
      <c r="D170" s="15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</row>
    <row r="171" spans="1:25" s="12" customFormat="1" ht="30" hidden="1" customHeight="1" x14ac:dyDescent="0.2">
      <c r="A171" s="32" t="s">
        <v>97</v>
      </c>
      <c r="B171" s="60" t="e">
        <f>B170/B169*10</f>
        <v>#DIV/0!</v>
      </c>
      <c r="C171" s="60" t="e">
        <f>C170/C169*10</f>
        <v>#DIV/0!</v>
      </c>
      <c r="D171" s="15" t="e">
        <f t="shared" si="74"/>
        <v>#DIV/0!</v>
      </c>
      <c r="E171" s="60"/>
      <c r="F171" s="60"/>
      <c r="G171" s="58" t="e">
        <f>G170/G169*10</f>
        <v>#DIV/0!</v>
      </c>
      <c r="H171" s="60"/>
      <c r="I171" s="60"/>
      <c r="J171" s="58" t="e">
        <f>J170/J169*10</f>
        <v>#DIV/0!</v>
      </c>
      <c r="K171" s="58" t="e">
        <f>K170/K169*10</f>
        <v>#DIV/0!</v>
      </c>
      <c r="L171" s="58" t="e">
        <f>L170/L169*10</f>
        <v>#DIV/0!</v>
      </c>
      <c r="M171" s="58"/>
      <c r="N171" s="58"/>
      <c r="O171" s="58"/>
      <c r="P171" s="58"/>
      <c r="Q171" s="58"/>
      <c r="R171" s="58" t="e">
        <f>R170/R169*10</f>
        <v>#DIV/0!</v>
      </c>
      <c r="S171" s="58"/>
      <c r="T171" s="58"/>
      <c r="U171" s="58" t="e">
        <f>U170/U169*10</f>
        <v>#DIV/0!</v>
      </c>
      <c r="V171" s="58"/>
      <c r="W171" s="58"/>
      <c r="X171" s="58" t="e">
        <f>X170/X169*10</f>
        <v>#DIV/0!</v>
      </c>
      <c r="Y171" s="58"/>
    </row>
    <row r="172" spans="1:25" s="12" customFormat="1" ht="30" hidden="1" customHeight="1" x14ac:dyDescent="0.2">
      <c r="A172" s="55" t="s">
        <v>118</v>
      </c>
      <c r="B172" s="23"/>
      <c r="C172" s="27">
        <f>SUM(E172:Y172)</f>
        <v>0</v>
      </c>
      <c r="D172" s="15" t="e">
        <f t="shared" si="74"/>
        <v>#DIV/0!</v>
      </c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57"/>
      <c r="Q172" s="37"/>
      <c r="R172" s="37"/>
      <c r="S172" s="37"/>
      <c r="T172" s="37"/>
      <c r="U172" s="37"/>
      <c r="V172" s="37"/>
      <c r="W172" s="37"/>
      <c r="X172" s="37"/>
      <c r="Y172" s="37"/>
    </row>
    <row r="173" spans="1:25" s="12" customFormat="1" ht="30" hidden="1" customHeight="1" x14ac:dyDescent="0.2">
      <c r="A173" s="55" t="s">
        <v>119</v>
      </c>
      <c r="B173" s="23"/>
      <c r="C173" s="27"/>
      <c r="D173" s="15" t="e">
        <f>C173/B173</f>
        <v>#DIV/0!</v>
      </c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</row>
    <row r="174" spans="1:25" s="12" customFormat="1" ht="30" hidden="1" customHeight="1" x14ac:dyDescent="0.2">
      <c r="A174" s="55" t="s">
        <v>120</v>
      </c>
      <c r="B174" s="23"/>
      <c r="C174" s="27"/>
      <c r="D174" s="15" t="e">
        <f>C174/B174</f>
        <v>#DIV/0!</v>
      </c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</row>
    <row r="175" spans="1:25" s="50" customFormat="1" ht="30" hidden="1" customHeight="1" x14ac:dyDescent="0.2">
      <c r="A175" s="32" t="s">
        <v>121</v>
      </c>
      <c r="B175" s="23"/>
      <c r="C175" s="27">
        <f>SUM(E175:Y175)</f>
        <v>0</v>
      </c>
      <c r="D175" s="15" t="e">
        <f>C175/B175</f>
        <v>#DIV/0!</v>
      </c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</row>
    <row r="176" spans="1:25" s="50" customFormat="1" ht="30" hidden="1" customHeight="1" x14ac:dyDescent="0.2">
      <c r="A176" s="13" t="s">
        <v>122</v>
      </c>
      <c r="B176" s="91"/>
      <c r="C176" s="91" t="e">
        <f>C175/C178</f>
        <v>#DIV/0!</v>
      </c>
      <c r="D176" s="9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</row>
    <row r="177" spans="1:35" s="12" customFormat="1" ht="30" hidden="1" customHeight="1" x14ac:dyDescent="0.2">
      <c r="A177" s="32" t="s">
        <v>123</v>
      </c>
      <c r="B177" s="23"/>
      <c r="C177" s="27">
        <f>SUM(E177:Y177)</f>
        <v>0</v>
      </c>
      <c r="D177" s="15" t="e">
        <f t="shared" ref="D177:D189" si="86">C177/B177</f>
        <v>#DIV/0!</v>
      </c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</row>
    <row r="178" spans="1:35" s="12" customFormat="1" ht="30" hidden="1" customHeight="1" outlineLevel="1" x14ac:dyDescent="0.2">
      <c r="A178" s="32" t="s">
        <v>124</v>
      </c>
      <c r="B178" s="23"/>
      <c r="C178" s="23"/>
      <c r="D178" s="15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</row>
    <row r="179" spans="1:35" s="12" customFormat="1" ht="30" hidden="1" customHeight="1" outlineLevel="1" x14ac:dyDescent="0.2">
      <c r="A179" s="32" t="s">
        <v>125</v>
      </c>
      <c r="B179" s="23"/>
      <c r="C179" s="27">
        <f>SUM(E179:Y179)</f>
        <v>0</v>
      </c>
      <c r="D179" s="15" t="e">
        <f t="shared" si="86"/>
        <v>#DIV/0!</v>
      </c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9"/>
    </row>
    <row r="180" spans="1:35" s="12" customFormat="1" ht="30" hidden="1" customHeight="1" x14ac:dyDescent="0.2">
      <c r="A180" s="13" t="s">
        <v>52</v>
      </c>
      <c r="B180" s="92" t="e">
        <f>B179/B178</f>
        <v>#DIV/0!</v>
      </c>
      <c r="C180" s="92" t="e">
        <f>C179/C178</f>
        <v>#DIV/0!</v>
      </c>
      <c r="D180" s="15"/>
      <c r="E180" s="16" t="e">
        <f>E179/E178</f>
        <v>#DIV/0!</v>
      </c>
      <c r="F180" s="16" t="e">
        <f t="shared" ref="F180:Y180" si="87">F179/F178</f>
        <v>#DIV/0!</v>
      </c>
      <c r="G180" s="16" t="e">
        <f t="shared" si="87"/>
        <v>#DIV/0!</v>
      </c>
      <c r="H180" s="16" t="e">
        <f t="shared" si="87"/>
        <v>#DIV/0!</v>
      </c>
      <c r="I180" s="16" t="e">
        <f t="shared" si="87"/>
        <v>#DIV/0!</v>
      </c>
      <c r="J180" s="16" t="e">
        <f t="shared" si="87"/>
        <v>#DIV/0!</v>
      </c>
      <c r="K180" s="16" t="e">
        <f t="shared" si="87"/>
        <v>#DIV/0!</v>
      </c>
      <c r="L180" s="16" t="e">
        <f t="shared" si="87"/>
        <v>#DIV/0!</v>
      </c>
      <c r="M180" s="16" t="e">
        <f t="shared" si="87"/>
        <v>#DIV/0!</v>
      </c>
      <c r="N180" s="16" t="e">
        <f t="shared" si="87"/>
        <v>#DIV/0!</v>
      </c>
      <c r="O180" s="16" t="e">
        <f t="shared" si="87"/>
        <v>#DIV/0!</v>
      </c>
      <c r="P180" s="16" t="e">
        <f t="shared" si="87"/>
        <v>#DIV/0!</v>
      </c>
      <c r="Q180" s="16" t="e">
        <f t="shared" si="87"/>
        <v>#DIV/0!</v>
      </c>
      <c r="R180" s="16" t="e">
        <f t="shared" si="87"/>
        <v>#DIV/0!</v>
      </c>
      <c r="S180" s="16" t="e">
        <f t="shared" si="87"/>
        <v>#DIV/0!</v>
      </c>
      <c r="T180" s="16" t="e">
        <f t="shared" si="87"/>
        <v>#DIV/0!</v>
      </c>
      <c r="U180" s="16" t="e">
        <f t="shared" si="87"/>
        <v>#DIV/0!</v>
      </c>
      <c r="V180" s="16" t="e">
        <f t="shared" si="87"/>
        <v>#DIV/0!</v>
      </c>
      <c r="W180" s="16" t="e">
        <f t="shared" si="87"/>
        <v>#DIV/0!</v>
      </c>
      <c r="X180" s="16" t="e">
        <f t="shared" si="87"/>
        <v>#DIV/0!</v>
      </c>
      <c r="Y180" s="16" t="e">
        <f t="shared" si="87"/>
        <v>#DIV/0!</v>
      </c>
    </row>
    <row r="181" spans="1:35" s="12" customFormat="1" ht="30" hidden="1" customHeight="1" x14ac:dyDescent="0.2">
      <c r="A181" s="11" t="s">
        <v>126</v>
      </c>
      <c r="B181" s="26"/>
      <c r="C181" s="26">
        <f>SUM(E181:Y181)</f>
        <v>0</v>
      </c>
      <c r="D181" s="15" t="e">
        <f t="shared" si="86"/>
        <v>#DIV/0!</v>
      </c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</row>
    <row r="182" spans="1:35" s="12" customFormat="1" ht="30" hidden="1" customHeight="1" x14ac:dyDescent="0.2">
      <c r="A182" s="11" t="s">
        <v>127</v>
      </c>
      <c r="B182" s="26"/>
      <c r="C182" s="26">
        <f>SUM(E182:Y182)</f>
        <v>0</v>
      </c>
      <c r="D182" s="15" t="e">
        <f t="shared" si="86"/>
        <v>#DIV/0!</v>
      </c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</row>
    <row r="183" spans="1:35" s="12" customFormat="1" ht="30" hidden="1" customHeight="1" x14ac:dyDescent="0.2">
      <c r="A183" s="32" t="s">
        <v>150</v>
      </c>
      <c r="B183" s="23"/>
      <c r="C183" s="27">
        <f>SUM(E183:Y183)</f>
        <v>0</v>
      </c>
      <c r="D183" s="15" t="e">
        <f t="shared" si="86"/>
        <v>#DIV/0!</v>
      </c>
      <c r="E183" s="62"/>
      <c r="F183" s="62"/>
      <c r="G183" s="62"/>
      <c r="H183" s="62"/>
      <c r="I183" s="62"/>
      <c r="J183" s="62"/>
      <c r="K183" s="62"/>
      <c r="L183" s="62"/>
      <c r="M183" s="62"/>
      <c r="N183" s="62"/>
      <c r="O183" s="62"/>
      <c r="P183" s="62"/>
      <c r="Q183" s="62"/>
      <c r="R183" s="62"/>
      <c r="S183" s="62"/>
      <c r="T183" s="62"/>
      <c r="U183" s="62"/>
      <c r="V183" s="62"/>
      <c r="W183" s="62"/>
      <c r="X183" s="62"/>
      <c r="Y183" s="62"/>
    </row>
    <row r="184" spans="1:35" s="50" customFormat="1" ht="30" hidden="1" customHeight="1" outlineLevel="1" x14ac:dyDescent="0.2">
      <c r="A184" s="11" t="s">
        <v>171</v>
      </c>
      <c r="B184" s="27"/>
      <c r="C184" s="27">
        <f>SUM(E184:Y184)</f>
        <v>101088</v>
      </c>
      <c r="D184" s="15" t="e">
        <f t="shared" si="86"/>
        <v>#DIV/0!</v>
      </c>
      <c r="E184" s="31">
        <v>1366</v>
      </c>
      <c r="F184" s="31">
        <v>2847</v>
      </c>
      <c r="G184" s="31">
        <v>5196</v>
      </c>
      <c r="H184" s="31">
        <v>6543</v>
      </c>
      <c r="I184" s="31">
        <v>7357</v>
      </c>
      <c r="J184" s="31">
        <v>5788</v>
      </c>
      <c r="K184" s="31">
        <v>3545</v>
      </c>
      <c r="L184" s="31">
        <v>5170</v>
      </c>
      <c r="M184" s="31">
        <v>3029</v>
      </c>
      <c r="N184" s="31">
        <v>3517</v>
      </c>
      <c r="O184" s="31">
        <v>3888</v>
      </c>
      <c r="P184" s="31">
        <v>6744</v>
      </c>
      <c r="Q184" s="31">
        <v>6037</v>
      </c>
      <c r="R184" s="31">
        <v>3845</v>
      </c>
      <c r="S184" s="31">
        <v>3946</v>
      </c>
      <c r="T184" s="31">
        <v>5043</v>
      </c>
      <c r="U184" s="31">
        <v>2005</v>
      </c>
      <c r="V184" s="31">
        <v>1351</v>
      </c>
      <c r="W184" s="31">
        <v>8708</v>
      </c>
      <c r="X184" s="31">
        <v>9901</v>
      </c>
      <c r="Y184" s="31">
        <v>5262</v>
      </c>
    </row>
    <row r="185" spans="1:35" s="63" customFormat="1" ht="30" hidden="1" customHeight="1" outlineLevel="1" x14ac:dyDescent="0.2">
      <c r="A185" s="32" t="s">
        <v>128</v>
      </c>
      <c r="B185" s="27"/>
      <c r="C185" s="27">
        <f>SUM(E185:Y185)</f>
        <v>99561</v>
      </c>
      <c r="D185" s="15" t="e">
        <f t="shared" si="86"/>
        <v>#DIV/0!</v>
      </c>
      <c r="E185" s="37">
        <v>1366</v>
      </c>
      <c r="F185" s="37">
        <v>2847</v>
      </c>
      <c r="G185" s="37">
        <v>5196</v>
      </c>
      <c r="H185" s="37">
        <v>6543</v>
      </c>
      <c r="I185" s="37">
        <v>7250</v>
      </c>
      <c r="J185" s="37">
        <v>5539</v>
      </c>
      <c r="K185" s="37">
        <v>3467</v>
      </c>
      <c r="L185" s="37">
        <v>5170</v>
      </c>
      <c r="M185" s="37">
        <v>3029</v>
      </c>
      <c r="N185" s="37">
        <v>3517</v>
      </c>
      <c r="O185" s="37">
        <v>3752</v>
      </c>
      <c r="P185" s="37">
        <v>6565</v>
      </c>
      <c r="Q185" s="37">
        <v>6037</v>
      </c>
      <c r="R185" s="37">
        <v>3845</v>
      </c>
      <c r="S185" s="37">
        <v>3946</v>
      </c>
      <c r="T185" s="37">
        <v>5043</v>
      </c>
      <c r="U185" s="37">
        <v>1980</v>
      </c>
      <c r="V185" s="37">
        <v>1351</v>
      </c>
      <c r="W185" s="37">
        <v>8708</v>
      </c>
      <c r="X185" s="37">
        <v>9350</v>
      </c>
      <c r="Y185" s="37">
        <v>5060</v>
      </c>
    </row>
    <row r="186" spans="1:35" s="50" customFormat="1" ht="30" hidden="1" customHeight="1" x14ac:dyDescent="0.2">
      <c r="A186" s="11" t="s">
        <v>129</v>
      </c>
      <c r="B186" s="52"/>
      <c r="C186" s="52">
        <f>C185/C184</f>
        <v>0.98489434947768284</v>
      </c>
      <c r="D186" s="15" t="e">
        <f t="shared" si="86"/>
        <v>#DIV/0!</v>
      </c>
      <c r="E186" s="73">
        <f t="shared" ref="E186:Y186" si="88">E185/E184</f>
        <v>1</v>
      </c>
      <c r="F186" s="73">
        <f t="shared" si="88"/>
        <v>1</v>
      </c>
      <c r="G186" s="73">
        <f t="shared" si="88"/>
        <v>1</v>
      </c>
      <c r="H186" s="73">
        <f t="shared" si="88"/>
        <v>1</v>
      </c>
      <c r="I186" s="73">
        <f t="shared" si="88"/>
        <v>0.98545602827239365</v>
      </c>
      <c r="J186" s="73">
        <f t="shared" si="88"/>
        <v>0.95697995853489981</v>
      </c>
      <c r="K186" s="73">
        <f t="shared" si="88"/>
        <v>0.97799717912552886</v>
      </c>
      <c r="L186" s="73">
        <f t="shared" si="88"/>
        <v>1</v>
      </c>
      <c r="M186" s="73">
        <f t="shared" si="88"/>
        <v>1</v>
      </c>
      <c r="N186" s="73">
        <f t="shared" si="88"/>
        <v>1</v>
      </c>
      <c r="O186" s="73">
        <f t="shared" si="88"/>
        <v>0.96502057613168724</v>
      </c>
      <c r="P186" s="73">
        <f t="shared" si="88"/>
        <v>0.9734578884934757</v>
      </c>
      <c r="Q186" s="73">
        <f t="shared" si="88"/>
        <v>1</v>
      </c>
      <c r="R186" s="73">
        <f t="shared" si="88"/>
        <v>1</v>
      </c>
      <c r="S186" s="73">
        <f t="shared" si="88"/>
        <v>1</v>
      </c>
      <c r="T186" s="73">
        <f t="shared" si="88"/>
        <v>1</v>
      </c>
      <c r="U186" s="73">
        <f t="shared" si="88"/>
        <v>0.98753117206982544</v>
      </c>
      <c r="V186" s="73">
        <f t="shared" si="88"/>
        <v>1</v>
      </c>
      <c r="W186" s="73">
        <f t="shared" si="88"/>
        <v>1</v>
      </c>
      <c r="X186" s="73">
        <f t="shared" si="88"/>
        <v>0.9443490556509444</v>
      </c>
      <c r="Y186" s="73">
        <f t="shared" si="88"/>
        <v>0.9616115545419992</v>
      </c>
    </row>
    <row r="187" spans="1:35" s="50" customFormat="1" ht="30" hidden="1" customHeight="1" outlineLevel="1" x14ac:dyDescent="0.2">
      <c r="A187" s="11" t="s">
        <v>130</v>
      </c>
      <c r="B187" s="27"/>
      <c r="C187" s="27">
        <f>SUM(E187:Y187)</f>
        <v>0</v>
      </c>
      <c r="D187" s="15" t="e">
        <f t="shared" si="86"/>
        <v>#DIV/0!</v>
      </c>
      <c r="E187" s="49"/>
      <c r="F187" s="49"/>
      <c r="G187" s="49"/>
      <c r="H187" s="49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  <c r="V187" s="49"/>
      <c r="W187" s="49"/>
      <c r="X187" s="49"/>
      <c r="Y187" s="49"/>
    </row>
    <row r="188" spans="1:35" s="63" customFormat="1" ht="30" hidden="1" customHeight="1" outlineLevel="1" x14ac:dyDescent="0.2">
      <c r="A188" s="32" t="s">
        <v>131</v>
      </c>
      <c r="B188" s="23"/>
      <c r="C188" s="27">
        <f>SUM(E188:Y188)</f>
        <v>15599</v>
      </c>
      <c r="D188" s="15" t="e">
        <f t="shared" si="86"/>
        <v>#DIV/0!</v>
      </c>
      <c r="E188" s="49">
        <v>17</v>
      </c>
      <c r="F188" s="37">
        <v>360</v>
      </c>
      <c r="G188" s="37">
        <v>2381</v>
      </c>
      <c r="H188" s="37">
        <v>435</v>
      </c>
      <c r="I188" s="37">
        <v>387</v>
      </c>
      <c r="J188" s="37">
        <v>1130</v>
      </c>
      <c r="K188" s="37"/>
      <c r="L188" s="37">
        <v>1360</v>
      </c>
      <c r="M188" s="37">
        <v>202</v>
      </c>
      <c r="N188" s="37">
        <v>581</v>
      </c>
      <c r="O188" s="49">
        <v>217</v>
      </c>
      <c r="P188" s="37">
        <v>663</v>
      </c>
      <c r="Q188" s="37">
        <v>1813</v>
      </c>
      <c r="R188" s="37">
        <v>170</v>
      </c>
      <c r="S188" s="37">
        <v>630</v>
      </c>
      <c r="T188" s="37"/>
      <c r="U188" s="37">
        <v>110</v>
      </c>
      <c r="V188" s="37"/>
      <c r="W188" s="37">
        <v>1225</v>
      </c>
      <c r="X188" s="37">
        <v>3778</v>
      </c>
      <c r="Y188" s="37">
        <v>140</v>
      </c>
    </row>
    <row r="189" spans="1:35" s="50" customFormat="1" ht="30" hidden="1" customHeight="1" x14ac:dyDescent="0.2">
      <c r="A189" s="11" t="s">
        <v>132</v>
      </c>
      <c r="B189" s="15"/>
      <c r="C189" s="15" t="e">
        <f>C188/C187</f>
        <v>#DIV/0!</v>
      </c>
      <c r="D189" s="15" t="e">
        <f t="shared" si="86"/>
        <v>#DIV/0!</v>
      </c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</row>
    <row r="190" spans="1:35" s="50" customFormat="1" ht="30" hidden="1" customHeight="1" x14ac:dyDescent="0.2">
      <c r="A190" s="13" t="s">
        <v>133</v>
      </c>
      <c r="B190" s="23"/>
      <c r="C190" s="27"/>
      <c r="D190" s="2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</row>
    <row r="191" spans="1:35" s="63" customFormat="1" ht="30" hidden="1" customHeight="1" outlineLevel="1" x14ac:dyDescent="0.2">
      <c r="A191" s="55" t="s">
        <v>134</v>
      </c>
      <c r="B191" s="23"/>
      <c r="C191" s="27">
        <f>SUM(E191:Y191)</f>
        <v>0</v>
      </c>
      <c r="D191" s="9" t="e">
        <f t="shared" ref="D191:D210" si="89">C191/B191</f>
        <v>#DIV/0!</v>
      </c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</row>
    <row r="192" spans="1:35" s="50" customFormat="1" ht="30" hidden="1" customHeight="1" outlineLevel="1" x14ac:dyDescent="0.2">
      <c r="A192" s="13" t="s">
        <v>135</v>
      </c>
      <c r="B192" s="23"/>
      <c r="C192" s="27">
        <f>SUM(E192:Y192)</f>
        <v>0</v>
      </c>
      <c r="D192" s="9" t="e">
        <f t="shared" si="89"/>
        <v>#DIV/0!</v>
      </c>
      <c r="E192" s="49"/>
      <c r="F192" s="49"/>
      <c r="G192" s="49"/>
      <c r="H192" s="49"/>
      <c r="I192" s="49"/>
      <c r="J192" s="49"/>
      <c r="K192" s="49"/>
      <c r="L192" s="49"/>
      <c r="M192" s="49"/>
      <c r="N192" s="49"/>
      <c r="O192" s="49"/>
      <c r="P192" s="49"/>
      <c r="Q192" s="49"/>
      <c r="R192" s="49"/>
      <c r="S192" s="49"/>
      <c r="T192" s="49"/>
      <c r="U192" s="49"/>
      <c r="V192" s="49"/>
      <c r="W192" s="49"/>
      <c r="X192" s="49"/>
      <c r="Y192" s="49"/>
      <c r="AI192" s="50" t="s">
        <v>0</v>
      </c>
    </row>
    <row r="193" spans="1:26" s="50" customFormat="1" ht="30" hidden="1" customHeight="1" outlineLevel="1" x14ac:dyDescent="0.2">
      <c r="A193" s="13" t="s">
        <v>136</v>
      </c>
      <c r="B193" s="27">
        <f>B191*0.45</f>
        <v>0</v>
      </c>
      <c r="C193" s="27">
        <f>C191*0.45</f>
        <v>0</v>
      </c>
      <c r="D193" s="9" t="e">
        <f t="shared" si="89"/>
        <v>#DIV/0!</v>
      </c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64"/>
    </row>
    <row r="194" spans="1:26" s="50" customFormat="1" ht="30" hidden="1" customHeight="1" x14ac:dyDescent="0.2">
      <c r="A194" s="13" t="s">
        <v>137</v>
      </c>
      <c r="B194" s="52" t="e">
        <f>B191/B192</f>
        <v>#DIV/0!</v>
      </c>
      <c r="C194" s="52" t="e">
        <f>C191/C192</f>
        <v>#DIV/0!</v>
      </c>
      <c r="D194" s="9"/>
      <c r="E194" s="73" t="e">
        <f t="shared" ref="E194:Y194" si="90">E191/E192</f>
        <v>#DIV/0!</v>
      </c>
      <c r="F194" s="73" t="e">
        <f t="shared" si="90"/>
        <v>#DIV/0!</v>
      </c>
      <c r="G194" s="73" t="e">
        <f t="shared" si="90"/>
        <v>#DIV/0!</v>
      </c>
      <c r="H194" s="73" t="e">
        <f t="shared" si="90"/>
        <v>#DIV/0!</v>
      </c>
      <c r="I194" s="73" t="e">
        <f t="shared" si="90"/>
        <v>#DIV/0!</v>
      </c>
      <c r="J194" s="73" t="e">
        <f t="shared" si="90"/>
        <v>#DIV/0!</v>
      </c>
      <c r="K194" s="73" t="e">
        <f t="shared" si="90"/>
        <v>#DIV/0!</v>
      </c>
      <c r="L194" s="73" t="e">
        <f t="shared" si="90"/>
        <v>#DIV/0!</v>
      </c>
      <c r="M194" s="73" t="e">
        <f t="shared" si="90"/>
        <v>#DIV/0!</v>
      </c>
      <c r="N194" s="73" t="e">
        <f t="shared" si="90"/>
        <v>#DIV/0!</v>
      </c>
      <c r="O194" s="73" t="e">
        <f t="shared" si="90"/>
        <v>#DIV/0!</v>
      </c>
      <c r="P194" s="73" t="e">
        <f t="shared" si="90"/>
        <v>#DIV/0!</v>
      </c>
      <c r="Q194" s="73" t="e">
        <f t="shared" si="90"/>
        <v>#DIV/0!</v>
      </c>
      <c r="R194" s="73" t="e">
        <f t="shared" si="90"/>
        <v>#DIV/0!</v>
      </c>
      <c r="S194" s="73" t="e">
        <f t="shared" si="90"/>
        <v>#DIV/0!</v>
      </c>
      <c r="T194" s="73" t="e">
        <f t="shared" si="90"/>
        <v>#DIV/0!</v>
      </c>
      <c r="U194" s="73" t="e">
        <f t="shared" si="90"/>
        <v>#DIV/0!</v>
      </c>
      <c r="V194" s="73" t="e">
        <f t="shared" si="90"/>
        <v>#DIV/0!</v>
      </c>
      <c r="W194" s="73" t="e">
        <f t="shared" si="90"/>
        <v>#DIV/0!</v>
      </c>
      <c r="X194" s="73" t="e">
        <f t="shared" si="90"/>
        <v>#DIV/0!</v>
      </c>
      <c r="Y194" s="73" t="e">
        <f t="shared" si="90"/>
        <v>#DIV/0!</v>
      </c>
    </row>
    <row r="195" spans="1:26" s="63" customFormat="1" ht="30" hidden="1" customHeight="1" outlineLevel="1" x14ac:dyDescent="0.2">
      <c r="A195" s="55" t="s">
        <v>138</v>
      </c>
      <c r="B195" s="23"/>
      <c r="C195" s="27">
        <f>SUM(E195:Y195)</f>
        <v>0</v>
      </c>
      <c r="D195" s="9" t="e">
        <f t="shared" si="89"/>
        <v>#DIV/0!</v>
      </c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</row>
    <row r="196" spans="1:26" s="50" customFormat="1" ht="28.15" hidden="1" customHeight="1" outlineLevel="1" x14ac:dyDescent="0.2">
      <c r="A196" s="13" t="s">
        <v>135</v>
      </c>
      <c r="B196" s="23"/>
      <c r="C196" s="27">
        <f>SUM(E196:Y196)</f>
        <v>0</v>
      </c>
      <c r="D196" s="9" t="e">
        <f t="shared" si="89"/>
        <v>#DIV/0!</v>
      </c>
      <c r="E196" s="49"/>
      <c r="F196" s="49"/>
      <c r="G196" s="49"/>
      <c r="H196" s="49"/>
      <c r="I196" s="49"/>
      <c r="J196" s="49"/>
      <c r="K196" s="49"/>
      <c r="L196" s="49"/>
      <c r="M196" s="49"/>
      <c r="N196" s="49"/>
      <c r="O196" s="49"/>
      <c r="P196" s="49"/>
      <c r="Q196" s="49"/>
      <c r="R196" s="49"/>
      <c r="S196" s="49"/>
      <c r="T196" s="49"/>
      <c r="U196" s="49"/>
      <c r="V196" s="49"/>
      <c r="W196" s="49"/>
      <c r="X196" s="49"/>
      <c r="Y196" s="49"/>
    </row>
    <row r="197" spans="1:26" s="50" customFormat="1" ht="27" hidden="1" customHeight="1" outlineLevel="1" x14ac:dyDescent="0.2">
      <c r="A197" s="13" t="s">
        <v>136</v>
      </c>
      <c r="B197" s="27">
        <f>B195*0.3</f>
        <v>0</v>
      </c>
      <c r="C197" s="27">
        <f>C195*0.3</f>
        <v>0</v>
      </c>
      <c r="D197" s="9" t="e">
        <f t="shared" si="89"/>
        <v>#DIV/0!</v>
      </c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</row>
    <row r="198" spans="1:26" s="63" customFormat="1" ht="30" hidden="1" customHeight="1" x14ac:dyDescent="0.2">
      <c r="A198" s="13" t="s">
        <v>137</v>
      </c>
      <c r="B198" s="9" t="e">
        <f>B195/B196</f>
        <v>#DIV/0!</v>
      </c>
      <c r="C198" s="9" t="e">
        <f>C195/C196</f>
        <v>#DIV/0!</v>
      </c>
      <c r="D198" s="9"/>
      <c r="E198" s="30" t="e">
        <f t="shared" ref="E198:Y198" si="91">E195/E196</f>
        <v>#DIV/0!</v>
      </c>
      <c r="F198" s="30" t="e">
        <f t="shared" si="91"/>
        <v>#DIV/0!</v>
      </c>
      <c r="G198" s="30" t="e">
        <f t="shared" si="91"/>
        <v>#DIV/0!</v>
      </c>
      <c r="H198" s="30" t="e">
        <f t="shared" si="91"/>
        <v>#DIV/0!</v>
      </c>
      <c r="I198" s="30" t="e">
        <f t="shared" si="91"/>
        <v>#DIV/0!</v>
      </c>
      <c r="J198" s="30" t="e">
        <f t="shared" si="91"/>
        <v>#DIV/0!</v>
      </c>
      <c r="K198" s="30" t="e">
        <f t="shared" si="91"/>
        <v>#DIV/0!</v>
      </c>
      <c r="L198" s="30" t="e">
        <f t="shared" si="91"/>
        <v>#DIV/0!</v>
      </c>
      <c r="M198" s="30" t="e">
        <f t="shared" si="91"/>
        <v>#DIV/0!</v>
      </c>
      <c r="N198" s="30" t="e">
        <f t="shared" si="91"/>
        <v>#DIV/0!</v>
      </c>
      <c r="O198" s="30" t="e">
        <f t="shared" si="91"/>
        <v>#DIV/0!</v>
      </c>
      <c r="P198" s="30" t="e">
        <f t="shared" si="91"/>
        <v>#DIV/0!</v>
      </c>
      <c r="Q198" s="30" t="e">
        <f t="shared" si="91"/>
        <v>#DIV/0!</v>
      </c>
      <c r="R198" s="30" t="e">
        <f t="shared" si="91"/>
        <v>#DIV/0!</v>
      </c>
      <c r="S198" s="30" t="e">
        <f t="shared" si="91"/>
        <v>#DIV/0!</v>
      </c>
      <c r="T198" s="30" t="e">
        <f t="shared" si="91"/>
        <v>#DIV/0!</v>
      </c>
      <c r="U198" s="30" t="e">
        <f t="shared" si="91"/>
        <v>#DIV/0!</v>
      </c>
      <c r="V198" s="30" t="e">
        <f t="shared" si="91"/>
        <v>#DIV/0!</v>
      </c>
      <c r="W198" s="30" t="e">
        <f t="shared" si="91"/>
        <v>#DIV/0!</v>
      </c>
      <c r="X198" s="30" t="e">
        <f t="shared" si="91"/>
        <v>#DIV/0!</v>
      </c>
      <c r="Y198" s="30" t="e">
        <f t="shared" si="91"/>
        <v>#DIV/0!</v>
      </c>
    </row>
    <row r="199" spans="1:26" s="63" customFormat="1" ht="30" hidden="1" customHeight="1" outlineLevel="1" x14ac:dyDescent="0.2">
      <c r="A199" s="55" t="s">
        <v>139</v>
      </c>
      <c r="B199" s="23"/>
      <c r="C199" s="27">
        <f>SUM(E199:Y199)</f>
        <v>0</v>
      </c>
      <c r="D199" s="9" t="e">
        <f t="shared" si="89"/>
        <v>#DIV/0!</v>
      </c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</row>
    <row r="200" spans="1:26" s="50" customFormat="1" ht="30" hidden="1" customHeight="1" outlineLevel="1" x14ac:dyDescent="0.2">
      <c r="A200" s="13" t="s">
        <v>135</v>
      </c>
      <c r="B200" s="23"/>
      <c r="C200" s="27">
        <f>SUM(E200:Y200)</f>
        <v>0</v>
      </c>
      <c r="D200" s="9" t="e">
        <f t="shared" si="89"/>
        <v>#DIV/0!</v>
      </c>
      <c r="E200" s="49"/>
      <c r="F200" s="49"/>
      <c r="G200" s="49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</row>
    <row r="201" spans="1:26" s="50" customFormat="1" ht="30" hidden="1" customHeight="1" outlineLevel="1" x14ac:dyDescent="0.2">
      <c r="A201" s="13" t="s">
        <v>140</v>
      </c>
      <c r="B201" s="27">
        <f>B199*0.19</f>
        <v>0</v>
      </c>
      <c r="C201" s="27">
        <f>C199*0.19</f>
        <v>0</v>
      </c>
      <c r="D201" s="9" t="e">
        <f t="shared" si="89"/>
        <v>#DIV/0!</v>
      </c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</row>
    <row r="202" spans="1:26" s="63" customFormat="1" ht="30" hidden="1" customHeight="1" x14ac:dyDescent="0.2">
      <c r="A202" s="13" t="s">
        <v>141</v>
      </c>
      <c r="B202" s="9" t="e">
        <f>B199/B200</f>
        <v>#DIV/0!</v>
      </c>
      <c r="C202" s="9" t="e">
        <f>C199/C200</f>
        <v>#DIV/0!</v>
      </c>
      <c r="D202" s="9"/>
      <c r="E202" s="30" t="e">
        <f>E199/E200</f>
        <v>#DIV/0!</v>
      </c>
      <c r="F202" s="30" t="e">
        <f>F199/F200</f>
        <v>#DIV/0!</v>
      </c>
      <c r="G202" s="30" t="e">
        <f t="shared" ref="G202:Y202" si="92">G199/G200</f>
        <v>#DIV/0!</v>
      </c>
      <c r="H202" s="30" t="e">
        <f t="shared" si="92"/>
        <v>#DIV/0!</v>
      </c>
      <c r="I202" s="30" t="e">
        <f t="shared" si="92"/>
        <v>#DIV/0!</v>
      </c>
      <c r="J202" s="30" t="e">
        <f t="shared" si="92"/>
        <v>#DIV/0!</v>
      </c>
      <c r="K202" s="30" t="e">
        <f t="shared" si="92"/>
        <v>#DIV/0!</v>
      </c>
      <c r="L202" s="30" t="e">
        <f t="shared" si="92"/>
        <v>#DIV/0!</v>
      </c>
      <c r="M202" s="30" t="e">
        <f t="shared" si="92"/>
        <v>#DIV/0!</v>
      </c>
      <c r="N202" s="30" t="e">
        <f t="shared" si="92"/>
        <v>#DIV/0!</v>
      </c>
      <c r="O202" s="30" t="e">
        <f t="shared" si="92"/>
        <v>#DIV/0!</v>
      </c>
      <c r="P202" s="30" t="e">
        <f t="shared" si="92"/>
        <v>#DIV/0!</v>
      </c>
      <c r="Q202" s="30" t="e">
        <f t="shared" si="92"/>
        <v>#DIV/0!</v>
      </c>
      <c r="R202" s="30" t="e">
        <f t="shared" si="92"/>
        <v>#DIV/0!</v>
      </c>
      <c r="S202" s="30" t="e">
        <f t="shared" si="92"/>
        <v>#DIV/0!</v>
      </c>
      <c r="T202" s="30" t="e">
        <f t="shared" si="92"/>
        <v>#DIV/0!</v>
      </c>
      <c r="U202" s="30" t="e">
        <f t="shared" si="92"/>
        <v>#DIV/0!</v>
      </c>
      <c r="V202" s="30" t="e">
        <f t="shared" si="92"/>
        <v>#DIV/0!</v>
      </c>
      <c r="W202" s="30" t="e">
        <f t="shared" si="92"/>
        <v>#DIV/0!</v>
      </c>
      <c r="X202" s="30" t="e">
        <f t="shared" si="92"/>
        <v>#DIV/0!</v>
      </c>
      <c r="Y202" s="30" t="e">
        <f t="shared" si="92"/>
        <v>#DIV/0!</v>
      </c>
    </row>
    <row r="203" spans="1:26" s="50" customFormat="1" ht="30" hidden="1" customHeight="1" x14ac:dyDescent="0.2">
      <c r="A203" s="55" t="s">
        <v>142</v>
      </c>
      <c r="B203" s="27"/>
      <c r="C203" s="27">
        <f>SUM(E203:Y203)</f>
        <v>0</v>
      </c>
      <c r="D203" s="9" t="e">
        <f t="shared" si="89"/>
        <v>#DIV/0!</v>
      </c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</row>
    <row r="204" spans="1:26" s="50" customFormat="1" ht="30" hidden="1" customHeight="1" x14ac:dyDescent="0.2">
      <c r="A204" s="13" t="s">
        <v>140</v>
      </c>
      <c r="B204" s="27"/>
      <c r="C204" s="27">
        <f>C203*0.7</f>
        <v>0</v>
      </c>
      <c r="D204" s="9" t="e">
        <f t="shared" si="89"/>
        <v>#DIV/0!</v>
      </c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</row>
    <row r="205" spans="1:26" s="50" customFormat="1" ht="30" hidden="1" customHeight="1" x14ac:dyDescent="0.2">
      <c r="A205" s="32" t="s">
        <v>143</v>
      </c>
      <c r="B205" s="27"/>
      <c r="C205" s="27">
        <f>SUM(E205:Y205)</f>
        <v>0</v>
      </c>
      <c r="D205" s="9" t="e">
        <f t="shared" si="89"/>
        <v>#DIV/0!</v>
      </c>
      <c r="E205" s="49"/>
      <c r="F205" s="49"/>
      <c r="G205" s="49"/>
      <c r="H205" s="49"/>
      <c r="I205" s="49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49"/>
      <c r="U205" s="49"/>
      <c r="V205" s="49"/>
      <c r="W205" s="49"/>
      <c r="X205" s="49"/>
      <c r="Y205" s="49"/>
    </row>
    <row r="206" spans="1:26" s="50" customFormat="1" ht="30" hidden="1" customHeight="1" x14ac:dyDescent="0.2">
      <c r="A206" s="13" t="s">
        <v>140</v>
      </c>
      <c r="B206" s="27">
        <f>B205*0.2</f>
        <v>0</v>
      </c>
      <c r="C206" s="27">
        <f>C205*0.2</f>
        <v>0</v>
      </c>
      <c r="D206" s="9" t="e">
        <f t="shared" si="89"/>
        <v>#DIV/0!</v>
      </c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</row>
    <row r="207" spans="1:26" s="50" customFormat="1" ht="30" hidden="1" customHeight="1" x14ac:dyDescent="0.2">
      <c r="A207" s="32" t="s">
        <v>164</v>
      </c>
      <c r="B207" s="27"/>
      <c r="C207" s="27">
        <f>SUM(E207:Y207)</f>
        <v>0</v>
      </c>
      <c r="D207" s="9"/>
      <c r="E207" s="49"/>
      <c r="F207" s="49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</row>
    <row r="208" spans="1:26" s="50" customFormat="1" ht="30" hidden="1" customHeight="1" x14ac:dyDescent="0.2">
      <c r="A208" s="32" t="s">
        <v>144</v>
      </c>
      <c r="B208" s="27">
        <f>B206+B204+B201+B197+B193</f>
        <v>0</v>
      </c>
      <c r="C208" s="27">
        <f>C206+C204+C201+C197+C193</f>
        <v>0</v>
      </c>
      <c r="D208" s="9" t="e">
        <f t="shared" si="89"/>
        <v>#DIV/0!</v>
      </c>
      <c r="E208" s="26">
        <f>E206+E204+E201+E197+E193</f>
        <v>0</v>
      </c>
      <c r="F208" s="26">
        <f t="shared" ref="F208:Y208" si="93">F206+F204+F201+F197+F193</f>
        <v>0</v>
      </c>
      <c r="G208" s="26">
        <f t="shared" si="93"/>
        <v>0</v>
      </c>
      <c r="H208" s="26">
        <f t="shared" si="93"/>
        <v>0</v>
      </c>
      <c r="I208" s="26">
        <f t="shared" si="93"/>
        <v>0</v>
      </c>
      <c r="J208" s="26">
        <f t="shared" si="93"/>
        <v>0</v>
      </c>
      <c r="K208" s="26">
        <f t="shared" si="93"/>
        <v>0</v>
      </c>
      <c r="L208" s="26">
        <f t="shared" si="93"/>
        <v>0</v>
      </c>
      <c r="M208" s="26">
        <f t="shared" si="93"/>
        <v>0</v>
      </c>
      <c r="N208" s="26">
        <f t="shared" si="93"/>
        <v>0</v>
      </c>
      <c r="O208" s="26">
        <f t="shared" si="93"/>
        <v>0</v>
      </c>
      <c r="P208" s="26">
        <f t="shared" si="93"/>
        <v>0</v>
      </c>
      <c r="Q208" s="26">
        <f t="shared" si="93"/>
        <v>0</v>
      </c>
      <c r="R208" s="26">
        <f t="shared" si="93"/>
        <v>0</v>
      </c>
      <c r="S208" s="26">
        <f t="shared" si="93"/>
        <v>0</v>
      </c>
      <c r="T208" s="26">
        <f t="shared" si="93"/>
        <v>0</v>
      </c>
      <c r="U208" s="26">
        <f t="shared" si="93"/>
        <v>0</v>
      </c>
      <c r="V208" s="26">
        <f t="shared" si="93"/>
        <v>0</v>
      </c>
      <c r="W208" s="26">
        <f t="shared" si="93"/>
        <v>0</v>
      </c>
      <c r="X208" s="26">
        <f t="shared" si="93"/>
        <v>0</v>
      </c>
      <c r="Y208" s="26">
        <f t="shared" si="93"/>
        <v>0</v>
      </c>
    </row>
    <row r="209" spans="1:25" s="50" customFormat="1" ht="6" hidden="1" customHeight="1" x14ac:dyDescent="0.2">
      <c r="A209" s="13" t="s">
        <v>170</v>
      </c>
      <c r="B209" s="26"/>
      <c r="C209" s="26">
        <f>SUM(E209:Y209)</f>
        <v>0</v>
      </c>
      <c r="D209" s="9" t="e">
        <f t="shared" si="89"/>
        <v>#DIV/0!</v>
      </c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</row>
    <row r="210" spans="1:25" s="50" customFormat="1" ht="0.6" hidden="1" customHeight="1" x14ac:dyDescent="0.2">
      <c r="A210" s="55" t="s">
        <v>163</v>
      </c>
      <c r="B210" s="53" t="e">
        <f>B208/B209*10</f>
        <v>#DIV/0!</v>
      </c>
      <c r="C210" s="53" t="e">
        <f>C208/C209*10</f>
        <v>#DIV/0!</v>
      </c>
      <c r="D210" s="9" t="e">
        <f t="shared" si="89"/>
        <v>#DIV/0!</v>
      </c>
      <c r="E210" s="54" t="e">
        <f>E208/E209*10</f>
        <v>#DIV/0!</v>
      </c>
      <c r="F210" s="54" t="e">
        <f t="shared" ref="F210:Y210" si="94">F208/F209*10</f>
        <v>#DIV/0!</v>
      </c>
      <c r="G210" s="54" t="e">
        <f t="shared" si="94"/>
        <v>#DIV/0!</v>
      </c>
      <c r="H210" s="54" t="e">
        <f t="shared" si="94"/>
        <v>#DIV/0!</v>
      </c>
      <c r="I210" s="54" t="e">
        <f t="shared" si="94"/>
        <v>#DIV/0!</v>
      </c>
      <c r="J210" s="54" t="e">
        <f t="shared" si="94"/>
        <v>#DIV/0!</v>
      </c>
      <c r="K210" s="54" t="e">
        <f t="shared" si="94"/>
        <v>#DIV/0!</v>
      </c>
      <c r="L210" s="54" t="e">
        <f t="shared" si="94"/>
        <v>#DIV/0!</v>
      </c>
      <c r="M210" s="54" t="e">
        <f t="shared" si="94"/>
        <v>#DIV/0!</v>
      </c>
      <c r="N210" s="54" t="e">
        <f t="shared" si="94"/>
        <v>#DIV/0!</v>
      </c>
      <c r="O210" s="54" t="e">
        <f t="shared" si="94"/>
        <v>#DIV/0!</v>
      </c>
      <c r="P210" s="54" t="e">
        <f t="shared" si="94"/>
        <v>#DIV/0!</v>
      </c>
      <c r="Q210" s="54" t="e">
        <f t="shared" si="94"/>
        <v>#DIV/0!</v>
      </c>
      <c r="R210" s="54" t="e">
        <f t="shared" si="94"/>
        <v>#DIV/0!</v>
      </c>
      <c r="S210" s="54" t="e">
        <f t="shared" si="94"/>
        <v>#DIV/0!</v>
      </c>
      <c r="T210" s="54" t="e">
        <f t="shared" si="94"/>
        <v>#DIV/0!</v>
      </c>
      <c r="U210" s="54" t="e">
        <f t="shared" si="94"/>
        <v>#DIV/0!</v>
      </c>
      <c r="V210" s="54" t="e">
        <f t="shared" si="94"/>
        <v>#DIV/0!</v>
      </c>
      <c r="W210" s="54" t="e">
        <f t="shared" si="94"/>
        <v>#DIV/0!</v>
      </c>
      <c r="X210" s="54" t="e">
        <f t="shared" si="94"/>
        <v>#DIV/0!</v>
      </c>
      <c r="Y210" s="54" t="e">
        <f t="shared" si="94"/>
        <v>#DIV/0!</v>
      </c>
    </row>
    <row r="211" spans="1:25" ht="18" hidden="1" customHeight="1" x14ac:dyDescent="0.25">
      <c r="A211" s="90"/>
      <c r="B211" s="90"/>
      <c r="C211" s="90"/>
      <c r="D211" s="90"/>
      <c r="E211" s="90"/>
      <c r="F211" s="90"/>
      <c r="G211" s="90"/>
      <c r="H211" s="90"/>
      <c r="I211" s="90"/>
      <c r="J211" s="90"/>
      <c r="K211" s="90"/>
      <c r="L211" s="90"/>
      <c r="M211" s="90"/>
      <c r="N211" s="90"/>
      <c r="O211" s="90"/>
      <c r="P211" s="90"/>
      <c r="Q211" s="90"/>
      <c r="R211" s="90"/>
      <c r="S211" s="90"/>
      <c r="T211" s="90"/>
      <c r="U211" s="90"/>
      <c r="V211" s="90"/>
      <c r="W211" s="90"/>
      <c r="X211" s="90"/>
      <c r="Y211" s="90"/>
    </row>
    <row r="212" spans="1:25" ht="27" hidden="1" customHeight="1" x14ac:dyDescent="0.25">
      <c r="A212" s="13" t="s">
        <v>184</v>
      </c>
      <c r="B212" s="85"/>
      <c r="C212" s="85">
        <f>SUM(E212:Y212)</f>
        <v>273</v>
      </c>
      <c r="D212" s="85"/>
      <c r="E212" s="85">
        <v>11</v>
      </c>
      <c r="F212" s="85">
        <v>12</v>
      </c>
      <c r="G212" s="85">
        <v>15</v>
      </c>
      <c r="H212" s="85">
        <v>20</v>
      </c>
      <c r="I212" s="85">
        <v>12</v>
      </c>
      <c r="J212" s="85">
        <v>36</v>
      </c>
      <c r="K212" s="85">
        <v>18</v>
      </c>
      <c r="L212" s="85">
        <v>20</v>
      </c>
      <c r="M212" s="85">
        <v>5</v>
      </c>
      <c r="N212" s="85">
        <v>4</v>
      </c>
      <c r="O212" s="85">
        <v>5</v>
      </c>
      <c r="P212" s="85">
        <v>16</v>
      </c>
      <c r="Q212" s="85">
        <v>16</v>
      </c>
      <c r="R212" s="85">
        <v>13</v>
      </c>
      <c r="S212" s="85">
        <v>18</v>
      </c>
      <c r="T212" s="85">
        <v>10</v>
      </c>
      <c r="U212" s="85">
        <v>3</v>
      </c>
      <c r="V212" s="85">
        <v>4</v>
      </c>
      <c r="W212" s="85">
        <v>3</v>
      </c>
      <c r="X212" s="85">
        <v>23</v>
      </c>
      <c r="Y212" s="85">
        <v>9</v>
      </c>
    </row>
    <row r="213" spans="1:25" ht="18" hidden="1" customHeight="1" x14ac:dyDescent="0.25">
      <c r="A213" s="13" t="s">
        <v>188</v>
      </c>
      <c r="B213" s="85">
        <v>108</v>
      </c>
      <c r="C213" s="85">
        <f>SUM(E213:Y213)</f>
        <v>450</v>
      </c>
      <c r="D213" s="85"/>
      <c r="E213" s="85">
        <v>20</v>
      </c>
      <c r="F213" s="85">
        <v>5</v>
      </c>
      <c r="G213" s="85">
        <v>59</v>
      </c>
      <c r="H213" s="85">
        <v>16</v>
      </c>
      <c r="I213" s="85">
        <v>21</v>
      </c>
      <c r="J213" s="85">
        <v>28</v>
      </c>
      <c r="K213" s="85">
        <v>9</v>
      </c>
      <c r="L213" s="85">
        <v>20</v>
      </c>
      <c r="M213" s="85">
        <v>22</v>
      </c>
      <c r="N213" s="85">
        <v>5</v>
      </c>
      <c r="O213" s="85">
        <v>5</v>
      </c>
      <c r="P213" s="85">
        <v>28</v>
      </c>
      <c r="Q213" s="85">
        <v>25</v>
      </c>
      <c r="R213" s="85">
        <v>57</v>
      </c>
      <c r="S213" s="85">
        <v>7</v>
      </c>
      <c r="T213" s="85">
        <v>17</v>
      </c>
      <c r="U213" s="85">
        <v>25</v>
      </c>
      <c r="V213" s="85">
        <v>11</v>
      </c>
      <c r="W213" s="85">
        <v>5</v>
      </c>
      <c r="X213" s="85">
        <v>50</v>
      </c>
      <c r="Y213" s="85">
        <v>15</v>
      </c>
    </row>
    <row r="214" spans="1:25" ht="24.6" hidden="1" customHeight="1" x14ac:dyDescent="0.35">
      <c r="A214" s="86" t="s">
        <v>145</v>
      </c>
      <c r="B214" s="66"/>
      <c r="C214" s="66">
        <f>SUM(E214:Y214)</f>
        <v>0</v>
      </c>
      <c r="D214" s="66"/>
      <c r="E214" s="66"/>
      <c r="F214" s="66"/>
      <c r="G214" s="66"/>
      <c r="H214" s="66"/>
      <c r="I214" s="66"/>
      <c r="J214" s="66"/>
      <c r="K214" s="66"/>
      <c r="L214" s="66"/>
      <c r="M214" s="66"/>
      <c r="N214" s="66"/>
      <c r="O214" s="66"/>
      <c r="P214" s="66"/>
      <c r="Q214" s="66"/>
      <c r="R214" s="66"/>
      <c r="S214" s="66"/>
      <c r="T214" s="66"/>
      <c r="U214" s="66"/>
      <c r="V214" s="66"/>
      <c r="W214" s="66"/>
      <c r="X214" s="66"/>
      <c r="Y214" s="66"/>
    </row>
    <row r="215" spans="1:25" s="68" customFormat="1" ht="21.6" hidden="1" customHeight="1" x14ac:dyDescent="0.35">
      <c r="A215" s="67" t="s">
        <v>146</v>
      </c>
      <c r="B215" s="67"/>
      <c r="C215" s="67">
        <f>SUM(E215:Y215)</f>
        <v>0</v>
      </c>
      <c r="D215" s="67"/>
      <c r="E215" s="67"/>
      <c r="F215" s="67"/>
      <c r="G215" s="67"/>
      <c r="H215" s="67"/>
      <c r="I215" s="67"/>
      <c r="J215" s="67"/>
      <c r="K215" s="67"/>
      <c r="L215" s="67"/>
      <c r="M215" s="67"/>
      <c r="N215" s="67"/>
      <c r="O215" s="67"/>
      <c r="P215" s="67"/>
      <c r="Q215" s="67"/>
      <c r="R215" s="67"/>
      <c r="S215" s="67"/>
      <c r="T215" s="67"/>
      <c r="U215" s="67"/>
      <c r="V215" s="67"/>
      <c r="W215" s="67"/>
      <c r="X215" s="67"/>
      <c r="Y215" s="67"/>
    </row>
    <row r="216" spans="1:25" s="68" customFormat="1" ht="21.6" hidden="1" customHeight="1" x14ac:dyDescent="0.35">
      <c r="A216" s="67" t="s">
        <v>147</v>
      </c>
      <c r="B216" s="67"/>
      <c r="C216" s="67">
        <f>SUM(E216:Y216)</f>
        <v>0</v>
      </c>
      <c r="D216" s="67"/>
      <c r="E216" s="67"/>
      <c r="F216" s="67"/>
      <c r="G216" s="67"/>
      <c r="H216" s="67"/>
      <c r="I216" s="67"/>
      <c r="J216" s="67"/>
      <c r="K216" s="67"/>
      <c r="L216" s="67"/>
      <c r="M216" s="67"/>
      <c r="N216" s="67"/>
      <c r="O216" s="67"/>
      <c r="P216" s="67"/>
      <c r="Q216" s="67"/>
      <c r="R216" s="67"/>
      <c r="S216" s="67"/>
      <c r="T216" s="67"/>
      <c r="U216" s="67"/>
      <c r="V216" s="67"/>
      <c r="W216" s="67"/>
      <c r="X216" s="67"/>
      <c r="Y216" s="67"/>
    </row>
    <row r="217" spans="1:25" s="68" customFormat="1" ht="21.6" hidden="1" customHeight="1" x14ac:dyDescent="0.35">
      <c r="A217" s="69"/>
      <c r="B217" s="69"/>
      <c r="C217" s="69"/>
      <c r="D217" s="69"/>
      <c r="E217" s="69"/>
      <c r="F217" s="69"/>
      <c r="G217" s="69"/>
      <c r="H217" s="69"/>
      <c r="I217" s="69"/>
      <c r="J217" s="69"/>
      <c r="K217" s="69"/>
      <c r="L217" s="69"/>
      <c r="M217" s="69"/>
      <c r="N217" s="69"/>
      <c r="O217" s="69"/>
      <c r="P217" s="69"/>
      <c r="Q217" s="69"/>
      <c r="R217" s="69"/>
      <c r="S217" s="69"/>
      <c r="T217" s="69"/>
      <c r="U217" s="69"/>
      <c r="V217" s="69"/>
      <c r="W217" s="69"/>
      <c r="X217" s="69"/>
      <c r="Y217" s="69"/>
    </row>
    <row r="218" spans="1:25" s="68" customFormat="1" ht="21.6" hidden="1" customHeight="1" x14ac:dyDescent="0.35">
      <c r="A218" s="69" t="s">
        <v>148</v>
      </c>
      <c r="B218" s="69"/>
      <c r="C218" s="69"/>
      <c r="D218" s="69"/>
      <c r="E218" s="69"/>
      <c r="F218" s="69"/>
      <c r="G218" s="69"/>
      <c r="H218" s="69"/>
      <c r="I218" s="69"/>
      <c r="J218" s="69"/>
      <c r="K218" s="69"/>
      <c r="L218" s="69"/>
      <c r="M218" s="69"/>
      <c r="N218" s="69"/>
      <c r="O218" s="69"/>
      <c r="P218" s="69"/>
      <c r="Q218" s="69"/>
      <c r="R218" s="69"/>
      <c r="S218" s="69"/>
      <c r="T218" s="69"/>
      <c r="U218" s="69"/>
      <c r="V218" s="69"/>
      <c r="W218" s="69"/>
      <c r="X218" s="69"/>
      <c r="Y218" s="69"/>
    </row>
    <row r="219" spans="1:25" ht="16.899999999999999" hidden="1" customHeight="1" x14ac:dyDescent="0.25">
      <c r="A219" s="87"/>
      <c r="B219" s="88"/>
      <c r="C219" s="88"/>
      <c r="D219" s="88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</row>
    <row r="220" spans="1:25" ht="41.45" hidden="1" customHeight="1" x14ac:dyDescent="0.35">
      <c r="A220" s="124"/>
      <c r="B220" s="124"/>
      <c r="C220" s="124"/>
      <c r="D220" s="124"/>
      <c r="E220" s="124"/>
      <c r="F220" s="124"/>
      <c r="G220" s="124"/>
      <c r="H220" s="124"/>
      <c r="I220" s="124"/>
      <c r="J220" s="124"/>
      <c r="K220" s="124"/>
      <c r="L220" s="124"/>
      <c r="M220" s="124"/>
      <c r="N220" s="124"/>
      <c r="O220" s="124"/>
      <c r="P220" s="124"/>
      <c r="Q220" s="124"/>
      <c r="R220" s="124"/>
      <c r="S220" s="124"/>
      <c r="T220" s="124"/>
      <c r="U220" s="124"/>
      <c r="V220" s="124"/>
      <c r="W220" s="124"/>
      <c r="X220" s="124"/>
      <c r="Y220" s="124"/>
    </row>
    <row r="221" spans="1:25" ht="20.45" hidden="1" customHeight="1" x14ac:dyDescent="0.25">
      <c r="A221" s="122"/>
      <c r="B221" s="123"/>
      <c r="C221" s="123"/>
      <c r="D221" s="123"/>
      <c r="E221" s="123"/>
      <c r="F221" s="123"/>
      <c r="G221" s="123"/>
      <c r="H221" s="123"/>
      <c r="I221" s="123"/>
      <c r="J221" s="123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</row>
    <row r="222" spans="1:25" ht="16.899999999999999" hidden="1" customHeight="1" x14ac:dyDescent="0.25">
      <c r="A222" s="89"/>
      <c r="B222" s="6"/>
      <c r="C222" s="6"/>
      <c r="D222" s="6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</row>
    <row r="223" spans="1:25" ht="9" hidden="1" customHeight="1" x14ac:dyDescent="0.25">
      <c r="A223" s="70"/>
      <c r="B223" s="71"/>
      <c r="C223" s="71"/>
      <c r="D223" s="71"/>
      <c r="E223" s="71"/>
      <c r="F223" s="71"/>
      <c r="G223" s="71"/>
      <c r="H223" s="71"/>
      <c r="I223" s="71"/>
      <c r="J223" s="71"/>
      <c r="K223" s="71"/>
      <c r="L223" s="71"/>
      <c r="M223" s="71"/>
      <c r="N223" s="71"/>
      <c r="O223" s="71"/>
      <c r="P223" s="71"/>
      <c r="Q223" s="71"/>
      <c r="R223" s="71"/>
      <c r="S223" s="71"/>
      <c r="T223" s="71"/>
      <c r="U223" s="71"/>
      <c r="V223" s="71"/>
      <c r="W223" s="71"/>
      <c r="X223" s="71"/>
      <c r="Y223" s="71"/>
    </row>
    <row r="224" spans="1:25" s="12" customFormat="1" ht="49.15" hidden="1" customHeight="1" x14ac:dyDescent="0.2">
      <c r="A224" s="32" t="s">
        <v>149</v>
      </c>
      <c r="B224" s="27"/>
      <c r="C224" s="27">
        <f>SUM(E224:Y224)</f>
        <v>259083</v>
      </c>
      <c r="D224" s="27"/>
      <c r="E224" s="39">
        <v>9345</v>
      </c>
      <c r="F224" s="39">
        <v>9100</v>
      </c>
      <c r="G224" s="39">
        <v>16579</v>
      </c>
      <c r="H224" s="39">
        <v>16195</v>
      </c>
      <c r="I224" s="39">
        <v>7250</v>
      </c>
      <c r="J224" s="39">
        <v>17539</v>
      </c>
      <c r="K224" s="39">
        <v>12001</v>
      </c>
      <c r="L224" s="39">
        <v>14609</v>
      </c>
      <c r="M224" s="39">
        <v>13004</v>
      </c>
      <c r="N224" s="39">
        <v>3780</v>
      </c>
      <c r="O224" s="39">
        <v>8536</v>
      </c>
      <c r="P224" s="39">
        <v>11438</v>
      </c>
      <c r="Q224" s="39">
        <v>16561</v>
      </c>
      <c r="R224" s="39">
        <v>15418</v>
      </c>
      <c r="S224" s="39">
        <v>18986</v>
      </c>
      <c r="T224" s="39">
        <v>13238</v>
      </c>
      <c r="U224" s="39">
        <v>7143</v>
      </c>
      <c r="V224" s="39">
        <v>4504</v>
      </c>
      <c r="W224" s="39">
        <v>11688</v>
      </c>
      <c r="X224" s="39">
        <v>21385</v>
      </c>
      <c r="Y224" s="39">
        <v>10784</v>
      </c>
    </row>
    <row r="225" spans="1:25" ht="21" hidden="1" customHeight="1" x14ac:dyDescent="0.25">
      <c r="A225" s="65" t="s">
        <v>151</v>
      </c>
      <c r="B225" s="72"/>
      <c r="C225" s="27">
        <f>SUM(E225:Y225)</f>
        <v>380</v>
      </c>
      <c r="D225" s="27"/>
      <c r="E225" s="65">
        <v>16</v>
      </c>
      <c r="F225" s="65">
        <v>21</v>
      </c>
      <c r="G225" s="65">
        <v>32</v>
      </c>
      <c r="H225" s="65">
        <v>25</v>
      </c>
      <c r="I225" s="65">
        <v>16</v>
      </c>
      <c r="J225" s="65">
        <v>31</v>
      </c>
      <c r="K225" s="65">
        <v>14</v>
      </c>
      <c r="L225" s="65">
        <v>29</v>
      </c>
      <c r="M225" s="65">
        <v>18</v>
      </c>
      <c r="N225" s="65">
        <v>8</v>
      </c>
      <c r="O225" s="65">
        <v>7</v>
      </c>
      <c r="P225" s="65">
        <v>15</v>
      </c>
      <c r="Q225" s="65">
        <v>25</v>
      </c>
      <c r="R225" s="65">
        <v>31</v>
      </c>
      <c r="S225" s="65">
        <v>10</v>
      </c>
      <c r="T225" s="65">
        <v>8</v>
      </c>
      <c r="U225" s="65">
        <v>8</v>
      </c>
      <c r="V225" s="65">
        <v>6</v>
      </c>
      <c r="W225" s="65">
        <v>12</v>
      </c>
      <c r="X225" s="65">
        <v>35</v>
      </c>
      <c r="Y225" s="65">
        <v>13</v>
      </c>
    </row>
    <row r="226" spans="1:25" ht="0.6" hidden="1" customHeight="1" x14ac:dyDescent="0.25">
      <c r="A226" s="65" t="s">
        <v>152</v>
      </c>
      <c r="B226" s="72"/>
      <c r="C226" s="27">
        <f>SUM(E226:Y226)</f>
        <v>208</v>
      </c>
      <c r="D226" s="27"/>
      <c r="E226" s="65">
        <v>10</v>
      </c>
      <c r="F226" s="65">
        <v>2</v>
      </c>
      <c r="G226" s="65">
        <v>42</v>
      </c>
      <c r="H226" s="65">
        <v>11</v>
      </c>
      <c r="I226" s="65">
        <v>9</v>
      </c>
      <c r="J226" s="65">
        <v>30</v>
      </c>
      <c r="K226" s="65">
        <v>9</v>
      </c>
      <c r="L226" s="65">
        <v>15</v>
      </c>
      <c r="M226" s="65">
        <v>1</v>
      </c>
      <c r="N226" s="65">
        <v>2</v>
      </c>
      <c r="O226" s="65">
        <v>5</v>
      </c>
      <c r="P226" s="65">
        <v>1</v>
      </c>
      <c r="Q226" s="65">
        <v>4</v>
      </c>
      <c r="R226" s="65">
        <v>8</v>
      </c>
      <c r="S226" s="65">
        <v>14</v>
      </c>
      <c r="T226" s="65">
        <v>2</v>
      </c>
      <c r="U226" s="65">
        <v>1</v>
      </c>
      <c r="V226" s="65">
        <v>2</v>
      </c>
      <c r="W226" s="65">
        <v>16</v>
      </c>
      <c r="X226" s="65">
        <v>16</v>
      </c>
      <c r="Y226" s="65">
        <v>8</v>
      </c>
    </row>
    <row r="227" spans="1:25" ht="2.4500000000000002" hidden="1" customHeight="1" x14ac:dyDescent="0.25">
      <c r="A227" s="65" t="s">
        <v>152</v>
      </c>
      <c r="B227" s="72"/>
      <c r="C227" s="27">
        <f>SUM(E227:Y227)</f>
        <v>194</v>
      </c>
      <c r="D227" s="27"/>
      <c r="E227" s="65">
        <v>10</v>
      </c>
      <c r="F227" s="65">
        <v>2</v>
      </c>
      <c r="G227" s="65">
        <v>42</v>
      </c>
      <c r="H227" s="65">
        <v>11</v>
      </c>
      <c r="I227" s="65">
        <v>2</v>
      </c>
      <c r="J227" s="65">
        <v>30</v>
      </c>
      <c r="K227" s="65">
        <v>9</v>
      </c>
      <c r="L227" s="65">
        <v>15</v>
      </c>
      <c r="M227" s="65">
        <v>1</v>
      </c>
      <c r="N227" s="65">
        <v>2</v>
      </c>
      <c r="O227" s="65">
        <v>5</v>
      </c>
      <c r="P227" s="65">
        <v>1</v>
      </c>
      <c r="Q227" s="65">
        <v>4</v>
      </c>
      <c r="R227" s="65">
        <v>1</v>
      </c>
      <c r="S227" s="65">
        <v>14</v>
      </c>
      <c r="T227" s="65">
        <v>2</v>
      </c>
      <c r="U227" s="65">
        <v>1</v>
      </c>
      <c r="V227" s="65">
        <v>2</v>
      </c>
      <c r="W227" s="65">
        <v>16</v>
      </c>
      <c r="X227" s="65">
        <v>16</v>
      </c>
      <c r="Y227" s="65">
        <v>8</v>
      </c>
    </row>
    <row r="228" spans="1:25" ht="24" hidden="1" customHeight="1" x14ac:dyDescent="0.25">
      <c r="A228" s="65" t="s">
        <v>77</v>
      </c>
      <c r="B228" s="27">
        <v>554</v>
      </c>
      <c r="C228" s="27">
        <f>SUM(E228:Y228)</f>
        <v>574</v>
      </c>
      <c r="D228" s="27"/>
      <c r="E228" s="82">
        <v>11</v>
      </c>
      <c r="F228" s="82">
        <v>15</v>
      </c>
      <c r="G228" s="82">
        <v>93</v>
      </c>
      <c r="H228" s="82">
        <v>30</v>
      </c>
      <c r="I228" s="82">
        <v>15</v>
      </c>
      <c r="J228" s="82">
        <v>55</v>
      </c>
      <c r="K228" s="82">
        <v>16</v>
      </c>
      <c r="L228" s="82">
        <v>18</v>
      </c>
      <c r="M228" s="82">
        <v>16</v>
      </c>
      <c r="N228" s="82">
        <v>10</v>
      </c>
      <c r="O228" s="82">
        <v>11</v>
      </c>
      <c r="P228" s="82">
        <v>40</v>
      </c>
      <c r="Q228" s="82">
        <v>22</v>
      </c>
      <c r="R228" s="82">
        <v>55</v>
      </c>
      <c r="S228" s="82">
        <v>14</v>
      </c>
      <c r="T228" s="82">
        <v>29</v>
      </c>
      <c r="U228" s="82">
        <v>22</v>
      </c>
      <c r="V228" s="82">
        <v>9</v>
      </c>
      <c r="W228" s="82">
        <v>7</v>
      </c>
      <c r="X228" s="82">
        <v>60</v>
      </c>
      <c r="Y228" s="82">
        <v>26</v>
      </c>
    </row>
    <row r="229" spans="1:25" hidden="1" x14ac:dyDescent="0.25"/>
    <row r="230" spans="1:25" s="65" customFormat="1" hidden="1" x14ac:dyDescent="0.25">
      <c r="A230" s="65" t="s">
        <v>159</v>
      </c>
      <c r="B230" s="72"/>
      <c r="C230" s="65">
        <f>SUM(E230:Y230)</f>
        <v>40</v>
      </c>
      <c r="E230" s="65">
        <v>3</v>
      </c>
      <c r="G230" s="65">
        <v>1</v>
      </c>
      <c r="H230" s="65">
        <v>6</v>
      </c>
      <c r="J230" s="65">
        <v>1</v>
      </c>
      <c r="M230" s="65">
        <v>1</v>
      </c>
      <c r="O230" s="65">
        <v>2</v>
      </c>
      <c r="P230" s="65">
        <v>1</v>
      </c>
      <c r="Q230" s="65">
        <v>3</v>
      </c>
      <c r="R230" s="65">
        <v>1</v>
      </c>
      <c r="S230" s="65">
        <v>3</v>
      </c>
      <c r="T230" s="65">
        <v>7</v>
      </c>
      <c r="U230" s="65">
        <v>1</v>
      </c>
      <c r="V230" s="65">
        <v>1</v>
      </c>
      <c r="W230" s="65">
        <v>1</v>
      </c>
      <c r="X230" s="65">
        <v>4</v>
      </c>
      <c r="Y230" s="65">
        <v>4</v>
      </c>
    </row>
    <row r="231" spans="1:25" hidden="1" x14ac:dyDescent="0.25"/>
    <row r="232" spans="1:25" ht="21.6" hidden="1" customHeight="1" x14ac:dyDescent="0.25">
      <c r="A232" s="65" t="s">
        <v>162</v>
      </c>
      <c r="B232" s="27">
        <v>45</v>
      </c>
      <c r="C232" s="27">
        <f>SUM(E232:Y232)</f>
        <v>58</v>
      </c>
      <c r="D232" s="27"/>
      <c r="E232" s="82">
        <v>5</v>
      </c>
      <c r="F232" s="82">
        <v>3</v>
      </c>
      <c r="G232" s="82"/>
      <c r="H232" s="82">
        <v>5</v>
      </c>
      <c r="I232" s="82">
        <v>2</v>
      </c>
      <c r="J232" s="82"/>
      <c r="K232" s="82">
        <v>2</v>
      </c>
      <c r="L232" s="82">
        <v>0</v>
      </c>
      <c r="M232" s="82">
        <v>3</v>
      </c>
      <c r="N232" s="82">
        <v>3</v>
      </c>
      <c r="O232" s="82">
        <v>3</v>
      </c>
      <c r="P232" s="82">
        <v>2</v>
      </c>
      <c r="Q232" s="82">
        <v>2</v>
      </c>
      <c r="R232" s="82">
        <v>10</v>
      </c>
      <c r="S232" s="82">
        <v>6</v>
      </c>
      <c r="T232" s="82">
        <v>6</v>
      </c>
      <c r="U232" s="82">
        <v>1</v>
      </c>
      <c r="V232" s="82">
        <v>1</v>
      </c>
      <c r="W232" s="82">
        <v>4</v>
      </c>
      <c r="X232" s="82"/>
      <c r="Y232" s="82"/>
    </row>
    <row r="233" spans="1:25" hidden="1" x14ac:dyDescent="0.25"/>
    <row r="234" spans="1:25" hidden="1" x14ac:dyDescent="0.25"/>
    <row r="235" spans="1:25" ht="13.9" hidden="1" customHeight="1" x14ac:dyDescent="0.25"/>
    <row r="236" spans="1:25" hidden="1" x14ac:dyDescent="0.25">
      <c r="J236" s="1" t="s">
        <v>173</v>
      </c>
      <c r="S236" s="1" t="s">
        <v>176</v>
      </c>
      <c r="U236" s="1" t="s">
        <v>174</v>
      </c>
      <c r="X236" s="1" t="s">
        <v>175</v>
      </c>
      <c r="Y236" s="1" t="s">
        <v>172</v>
      </c>
    </row>
    <row r="237" spans="1:25" hidden="1" x14ac:dyDescent="0.25"/>
    <row r="238" spans="1:25" ht="22.5" hidden="1" x14ac:dyDescent="0.25">
      <c r="A238" s="13" t="s">
        <v>189</v>
      </c>
      <c r="B238" s="72"/>
      <c r="C238" s="85">
        <f>SUM(E238:Y238)</f>
        <v>49</v>
      </c>
      <c r="D238" s="72"/>
      <c r="E238" s="65">
        <v>1</v>
      </c>
      <c r="F238" s="65">
        <v>2</v>
      </c>
      <c r="G238" s="65"/>
      <c r="H238" s="65">
        <v>2</v>
      </c>
      <c r="I238" s="65"/>
      <c r="J238" s="65">
        <v>3</v>
      </c>
      <c r="K238" s="65">
        <v>1</v>
      </c>
      <c r="L238" s="65">
        <v>1</v>
      </c>
      <c r="M238" s="65">
        <v>8</v>
      </c>
      <c r="N238" s="65">
        <v>6</v>
      </c>
      <c r="O238" s="65">
        <v>1</v>
      </c>
      <c r="P238" s="65">
        <v>0</v>
      </c>
      <c r="Q238" s="65">
        <v>1</v>
      </c>
      <c r="R238" s="65">
        <v>4</v>
      </c>
      <c r="S238" s="65">
        <v>3</v>
      </c>
      <c r="T238" s="65">
        <v>2</v>
      </c>
      <c r="U238" s="65">
        <v>1</v>
      </c>
      <c r="V238" s="65">
        <v>1</v>
      </c>
      <c r="W238" s="65">
        <v>7</v>
      </c>
      <c r="X238" s="65"/>
      <c r="Y238" s="65">
        <v>5</v>
      </c>
    </row>
  </sheetData>
  <dataConsolidate/>
  <mergeCells count="29"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  <mergeCell ref="A221:J221"/>
    <mergeCell ref="A220:Y220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33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оперативка</vt:lpstr>
      <vt:lpstr>Лист1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Минсельхоз 53</cp:lastModifiedBy>
  <cp:lastPrinted>2021-05-17T04:51:13Z</cp:lastPrinted>
  <dcterms:created xsi:type="dcterms:W3CDTF">2017-06-08T05:54:08Z</dcterms:created>
  <dcterms:modified xsi:type="dcterms:W3CDTF">2021-05-17T06:00:50Z</dcterms:modified>
</cp:coreProperties>
</file>