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4.2021" sheetId="18" r:id="rId1"/>
    <sheet name="0" sheetId="17" r:id="rId2"/>
  </sheets>
  <definedNames>
    <definedName name="_xlnm.Print_Titles" localSheetId="0">'01.04.2021'!$3:$4</definedName>
    <definedName name="_xlnm.Print_Area" localSheetId="1">'0'!$A$1:$D$114</definedName>
    <definedName name="_xlnm.Print_Area" localSheetId="0">'01.04.2021'!$A$1:$D$105</definedName>
  </definedNames>
  <calcPr calcId="152511"/>
</workbook>
</file>

<file path=xl/calcChain.xml><?xml version="1.0" encoding="utf-8"?>
<calcChain xmlns="http://schemas.openxmlformats.org/spreadsheetml/2006/main">
  <c r="D98" i="18" l="1"/>
  <c r="D96" i="18"/>
  <c r="D95" i="18"/>
  <c r="D94" i="18"/>
  <c r="C93" i="18"/>
  <c r="B93" i="18"/>
  <c r="D92" i="18"/>
  <c r="D91" i="18"/>
  <c r="D90" i="18"/>
  <c r="C89" i="18"/>
  <c r="B89" i="18"/>
  <c r="D88" i="18"/>
  <c r="D87" i="18"/>
  <c r="D86" i="18"/>
  <c r="D85" i="18"/>
  <c r="C84" i="18"/>
  <c r="B84" i="18"/>
  <c r="D83" i="18"/>
  <c r="C82" i="18"/>
  <c r="B82" i="18"/>
  <c r="D81" i="18"/>
  <c r="D80" i="18"/>
  <c r="D79" i="18"/>
  <c r="D78" i="18"/>
  <c r="D77" i="18"/>
  <c r="C76" i="18"/>
  <c r="B76" i="18"/>
  <c r="D75" i="18"/>
  <c r="D74" i="18"/>
  <c r="C73" i="18"/>
  <c r="B73" i="18"/>
  <c r="D72" i="18"/>
  <c r="D71" i="18"/>
  <c r="D70" i="18"/>
  <c r="D69" i="18"/>
  <c r="C68" i="18"/>
  <c r="B68" i="18"/>
  <c r="D67" i="18"/>
  <c r="D66" i="18"/>
  <c r="D65" i="18"/>
  <c r="D64" i="18"/>
  <c r="C63" i="18"/>
  <c r="B63" i="18"/>
  <c r="D62" i="18"/>
  <c r="D61" i="18"/>
  <c r="D60" i="18"/>
  <c r="C59" i="18"/>
  <c r="B59" i="18"/>
  <c r="D58" i="18"/>
  <c r="D57" i="18"/>
  <c r="D56" i="18"/>
  <c r="D55" i="18"/>
  <c r="D54" i="18"/>
  <c r="D53" i="18"/>
  <c r="D52" i="18"/>
  <c r="C51" i="18"/>
  <c r="B51" i="18"/>
  <c r="D44" i="18"/>
  <c r="D43" i="18"/>
  <c r="D42" i="18"/>
  <c r="C41" i="18"/>
  <c r="D40" i="18"/>
  <c r="C38" i="18"/>
  <c r="B38" i="18"/>
  <c r="D37" i="18"/>
  <c r="D35" i="18"/>
  <c r="C34" i="18"/>
  <c r="B34" i="18"/>
  <c r="D33" i="18"/>
  <c r="D32" i="18"/>
  <c r="D31" i="18"/>
  <c r="D30" i="18"/>
  <c r="D29" i="18"/>
  <c r="D28" i="18"/>
  <c r="D27" i="18"/>
  <c r="C26" i="18"/>
  <c r="B26" i="18"/>
  <c r="D24" i="18"/>
  <c r="D21" i="18"/>
  <c r="D20" i="18"/>
  <c r="D19" i="18"/>
  <c r="D18" i="18"/>
  <c r="D17" i="18"/>
  <c r="D16" i="18"/>
  <c r="C15" i="18"/>
  <c r="B15" i="18"/>
  <c r="D13" i="18"/>
  <c r="D12" i="18"/>
  <c r="D11" i="18"/>
  <c r="C10" i="18"/>
  <c r="B10" i="18"/>
  <c r="D9" i="18"/>
  <c r="D8" i="18"/>
  <c r="C7" i="18"/>
  <c r="B7" i="18"/>
  <c r="B6" i="18" l="1"/>
  <c r="B25" i="18"/>
  <c r="C6" i="18"/>
  <c r="B97" i="18"/>
  <c r="D63" i="18"/>
  <c r="D73" i="18"/>
  <c r="D93" i="18"/>
  <c r="D10" i="18"/>
  <c r="D26" i="18"/>
  <c r="D38" i="18"/>
  <c r="D84" i="18"/>
  <c r="D15" i="18"/>
  <c r="D34" i="18"/>
  <c r="C97" i="18"/>
  <c r="D59" i="18"/>
  <c r="D68" i="18"/>
  <c r="D76" i="18"/>
  <c r="D82" i="18"/>
  <c r="D89" i="18"/>
  <c r="B5" i="18"/>
  <c r="D7" i="18"/>
  <c r="D51" i="18"/>
  <c r="C25" i="18"/>
  <c r="B41" i="18"/>
  <c r="D41" i="18" s="1"/>
  <c r="G108" i="17"/>
  <c r="D6" i="18" l="1"/>
  <c r="D97" i="18"/>
  <c r="D25" i="18"/>
  <c r="B49" i="18"/>
  <c r="C5" i="18"/>
  <c r="D5" i="18" s="1"/>
  <c r="C49" i="18"/>
  <c r="B79" i="17"/>
  <c r="B44" i="17"/>
  <c r="B99" i="18" l="1"/>
  <c r="C99" i="18"/>
  <c r="D49" i="18"/>
  <c r="D10" i="17"/>
  <c r="C9" i="17"/>
  <c r="B9" i="17"/>
  <c r="B105" i="17" l="1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D38" i="17" l="1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C5" i="17"/>
  <c r="C25" i="17"/>
  <c r="G76" i="17"/>
  <c r="I76" i="17" l="1"/>
  <c r="D97" i="17"/>
  <c r="B49" i="17"/>
  <c r="B99" i="17" s="1"/>
  <c r="D25" i="17"/>
  <c r="C49" i="17"/>
  <c r="D5" i="17"/>
  <c r="C4" i="17"/>
  <c r="D4" i="17" s="1"/>
  <c r="K76" i="17"/>
  <c r="C99" i="17" l="1"/>
  <c r="D99" i="17"/>
  <c r="D49" i="17"/>
  <c r="C105" i="17"/>
  <c r="C108" i="17" s="1"/>
  <c r="D108" i="17" s="1"/>
  <c r="D105" i="17" l="1"/>
</calcChain>
</file>

<file path=xl/sharedStrings.xml><?xml version="1.0" encoding="utf-8"?>
<sst xmlns="http://schemas.openxmlformats.org/spreadsheetml/2006/main" count="229" uniqueCount="124">
  <si>
    <t>(рубли)</t>
  </si>
  <si>
    <t>Наименование показателя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</si>
  <si>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</si>
  <si>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</si>
  <si>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</si>
  <si>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</si>
  <si>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</si>
  <si>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</si>
  <si>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</si>
  <si>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</si>
  <si>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</si>
  <si>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</si>
  <si>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</si>
  <si>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</si>
  <si>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</si>
  <si>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</si>
  <si>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</si>
  <si>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</si>
  <si>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</si>
  <si>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</si>
  <si>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</si>
  <si>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</si>
  <si>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</si>
  <si>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</si>
  <si>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</si>
  <si>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</si>
  <si>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</si>
  <si>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</si>
  <si>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</si>
  <si>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</si>
  <si>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</si>
  <si>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</si>
  <si>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</si>
  <si>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</si>
  <si>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</si>
  <si>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</si>
  <si>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</si>
  <si>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</si>
  <si>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</si>
  <si>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</si>
  <si>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</si>
  <si>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</si>
  <si>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</si>
  <si>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</si>
  <si>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</si>
  <si>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</si>
  <si>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</si>
  <si>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</si>
  <si>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</si>
  <si>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</si>
  <si>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</si>
  <si>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</si>
  <si>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</si>
  <si>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</si>
  <si>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</si>
  <si>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</si>
  <si>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</si>
  <si>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</si>
  <si>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</si>
  <si>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</si>
  <si>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</si>
  <si>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</si>
  <si>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</si>
  <si>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</si>
  <si>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</si>
  <si>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</si>
  <si>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</si>
  <si>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</si>
  <si>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</si>
  <si>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</si>
  <si>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</si>
  <si>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</si>
  <si>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</si>
  <si>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</si>
  <si>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</si>
  <si>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</si>
  <si>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</si>
  <si>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</si>
  <si>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</si>
  <si>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</si>
  <si>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</si>
  <si>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</si>
  <si>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</si>
  <si>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</si>
  <si>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</si>
  <si>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</si>
  <si>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</si>
  <si>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</si>
  <si>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</si>
  <si>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</si>
  <si>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</si>
  <si>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</si>
  <si>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</si>
  <si>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</si>
  <si>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</si>
  <si>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</si>
  <si>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</si>
  <si>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</si>
  <si>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</si>
  <si>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</si>
  <si>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</si>
  <si>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</si>
  <si>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</si>
  <si>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</si>
  <si>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</si>
  <si>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</si>
  <si>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</si>
  <si>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</si>
  <si>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>Уточненный план</t>
  </si>
  <si>
    <t>Гражданская оборона</t>
  </si>
  <si>
    <t>Справочно:</t>
  </si>
  <si>
    <t xml:space="preserve"> Сводка об исполнении бюджета города Новочебоксарска на 1 марта 2021 года                                                        </t>
  </si>
  <si>
    <t>Исполнено на 01.03.2021</t>
  </si>
  <si>
    <t>Остаток на 01.03.2021:      39 506 420,14 рублей</t>
  </si>
  <si>
    <t>в том числе: собственные 28 425 118,06 рублей</t>
  </si>
  <si>
    <t>За январь-февраль 2021 года профицит бюджета составил 20 229 505,52 рубля (без учета возврата остатков субсидий, субвенций и иных межбюджетных трансфертов, имеющих целевое назначение, прошлых лет)</t>
  </si>
  <si>
    <t>2021 год</t>
  </si>
  <si>
    <t>Утвержденный план</t>
  </si>
  <si>
    <t xml:space="preserve"> Сводка об исполнении бюджета города Новочебоксарска на 1 апреля 2021 года                                                        </t>
  </si>
  <si>
    <t>Исполнено на 01.04.2021</t>
  </si>
  <si>
    <t>в 2,9 раза</t>
  </si>
  <si>
    <t>в 36 раз</t>
  </si>
  <si>
    <t>в 4,7 раз</t>
  </si>
  <si>
    <t>в 21,3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</si>
</sst>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4" fillId="0" borderId="15" xfId="0" applyFont="1" applyFill="1" applyBorder="1" applyAlignment="1">
      <alignment horizontal="center" vertical="center" wrapText="1"/>
    </xf>
    <xf numFmtId="164" fontId="10" fillId="0" borderId="0" xfId="0" applyNumberFormat="1" applyFont="1"/>
    <xf numFmtId="4" fontId="10" fillId="0" borderId="0" xfId="0" applyNumberFormat="1" applyFont="1"/>
    <xf numFmtId="0" fontId="10" fillId="0" borderId="0" xfId="0" applyFont="1" applyFill="1"/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" fontId="6" fillId="0" borderId="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0" fontId="4" fillId="0" borderId="0" xfId="0" applyFont="1" applyFill="1"/>
    <xf numFmtId="4" fontId="6" fillId="0" borderId="11" xfId="0" applyNumberFormat="1" applyFont="1" applyFill="1" applyBorder="1" applyAlignment="1">
      <alignment wrapText="1" shrinkToFit="1"/>
    </xf>
    <xf numFmtId="0" fontId="6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 shrinkToFit="1"/>
    </xf>
    <xf numFmtId="4" fontId="6" fillId="0" borderId="17" xfId="0" applyNumberFormat="1" applyFont="1" applyFill="1" applyBorder="1" applyAlignment="1">
      <alignment wrapText="1" shrinkToFit="1"/>
    </xf>
    <xf numFmtId="0" fontId="6" fillId="0" borderId="40" xfId="0" applyFont="1" applyBorder="1" applyAlignment="1">
      <alignment horizontal="center" wrapText="1"/>
    </xf>
    <xf numFmtId="4" fontId="6" fillId="0" borderId="3" xfId="0" applyNumberFormat="1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4" fontId="6" fillId="0" borderId="13" xfId="1" applyNumberFormat="1" applyFont="1" applyFill="1" applyBorder="1" applyAlignment="1"/>
    <xf numFmtId="0" fontId="6" fillId="0" borderId="33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6" fillId="3" borderId="41" xfId="0" applyFont="1" applyFill="1" applyBorder="1" applyAlignment="1">
      <alignment wrapText="1"/>
    </xf>
    <xf numFmtId="4" fontId="6" fillId="3" borderId="13" xfId="0" applyNumberFormat="1" applyFont="1" applyFill="1" applyBorder="1" applyAlignment="1">
      <alignment wrapText="1"/>
    </xf>
    <xf numFmtId="0" fontId="6" fillId="3" borderId="33" xfId="0" applyFont="1" applyFill="1" applyBorder="1" applyAlignment="1">
      <alignment horizontal="center" wrapText="1"/>
    </xf>
    <xf numFmtId="4" fontId="6" fillId="3" borderId="9" xfId="0" applyNumberFormat="1" applyFont="1" applyFill="1" applyBorder="1" applyAlignment="1">
      <alignment wrapText="1"/>
    </xf>
    <xf numFmtId="0" fontId="4" fillId="3" borderId="41" xfId="0" applyFont="1" applyFill="1" applyBorder="1" applyAlignment="1">
      <alignment wrapText="1"/>
    </xf>
    <xf numFmtId="4" fontId="4" fillId="3" borderId="13" xfId="0" applyNumberFormat="1" applyFont="1" applyFill="1" applyBorder="1" applyAlignment="1">
      <alignment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164" fontId="6" fillId="0" borderId="18" xfId="2" applyNumberFormat="1" applyFont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wrapText="1"/>
    </xf>
    <xf numFmtId="4" fontId="6" fillId="3" borderId="15" xfId="0" applyNumberFormat="1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6" fillId="0" borderId="17" xfId="0" applyNumberFormat="1" applyFont="1" applyBorder="1" applyAlignment="1">
      <alignment wrapText="1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3" borderId="43" xfId="0" applyFont="1" applyFill="1" applyBorder="1" applyAlignment="1">
      <alignment horizontal="center" wrapText="1"/>
    </xf>
    <xf numFmtId="4" fontId="6" fillId="3" borderId="7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horizontal="right"/>
    </xf>
    <xf numFmtId="164" fontId="6" fillId="3" borderId="8" xfId="0" applyNumberFormat="1" applyFont="1" applyFill="1" applyBorder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activeCell="G99" sqref="G99"/>
    </sheetView>
  </sheetViews>
  <sheetFormatPr defaultRowHeight="15.75" x14ac:dyDescent="0.25"/>
  <cols>
    <col min="1" max="1" width="67.28515625" style="106" customWidth="1"/>
    <col min="2" max="2" width="19.42578125" style="106" customWidth="1"/>
    <col min="3" max="3" width="18" style="110" customWidth="1"/>
    <col min="4" max="4" width="13.28515625" style="106" customWidth="1"/>
    <col min="5" max="5" width="9.140625" style="106"/>
    <col min="6" max="6" width="16.5703125" style="106" customWidth="1"/>
    <col min="7" max="7" width="9.140625" style="106"/>
    <col min="8" max="8" width="15" style="106" bestFit="1" customWidth="1"/>
    <col min="9" max="10" width="9.140625" style="106"/>
    <col min="11" max="11" width="15" style="106" bestFit="1" customWidth="1"/>
    <col min="12" max="16384" width="9.140625" style="106"/>
  </cols>
  <sheetData>
    <row r="1" spans="1:4" ht="27.75" customHeight="1" x14ac:dyDescent="0.25">
      <c r="A1" s="157" t="s">
        <v>118</v>
      </c>
      <c r="B1" s="157"/>
      <c r="C1" s="157"/>
      <c r="D1" s="157"/>
    </row>
    <row r="2" spans="1:4" ht="16.5" thickBot="1" x14ac:dyDescent="0.3">
      <c r="A2" s="2"/>
      <c r="B2" s="2"/>
      <c r="C2" s="144"/>
      <c r="D2" s="148" t="s">
        <v>0</v>
      </c>
    </row>
    <row r="3" spans="1:4" ht="15.75" customHeight="1" x14ac:dyDescent="0.25">
      <c r="A3" s="166" t="s">
        <v>1</v>
      </c>
      <c r="B3" s="163" t="s">
        <v>116</v>
      </c>
      <c r="C3" s="164"/>
      <c r="D3" s="165"/>
    </row>
    <row r="4" spans="1:4" ht="32.25" thickBot="1" x14ac:dyDescent="0.3">
      <c r="A4" s="167"/>
      <c r="B4" s="107" t="s">
        <v>117</v>
      </c>
      <c r="C4" s="107" t="s">
        <v>119</v>
      </c>
      <c r="D4" s="149" t="s">
        <v>2</v>
      </c>
    </row>
    <row r="5" spans="1:4" ht="30.75" customHeight="1" thickBot="1" x14ac:dyDescent="0.3">
      <c r="A5" s="131" t="s">
        <v>3</v>
      </c>
      <c r="B5" s="132">
        <f>B6+B25</f>
        <v>599953072.79999995</v>
      </c>
      <c r="C5" s="132">
        <f>C6+C25</f>
        <v>149586858.75999999</v>
      </c>
      <c r="D5" s="30">
        <f>C5/B5*100</f>
        <v>24.933093193751539</v>
      </c>
    </row>
    <row r="6" spans="1:4" ht="29.25" customHeight="1" x14ac:dyDescent="0.25">
      <c r="A6" s="129" t="s">
        <v>4</v>
      </c>
      <c r="B6" s="130">
        <f>B7+B9+B10+B15+B19+B24</f>
        <v>473653000</v>
      </c>
      <c r="C6" s="130">
        <f>C7+C9+C10+C15+C19+C24</f>
        <v>104826699.59</v>
      </c>
      <c r="D6" s="150">
        <f t="shared" ref="D6:D49" si="0">C6/B6*100</f>
        <v>22.13153924708595</v>
      </c>
    </row>
    <row r="7" spans="1:4" ht="21.75" customHeight="1" x14ac:dyDescent="0.25">
      <c r="A7" s="122" t="s">
        <v>5</v>
      </c>
      <c r="B7" s="121">
        <f>B8</f>
        <v>265200000</v>
      </c>
      <c r="C7" s="14">
        <f>C8</f>
        <v>56583821.32</v>
      </c>
      <c r="D7" s="15">
        <f t="shared" si="0"/>
        <v>21.336282549019607</v>
      </c>
    </row>
    <row r="8" spans="1:4" ht="21" customHeight="1" x14ac:dyDescent="0.25">
      <c r="A8" s="123" t="s">
        <v>6</v>
      </c>
      <c r="B8" s="16">
        <v>265200000</v>
      </c>
      <c r="C8" s="16">
        <v>56583821.32</v>
      </c>
      <c r="D8" s="17">
        <f t="shared" si="0"/>
        <v>21.336282549019607</v>
      </c>
    </row>
    <row r="9" spans="1:4" ht="22.5" customHeight="1" x14ac:dyDescent="0.25">
      <c r="A9" s="122" t="s">
        <v>7</v>
      </c>
      <c r="B9" s="18">
        <v>4700000</v>
      </c>
      <c r="C9" s="18">
        <v>1064548.3600000001</v>
      </c>
      <c r="D9" s="19">
        <f t="shared" si="0"/>
        <v>22.649965106382979</v>
      </c>
    </row>
    <row r="10" spans="1:4" ht="24" customHeight="1" x14ac:dyDescent="0.25">
      <c r="A10" s="122" t="s">
        <v>8</v>
      </c>
      <c r="B10" s="18">
        <f>B11+B12+B13+B14</f>
        <v>53750000</v>
      </c>
      <c r="C10" s="18">
        <f>C11+C12+C13+C14</f>
        <v>25585453.119999997</v>
      </c>
      <c r="D10" s="19">
        <f t="shared" si="0"/>
        <v>47.600843013953479</v>
      </c>
    </row>
    <row r="11" spans="1:4" ht="32.25" customHeight="1" x14ac:dyDescent="0.25">
      <c r="A11" s="123" t="s">
        <v>105</v>
      </c>
      <c r="B11" s="16">
        <v>40000000</v>
      </c>
      <c r="C11" s="16">
        <v>10023653.6</v>
      </c>
      <c r="D11" s="17">
        <f t="shared" si="0"/>
        <v>25.059134</v>
      </c>
    </row>
    <row r="12" spans="1:4" ht="33.75" customHeight="1" x14ac:dyDescent="0.25">
      <c r="A12" s="123" t="s">
        <v>9</v>
      </c>
      <c r="B12" s="16">
        <v>11600000</v>
      </c>
      <c r="C12" s="16">
        <v>9836919.8000000007</v>
      </c>
      <c r="D12" s="17">
        <f t="shared" si="0"/>
        <v>84.801032758620693</v>
      </c>
    </row>
    <row r="13" spans="1:4" ht="20.25" customHeight="1" x14ac:dyDescent="0.25">
      <c r="A13" s="123" t="s">
        <v>10</v>
      </c>
      <c r="B13" s="16">
        <v>150000</v>
      </c>
      <c r="C13" s="16">
        <v>0</v>
      </c>
      <c r="D13" s="17">
        <f t="shared" si="0"/>
        <v>0</v>
      </c>
    </row>
    <row r="14" spans="1:4" ht="31.5" x14ac:dyDescent="0.25">
      <c r="A14" s="123" t="s">
        <v>11</v>
      </c>
      <c r="B14" s="16">
        <v>2000000</v>
      </c>
      <c r="C14" s="16">
        <v>5724879.7199999997</v>
      </c>
      <c r="D14" s="17" t="s">
        <v>120</v>
      </c>
    </row>
    <row r="15" spans="1:4" ht="21.75" customHeight="1" x14ac:dyDescent="0.25">
      <c r="A15" s="122" t="s">
        <v>12</v>
      </c>
      <c r="B15" s="18">
        <f>B16+B17+B18</f>
        <v>136000000</v>
      </c>
      <c r="C15" s="18">
        <f>C16+C17+C18</f>
        <v>19819560.550000001</v>
      </c>
      <c r="D15" s="19">
        <f t="shared" si="0"/>
        <v>14.573206286764705</v>
      </c>
    </row>
    <row r="16" spans="1:4" ht="19.5" customHeight="1" x14ac:dyDescent="0.25">
      <c r="A16" s="123" t="s">
        <v>13</v>
      </c>
      <c r="B16" s="16">
        <v>35000000</v>
      </c>
      <c r="C16" s="16">
        <v>1176839.8400000001</v>
      </c>
      <c r="D16" s="17">
        <f t="shared" si="0"/>
        <v>3.3623995428571432</v>
      </c>
    </row>
    <row r="17" spans="1:4" ht="19.5" customHeight="1" x14ac:dyDescent="0.25">
      <c r="A17" s="123" t="s">
        <v>14</v>
      </c>
      <c r="B17" s="16">
        <v>11000000</v>
      </c>
      <c r="C17" s="16">
        <v>785678.86</v>
      </c>
      <c r="D17" s="17">
        <f t="shared" si="0"/>
        <v>7.1425350909090914</v>
      </c>
    </row>
    <row r="18" spans="1:4" ht="21.75" customHeight="1" x14ac:dyDescent="0.25">
      <c r="A18" s="124" t="s">
        <v>15</v>
      </c>
      <c r="B18" s="16">
        <v>90000000</v>
      </c>
      <c r="C18" s="16">
        <v>17857041.850000001</v>
      </c>
      <c r="D18" s="17">
        <f t="shared" si="0"/>
        <v>19.841157611111111</v>
      </c>
    </row>
    <row r="19" spans="1:4" ht="33" customHeight="1" x14ac:dyDescent="0.25">
      <c r="A19" s="125" t="s">
        <v>16</v>
      </c>
      <c r="B19" s="18">
        <v>3000</v>
      </c>
      <c r="C19" s="18">
        <v>1410.01</v>
      </c>
      <c r="D19" s="19">
        <f t="shared" si="0"/>
        <v>47.00033333333333</v>
      </c>
    </row>
    <row r="20" spans="1:4" ht="17.25" hidden="1" customHeight="1" x14ac:dyDescent="0.25">
      <c r="A20" s="124" t="s">
        <v>17</v>
      </c>
      <c r="B20" s="18">
        <v>1496000</v>
      </c>
      <c r="C20" s="18">
        <v>26.67</v>
      </c>
      <c r="D20" s="17">
        <f t="shared" si="0"/>
        <v>1.7827540106951872E-3</v>
      </c>
    </row>
    <row r="21" spans="1:4" ht="16.5" hidden="1" customHeight="1" x14ac:dyDescent="0.25">
      <c r="A21" s="124" t="s">
        <v>18</v>
      </c>
      <c r="B21" s="18">
        <v>4000</v>
      </c>
      <c r="C21" s="18">
        <v>288</v>
      </c>
      <c r="D21" s="17">
        <f t="shared" si="0"/>
        <v>7.1999999999999993</v>
      </c>
    </row>
    <row r="22" spans="1:4" ht="18" hidden="1" customHeight="1" x14ac:dyDescent="0.25">
      <c r="A22" s="124" t="s">
        <v>19</v>
      </c>
      <c r="B22" s="18"/>
      <c r="C22" s="18"/>
      <c r="D22" s="17"/>
    </row>
    <row r="23" spans="1:4" ht="18" hidden="1" customHeight="1" x14ac:dyDescent="0.25">
      <c r="A23" s="124" t="s">
        <v>20</v>
      </c>
      <c r="B23" s="18">
        <v>17443600</v>
      </c>
      <c r="C23" s="18">
        <v>865512.28</v>
      </c>
      <c r="D23" s="17"/>
    </row>
    <row r="24" spans="1:4" ht="21.75" customHeight="1" thickBot="1" x14ac:dyDescent="0.3">
      <c r="A24" s="133" t="s">
        <v>21</v>
      </c>
      <c r="B24" s="134">
        <v>14000000</v>
      </c>
      <c r="C24" s="134">
        <v>1771906.23</v>
      </c>
      <c r="D24" s="21">
        <f t="shared" si="0"/>
        <v>12.65647307142857</v>
      </c>
    </row>
    <row r="25" spans="1:4" ht="30" customHeight="1" x14ac:dyDescent="0.25">
      <c r="A25" s="135" t="s">
        <v>23</v>
      </c>
      <c r="B25" s="22">
        <f>B26+B32+B33+B34+B37+B38</f>
        <v>126300072.8</v>
      </c>
      <c r="C25" s="22">
        <f>C26+C32+C33+C34+C37+C38</f>
        <v>44760159.170000002</v>
      </c>
      <c r="D25" s="23">
        <f t="shared" si="0"/>
        <v>35.439535526538513</v>
      </c>
    </row>
    <row r="26" spans="1:4" ht="33.75" customHeight="1" x14ac:dyDescent="0.25">
      <c r="A26" s="125" t="s">
        <v>24</v>
      </c>
      <c r="B26" s="24">
        <f>B27+B28+B29+B30+B31</f>
        <v>98000000</v>
      </c>
      <c r="C26" s="24">
        <f>C27+C28+C29+C30+C31</f>
        <v>18498391.16</v>
      </c>
      <c r="D26" s="19">
        <f t="shared" si="0"/>
        <v>18.875909346938776</v>
      </c>
    </row>
    <row r="27" spans="1:4" ht="50.25" customHeight="1" x14ac:dyDescent="0.25">
      <c r="A27" s="124" t="s">
        <v>25</v>
      </c>
      <c r="B27" s="25">
        <v>400000</v>
      </c>
      <c r="C27" s="25">
        <v>46000</v>
      </c>
      <c r="D27" s="17">
        <f t="shared" si="0"/>
        <v>11.5</v>
      </c>
    </row>
    <row r="28" spans="1:4" ht="23.25" customHeight="1" x14ac:dyDescent="0.25">
      <c r="A28" s="124" t="s">
        <v>26</v>
      </c>
      <c r="B28" s="25">
        <v>84000000</v>
      </c>
      <c r="C28" s="25">
        <v>13664865.060000001</v>
      </c>
      <c r="D28" s="17">
        <f t="shared" si="0"/>
        <v>16.2676965</v>
      </c>
    </row>
    <row r="29" spans="1:4" ht="20.25" customHeight="1" x14ac:dyDescent="0.25">
      <c r="A29" s="124" t="s">
        <v>27</v>
      </c>
      <c r="B29" s="25">
        <v>4000000</v>
      </c>
      <c r="C29" s="25">
        <v>1137937.74</v>
      </c>
      <c r="D29" s="17">
        <f t="shared" si="0"/>
        <v>28.448443499999996</v>
      </c>
    </row>
    <row r="30" spans="1:4" ht="37.5" customHeight="1" x14ac:dyDescent="0.25">
      <c r="A30" s="124" t="s">
        <v>28</v>
      </c>
      <c r="B30" s="25">
        <v>100000</v>
      </c>
      <c r="C30" s="25">
        <v>0</v>
      </c>
      <c r="D30" s="17">
        <f t="shared" si="0"/>
        <v>0</v>
      </c>
    </row>
    <row r="31" spans="1:4" ht="31.5" x14ac:dyDescent="0.25">
      <c r="A31" s="124" t="s">
        <v>29</v>
      </c>
      <c r="B31" s="25">
        <v>9500000</v>
      </c>
      <c r="C31" s="25">
        <v>3649588.36</v>
      </c>
      <c r="D31" s="26">
        <f t="shared" si="0"/>
        <v>38.416719578947365</v>
      </c>
    </row>
    <row r="32" spans="1:4" ht="22.5" customHeight="1" x14ac:dyDescent="0.25">
      <c r="A32" s="125" t="s">
        <v>30</v>
      </c>
      <c r="B32" s="18">
        <v>9000000</v>
      </c>
      <c r="C32" s="18">
        <v>9084774.4299999997</v>
      </c>
      <c r="D32" s="19">
        <f t="shared" si="0"/>
        <v>100.94193811111111</v>
      </c>
    </row>
    <row r="33" spans="1:4" ht="30.75" customHeight="1" x14ac:dyDescent="0.25">
      <c r="A33" s="125" t="s">
        <v>31</v>
      </c>
      <c r="B33" s="27">
        <v>1000000</v>
      </c>
      <c r="C33" s="27">
        <v>176009.59</v>
      </c>
      <c r="D33" s="19">
        <f t="shared" si="0"/>
        <v>17.600959</v>
      </c>
    </row>
    <row r="34" spans="1:4" ht="31.5" x14ac:dyDescent="0.25">
      <c r="A34" s="125" t="s">
        <v>32</v>
      </c>
      <c r="B34" s="27">
        <f>B35+B36</f>
        <v>2700000</v>
      </c>
      <c r="C34" s="27">
        <f>C35+C36</f>
        <v>8545423.7699999996</v>
      </c>
      <c r="D34" s="19">
        <f t="shared" si="0"/>
        <v>316.49717666666663</v>
      </c>
    </row>
    <row r="35" spans="1:4" ht="21.75" customHeight="1" x14ac:dyDescent="0.25">
      <c r="A35" s="124" t="s">
        <v>33</v>
      </c>
      <c r="B35" s="25">
        <v>2500000</v>
      </c>
      <c r="C35" s="25">
        <v>1334326.8600000001</v>
      </c>
      <c r="D35" s="17">
        <f t="shared" si="0"/>
        <v>53.373074400000007</v>
      </c>
    </row>
    <row r="36" spans="1:4" ht="18.75" customHeight="1" x14ac:dyDescent="0.25">
      <c r="A36" s="124" t="s">
        <v>34</v>
      </c>
      <c r="B36" s="25">
        <v>200000</v>
      </c>
      <c r="C36" s="25">
        <v>7211096.9100000001</v>
      </c>
      <c r="D36" s="17" t="s">
        <v>121</v>
      </c>
    </row>
    <row r="37" spans="1:4" ht="21.75" customHeight="1" x14ac:dyDescent="0.25">
      <c r="A37" s="125" t="s">
        <v>35</v>
      </c>
      <c r="B37" s="27">
        <v>10000035</v>
      </c>
      <c r="C37" s="27">
        <v>7670808.71</v>
      </c>
      <c r="D37" s="19">
        <f t="shared" si="0"/>
        <v>76.707818622634818</v>
      </c>
    </row>
    <row r="38" spans="1:4" ht="21.75" customHeight="1" x14ac:dyDescent="0.25">
      <c r="A38" s="125" t="s">
        <v>36</v>
      </c>
      <c r="B38" s="27">
        <f>B39+B40</f>
        <v>5600037.7999999998</v>
      </c>
      <c r="C38" s="27">
        <f>C39+C40</f>
        <v>784751.51</v>
      </c>
      <c r="D38" s="19">
        <f t="shared" si="0"/>
        <v>14.013325231483259</v>
      </c>
    </row>
    <row r="39" spans="1:4" ht="21" customHeight="1" x14ac:dyDescent="0.25">
      <c r="A39" s="124" t="s">
        <v>37</v>
      </c>
      <c r="B39" s="25">
        <v>0</v>
      </c>
      <c r="C39" s="25">
        <v>15699.86</v>
      </c>
      <c r="D39" s="17"/>
    </row>
    <row r="40" spans="1:4" ht="21.75" customHeight="1" thickBot="1" x14ac:dyDescent="0.3">
      <c r="A40" s="137" t="s">
        <v>36</v>
      </c>
      <c r="B40" s="83">
        <v>5600037.7999999998</v>
      </c>
      <c r="C40" s="83">
        <v>769051.65</v>
      </c>
      <c r="D40" s="84">
        <f t="shared" si="0"/>
        <v>13.732972481007183</v>
      </c>
    </row>
    <row r="41" spans="1:4" ht="30" customHeight="1" x14ac:dyDescent="0.25">
      <c r="A41" s="135" t="s">
        <v>38</v>
      </c>
      <c r="B41" s="22">
        <f>B42+B43+B44+B45+B46+B47</f>
        <v>2038329662.6700001</v>
      </c>
      <c r="C41" s="22">
        <f>C42+C43+C44+C45+C46+C47</f>
        <v>202088353.55000001</v>
      </c>
      <c r="D41" s="13">
        <f t="shared" si="0"/>
        <v>9.9144096880425749</v>
      </c>
    </row>
    <row r="42" spans="1:4" ht="31.5" customHeight="1" x14ac:dyDescent="0.25">
      <c r="A42" s="124" t="s">
        <v>39</v>
      </c>
      <c r="B42" s="25">
        <v>93250200</v>
      </c>
      <c r="C42" s="25">
        <v>23312400</v>
      </c>
      <c r="D42" s="26">
        <f t="shared" si="0"/>
        <v>24.999839142436155</v>
      </c>
    </row>
    <row r="43" spans="1:4" hidden="1" x14ac:dyDescent="0.25">
      <c r="A43" s="124" t="s">
        <v>40</v>
      </c>
      <c r="B43" s="25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124" t="s">
        <v>41</v>
      </c>
      <c r="B44" s="25">
        <v>1945079462.6700001</v>
      </c>
      <c r="C44" s="25">
        <v>387836760.55000001</v>
      </c>
      <c r="D44" s="26">
        <f t="shared" si="0"/>
        <v>19.939378724281966</v>
      </c>
    </row>
    <row r="45" spans="1:4" ht="33.75" customHeight="1" x14ac:dyDescent="0.25">
      <c r="A45" s="124" t="s">
        <v>42</v>
      </c>
      <c r="B45" s="25">
        <v>0</v>
      </c>
      <c r="C45" s="25">
        <v>177025.55</v>
      </c>
      <c r="D45" s="26">
        <v>0</v>
      </c>
    </row>
    <row r="46" spans="1:4" ht="47.25" customHeight="1" x14ac:dyDescent="0.25">
      <c r="A46" s="124" t="s">
        <v>43</v>
      </c>
      <c r="B46" s="16">
        <v>0</v>
      </c>
      <c r="C46" s="16">
        <v>-214258631.19</v>
      </c>
      <c r="D46" s="26">
        <v>0</v>
      </c>
    </row>
    <row r="47" spans="1:4" ht="19.5" customHeight="1" thickBot="1" x14ac:dyDescent="0.3">
      <c r="A47" s="136" t="s">
        <v>44</v>
      </c>
      <c r="B47" s="89">
        <v>0</v>
      </c>
      <c r="C47" s="89">
        <v>5020798.6399999997</v>
      </c>
      <c r="D47" s="28">
        <v>0</v>
      </c>
    </row>
    <row r="48" spans="1:4" ht="50.25" hidden="1" customHeight="1" thickBot="1" x14ac:dyDescent="0.3">
      <c r="A48" s="146" t="s">
        <v>45</v>
      </c>
      <c r="B48" s="147"/>
      <c r="C48" s="87"/>
      <c r="D48" s="88"/>
    </row>
    <row r="49" spans="1:4" ht="29.25" customHeight="1" thickBot="1" x14ac:dyDescent="0.3">
      <c r="A49" s="131" t="s">
        <v>46</v>
      </c>
      <c r="B49" s="132">
        <f>B6+B25+B41</f>
        <v>2638282735.4700003</v>
      </c>
      <c r="C49" s="115">
        <f>C6+C25+C41</f>
        <v>351675212.31</v>
      </c>
      <c r="D49" s="30">
        <f t="shared" si="0"/>
        <v>13.329701460042735</v>
      </c>
    </row>
    <row r="50" spans="1:4" ht="19.5" customHeight="1" x14ac:dyDescent="0.25">
      <c r="A50" s="128" t="s">
        <v>47</v>
      </c>
      <c r="B50" s="158"/>
      <c r="C50" s="159"/>
      <c r="D50" s="160"/>
    </row>
    <row r="51" spans="1:4" ht="24" customHeight="1" x14ac:dyDescent="0.25">
      <c r="A51" s="126" t="s">
        <v>48</v>
      </c>
      <c r="B51" s="43">
        <f>B52+B53+B54+B55+B56+B57+B58</f>
        <v>113017200</v>
      </c>
      <c r="C51" s="24">
        <f>C52+C53+C54+C55+C56+C57+C58</f>
        <v>25062675.059999999</v>
      </c>
      <c r="D51" s="34">
        <f t="shared" ref="D51:D98" si="1">C51/B51*100</f>
        <v>22.175983000817574</v>
      </c>
    </row>
    <row r="52" spans="1:4" ht="49.5" customHeight="1" x14ac:dyDescent="0.25">
      <c r="A52" s="127" t="s">
        <v>49</v>
      </c>
      <c r="B52" s="40">
        <v>6722000</v>
      </c>
      <c r="C52" s="116">
        <v>1221239.6299999999</v>
      </c>
      <c r="D52" s="38">
        <f t="shared" si="1"/>
        <v>18.167801695923831</v>
      </c>
    </row>
    <row r="53" spans="1:4" ht="46.5" customHeight="1" x14ac:dyDescent="0.25">
      <c r="A53" s="127" t="s">
        <v>50</v>
      </c>
      <c r="B53" s="40">
        <v>57050500</v>
      </c>
      <c r="C53" s="116">
        <v>12805272</v>
      </c>
      <c r="D53" s="38">
        <f t="shared" si="1"/>
        <v>22.445503545104774</v>
      </c>
    </row>
    <row r="54" spans="1:4" x14ac:dyDescent="0.25">
      <c r="A54" s="127" t="s">
        <v>51</v>
      </c>
      <c r="B54" s="40">
        <v>29200</v>
      </c>
      <c r="C54" s="116">
        <v>0</v>
      </c>
      <c r="D54" s="38">
        <f t="shared" si="1"/>
        <v>0</v>
      </c>
    </row>
    <row r="55" spans="1:4" ht="30" customHeight="1" x14ac:dyDescent="0.25">
      <c r="A55" s="127" t="s">
        <v>52</v>
      </c>
      <c r="B55" s="40">
        <v>9273000</v>
      </c>
      <c r="C55" s="116">
        <v>2324462.44</v>
      </c>
      <c r="D55" s="38">
        <f t="shared" si="1"/>
        <v>25.06699493152162</v>
      </c>
    </row>
    <row r="56" spans="1:4" ht="22.5" hidden="1" customHeight="1" x14ac:dyDescent="0.25">
      <c r="A56" s="127" t="s">
        <v>53</v>
      </c>
      <c r="B56" s="40">
        <v>0</v>
      </c>
      <c r="C56" s="116">
        <v>0</v>
      </c>
      <c r="D56" s="38" t="e">
        <f t="shared" si="1"/>
        <v>#DIV/0!</v>
      </c>
    </row>
    <row r="57" spans="1:4" x14ac:dyDescent="0.25">
      <c r="A57" s="127" t="s">
        <v>54</v>
      </c>
      <c r="B57" s="40">
        <v>1000000</v>
      </c>
      <c r="C57" s="116">
        <v>0</v>
      </c>
      <c r="D57" s="38">
        <f t="shared" si="1"/>
        <v>0</v>
      </c>
    </row>
    <row r="58" spans="1:4" x14ac:dyDescent="0.25">
      <c r="A58" s="127" t="s">
        <v>55</v>
      </c>
      <c r="B58" s="40">
        <v>38942500</v>
      </c>
      <c r="C58" s="116">
        <v>8711700.9900000002</v>
      </c>
      <c r="D58" s="38">
        <f t="shared" si="1"/>
        <v>22.370677254927138</v>
      </c>
    </row>
    <row r="59" spans="1:4" ht="31.5" x14ac:dyDescent="0.25">
      <c r="A59" s="126" t="s">
        <v>56</v>
      </c>
      <c r="B59" s="43">
        <f>B60+B61+B62</f>
        <v>19359500</v>
      </c>
      <c r="C59" s="24">
        <f>C60+C61+C62</f>
        <v>3304098.44</v>
      </c>
      <c r="D59" s="34">
        <f t="shared" si="1"/>
        <v>17.067064955189959</v>
      </c>
    </row>
    <row r="60" spans="1:4" x14ac:dyDescent="0.25">
      <c r="A60" s="127" t="s">
        <v>57</v>
      </c>
      <c r="B60" s="40">
        <v>3817000</v>
      </c>
      <c r="C60" s="116">
        <v>960000</v>
      </c>
      <c r="D60" s="38">
        <f t="shared" si="1"/>
        <v>25.150641865339274</v>
      </c>
    </row>
    <row r="61" spans="1:4" ht="18.75" customHeight="1" x14ac:dyDescent="0.25">
      <c r="A61" s="127" t="s">
        <v>109</v>
      </c>
      <c r="B61" s="40">
        <v>15542500</v>
      </c>
      <c r="C61" s="116">
        <v>2344098.44</v>
      </c>
      <c r="D61" s="38">
        <f t="shared" si="1"/>
        <v>15.081862248672993</v>
      </c>
    </row>
    <row r="62" spans="1:4" ht="32.25" hidden="1" customHeight="1" x14ac:dyDescent="0.25">
      <c r="A62" s="127" t="s">
        <v>58</v>
      </c>
      <c r="B62" s="40">
        <v>0</v>
      </c>
      <c r="C62" s="116">
        <v>0</v>
      </c>
      <c r="D62" s="38" t="e">
        <f t="shared" si="1"/>
        <v>#DIV/0!</v>
      </c>
    </row>
    <row r="63" spans="1:4" ht="26.25" customHeight="1" x14ac:dyDescent="0.25">
      <c r="A63" s="126" t="s">
        <v>59</v>
      </c>
      <c r="B63" s="43">
        <f>B64+B65+B66+B67</f>
        <v>235253430</v>
      </c>
      <c r="C63" s="24">
        <f>C64+C65+C66+C67</f>
        <v>36263585.18</v>
      </c>
      <c r="D63" s="34">
        <f t="shared" si="1"/>
        <v>15.414689248101505</v>
      </c>
    </row>
    <row r="64" spans="1:4" x14ac:dyDescent="0.25">
      <c r="A64" s="127" t="s">
        <v>60</v>
      </c>
      <c r="B64" s="40">
        <v>968900</v>
      </c>
      <c r="C64" s="117">
        <v>0</v>
      </c>
      <c r="D64" s="38">
        <f t="shared" si="1"/>
        <v>0</v>
      </c>
    </row>
    <row r="65" spans="1:10" x14ac:dyDescent="0.25">
      <c r="A65" s="127" t="s">
        <v>61</v>
      </c>
      <c r="B65" s="40">
        <v>10506408</v>
      </c>
      <c r="C65" s="117">
        <v>10502208</v>
      </c>
      <c r="D65" s="38">
        <f t="shared" si="1"/>
        <v>99.960024396539708</v>
      </c>
    </row>
    <row r="66" spans="1:10" x14ac:dyDescent="0.25">
      <c r="A66" s="127" t="s">
        <v>62</v>
      </c>
      <c r="B66" s="42">
        <v>219278122</v>
      </c>
      <c r="C66" s="116">
        <v>25578969.460000001</v>
      </c>
      <c r="D66" s="38">
        <f t="shared" si="1"/>
        <v>11.665080504474586</v>
      </c>
    </row>
    <row r="67" spans="1:10" ht="20.25" customHeight="1" x14ac:dyDescent="0.25">
      <c r="A67" s="127" t="s">
        <v>63</v>
      </c>
      <c r="B67" s="40">
        <v>4500000</v>
      </c>
      <c r="C67" s="118">
        <v>182407.72</v>
      </c>
      <c r="D67" s="38">
        <f t="shared" si="1"/>
        <v>4.0535048888888889</v>
      </c>
    </row>
    <row r="68" spans="1:10" ht="29.25" customHeight="1" x14ac:dyDescent="0.25">
      <c r="A68" s="126" t="s">
        <v>64</v>
      </c>
      <c r="B68" s="43">
        <f>B69+B70+B72+B71</f>
        <v>370915613.16999996</v>
      </c>
      <c r="C68" s="24">
        <f>C69+C70+C72+C71</f>
        <v>19329679.690000001</v>
      </c>
      <c r="D68" s="34">
        <f t="shared" si="1"/>
        <v>5.2113416107778461</v>
      </c>
    </row>
    <row r="69" spans="1:10" x14ac:dyDescent="0.25">
      <c r="A69" s="127" t="s">
        <v>65</v>
      </c>
      <c r="B69" s="40">
        <v>6700000</v>
      </c>
      <c r="C69" s="118">
        <v>1697784.73</v>
      </c>
      <c r="D69" s="38">
        <f t="shared" si="1"/>
        <v>25.340070597014925</v>
      </c>
    </row>
    <row r="70" spans="1:10" x14ac:dyDescent="0.25">
      <c r="A70" s="127" t="s">
        <v>66</v>
      </c>
      <c r="B70" s="40">
        <v>144922160</v>
      </c>
      <c r="C70" s="116">
        <v>0</v>
      </c>
      <c r="D70" s="38">
        <f t="shared" si="1"/>
        <v>0</v>
      </c>
    </row>
    <row r="71" spans="1:10" x14ac:dyDescent="0.25">
      <c r="A71" s="127" t="s">
        <v>67</v>
      </c>
      <c r="B71" s="40">
        <v>209314153.16999999</v>
      </c>
      <c r="C71" s="118">
        <v>15210868.960000001</v>
      </c>
      <c r="D71" s="38">
        <f t="shared" si="1"/>
        <v>7.2670045143321458</v>
      </c>
    </row>
    <row r="72" spans="1:10" ht="17.25" customHeight="1" x14ac:dyDescent="0.25">
      <c r="A72" s="127" t="s">
        <v>68</v>
      </c>
      <c r="B72" s="40">
        <v>9979300</v>
      </c>
      <c r="C72" s="118">
        <v>2421026</v>
      </c>
      <c r="D72" s="38">
        <f t="shared" si="1"/>
        <v>24.260479191927288</v>
      </c>
    </row>
    <row r="73" spans="1:10" ht="24" customHeight="1" x14ac:dyDescent="0.25">
      <c r="A73" s="126" t="s">
        <v>69</v>
      </c>
      <c r="B73" s="43">
        <f>B74+B75</f>
        <v>10504800</v>
      </c>
      <c r="C73" s="24">
        <f>C74+C75</f>
        <v>2336493</v>
      </c>
      <c r="D73" s="34">
        <f t="shared" si="1"/>
        <v>22.24214644733836</v>
      </c>
    </row>
    <row r="74" spans="1:10" ht="30" customHeight="1" x14ac:dyDescent="0.25">
      <c r="A74" s="127" t="s">
        <v>70</v>
      </c>
      <c r="B74" s="40">
        <v>10504800</v>
      </c>
      <c r="C74" s="116">
        <v>2336493</v>
      </c>
      <c r="D74" s="38">
        <f t="shared" si="1"/>
        <v>22.24214644733836</v>
      </c>
    </row>
    <row r="75" spans="1:10" ht="19.5" hidden="1" customHeight="1" x14ac:dyDescent="0.25">
      <c r="A75" s="127" t="s">
        <v>71</v>
      </c>
      <c r="B75" s="40"/>
      <c r="C75" s="116"/>
      <c r="D75" s="38" t="e">
        <f t="shared" si="1"/>
        <v>#DIV/0!</v>
      </c>
    </row>
    <row r="76" spans="1:10" ht="26.25" customHeight="1" x14ac:dyDescent="0.25">
      <c r="A76" s="126" t="s">
        <v>72</v>
      </c>
      <c r="B76" s="43">
        <f>B77+B78+B79+B80+B81</f>
        <v>1706973717.1300001</v>
      </c>
      <c r="C76" s="24">
        <f>C77+C78+C79+C80+C81</f>
        <v>404998503.17000002</v>
      </c>
      <c r="D76" s="34">
        <f t="shared" si="1"/>
        <v>23.726112423742492</v>
      </c>
      <c r="F76" s="109"/>
      <c r="H76" s="108"/>
      <c r="J76" s="108"/>
    </row>
    <row r="77" spans="1:10" x14ac:dyDescent="0.25">
      <c r="A77" s="127" t="s">
        <v>73</v>
      </c>
      <c r="B77" s="40">
        <v>681930060.17999995</v>
      </c>
      <c r="C77" s="116">
        <v>195090523.68000001</v>
      </c>
      <c r="D77" s="38">
        <f t="shared" si="1"/>
        <v>28.608582473766379</v>
      </c>
    </row>
    <row r="78" spans="1:10" x14ac:dyDescent="0.25">
      <c r="A78" s="127" t="s">
        <v>74</v>
      </c>
      <c r="B78" s="40">
        <v>877679513.09000003</v>
      </c>
      <c r="C78" s="116">
        <v>185412406.06999999</v>
      </c>
      <c r="D78" s="44">
        <f t="shared" si="1"/>
        <v>21.125297253120142</v>
      </c>
    </row>
    <row r="79" spans="1:10" ht="15" customHeight="1" x14ac:dyDescent="0.25">
      <c r="A79" s="127" t="s">
        <v>75</v>
      </c>
      <c r="B79" s="40">
        <v>119265416.16</v>
      </c>
      <c r="C79" s="116">
        <v>22541123.420000002</v>
      </c>
      <c r="D79" s="44">
        <f t="shared" si="1"/>
        <v>18.899966264956518</v>
      </c>
    </row>
    <row r="80" spans="1:10" x14ac:dyDescent="0.25">
      <c r="A80" s="127" t="s">
        <v>76</v>
      </c>
      <c r="B80" s="40">
        <v>17860327.699999999</v>
      </c>
      <c r="C80" s="116">
        <v>0</v>
      </c>
      <c r="D80" s="44">
        <f t="shared" si="1"/>
        <v>0</v>
      </c>
    </row>
    <row r="81" spans="1:6" x14ac:dyDescent="0.25">
      <c r="A81" s="127" t="s">
        <v>77</v>
      </c>
      <c r="B81" s="40">
        <v>10238400</v>
      </c>
      <c r="C81" s="116">
        <v>1954450</v>
      </c>
      <c r="D81" s="44">
        <f t="shared" si="1"/>
        <v>19.089408501328332</v>
      </c>
    </row>
    <row r="82" spans="1:6" ht="22.5" customHeight="1" x14ac:dyDescent="0.25">
      <c r="A82" s="126" t="s">
        <v>78</v>
      </c>
      <c r="B82" s="43">
        <f>B83</f>
        <v>64300400</v>
      </c>
      <c r="C82" s="24">
        <f>C83</f>
        <v>12320053.25</v>
      </c>
      <c r="D82" s="45">
        <f t="shared" si="1"/>
        <v>19.160150247898926</v>
      </c>
      <c r="F82" s="109"/>
    </row>
    <row r="83" spans="1:6" x14ac:dyDescent="0.25">
      <c r="A83" s="127" t="s">
        <v>79</v>
      </c>
      <c r="B83" s="40">
        <v>64300400</v>
      </c>
      <c r="C83" s="116">
        <v>12320053.25</v>
      </c>
      <c r="D83" s="44">
        <f t="shared" si="1"/>
        <v>19.160150247898926</v>
      </c>
    </row>
    <row r="84" spans="1:6" ht="21" customHeight="1" x14ac:dyDescent="0.25">
      <c r="A84" s="126" t="s">
        <v>80</v>
      </c>
      <c r="B84" s="43">
        <f>B85+B86+B87+B88</f>
        <v>94827888.769999996</v>
      </c>
      <c r="C84" s="24">
        <f>C85+C86+C87+C88</f>
        <v>48398492.770000003</v>
      </c>
      <c r="D84" s="45">
        <f t="shared" si="1"/>
        <v>51.038247711480722</v>
      </c>
    </row>
    <row r="85" spans="1:6" x14ac:dyDescent="0.25">
      <c r="A85" s="127" t="s">
        <v>81</v>
      </c>
      <c r="B85" s="40">
        <v>822900</v>
      </c>
      <c r="C85" s="116">
        <v>188529</v>
      </c>
      <c r="D85" s="44">
        <f t="shared" si="1"/>
        <v>22.910317170980679</v>
      </c>
    </row>
    <row r="86" spans="1:6" x14ac:dyDescent="0.25">
      <c r="A86" s="127" t="s">
        <v>82</v>
      </c>
      <c r="B86" s="40">
        <v>776900</v>
      </c>
      <c r="C86" s="116">
        <v>20580</v>
      </c>
      <c r="D86" s="44">
        <f t="shared" si="1"/>
        <v>2.6489895739477411</v>
      </c>
    </row>
    <row r="87" spans="1:6" x14ac:dyDescent="0.25">
      <c r="A87" s="127" t="s">
        <v>83</v>
      </c>
      <c r="B87" s="40">
        <v>92327980.969999999</v>
      </c>
      <c r="C87" s="116">
        <v>47610718.68</v>
      </c>
      <c r="D87" s="44">
        <f t="shared" si="1"/>
        <v>51.566944473171226</v>
      </c>
    </row>
    <row r="88" spans="1:6" ht="18.75" customHeight="1" x14ac:dyDescent="0.25">
      <c r="A88" s="127" t="s">
        <v>84</v>
      </c>
      <c r="B88" s="40">
        <v>900107.8</v>
      </c>
      <c r="C88" s="116">
        <v>578665.09</v>
      </c>
      <c r="D88" s="44">
        <f t="shared" si="1"/>
        <v>64.288420786932392</v>
      </c>
    </row>
    <row r="89" spans="1:6" ht="25.5" customHeight="1" x14ac:dyDescent="0.25">
      <c r="A89" s="126" t="s">
        <v>85</v>
      </c>
      <c r="B89" s="43">
        <f>B90+B91+B92</f>
        <v>66030186.399999999</v>
      </c>
      <c r="C89" s="24">
        <f>C90+C91+C92</f>
        <v>12271334.65</v>
      </c>
      <c r="D89" s="45">
        <f t="shared" si="1"/>
        <v>18.58443133215205</v>
      </c>
    </row>
    <row r="90" spans="1:6" x14ac:dyDescent="0.25">
      <c r="A90" s="127" t="s">
        <v>86</v>
      </c>
      <c r="B90" s="40">
        <v>63564100</v>
      </c>
      <c r="C90" s="116">
        <v>12063534.65</v>
      </c>
      <c r="D90" s="44">
        <f t="shared" si="1"/>
        <v>18.978534502966298</v>
      </c>
    </row>
    <row r="91" spans="1:6" x14ac:dyDescent="0.25">
      <c r="A91" s="127" t="s">
        <v>87</v>
      </c>
      <c r="B91" s="40">
        <v>2466086.4</v>
      </c>
      <c r="C91" s="116">
        <v>207800</v>
      </c>
      <c r="D91" s="44">
        <f t="shared" si="1"/>
        <v>8.4263065560071215</v>
      </c>
    </row>
    <row r="92" spans="1:6" hidden="1" x14ac:dyDescent="0.25">
      <c r="A92" s="127" t="s">
        <v>88</v>
      </c>
      <c r="B92" s="40"/>
      <c r="C92" s="116"/>
      <c r="D92" s="44" t="e">
        <f t="shared" si="1"/>
        <v>#DIV/0!</v>
      </c>
    </row>
    <row r="93" spans="1:6" hidden="1" x14ac:dyDescent="0.25">
      <c r="A93" s="126" t="s">
        <v>89</v>
      </c>
      <c r="B93" s="43">
        <f>B94</f>
        <v>0</v>
      </c>
      <c r="C93" s="14">
        <f>C94</f>
        <v>0</v>
      </c>
      <c r="D93" s="44" t="e">
        <f t="shared" si="1"/>
        <v>#DIV/0!</v>
      </c>
    </row>
    <row r="94" spans="1:6" hidden="1" x14ac:dyDescent="0.25">
      <c r="A94" s="127" t="s">
        <v>90</v>
      </c>
      <c r="B94" s="40"/>
      <c r="C94" s="116"/>
      <c r="D94" s="44" t="e">
        <f t="shared" si="1"/>
        <v>#DIV/0!</v>
      </c>
    </row>
    <row r="95" spans="1:6" ht="28.5" customHeight="1" thickBot="1" x14ac:dyDescent="0.3">
      <c r="A95" s="126" t="s">
        <v>91</v>
      </c>
      <c r="B95" s="43">
        <v>2100000</v>
      </c>
      <c r="C95" s="14">
        <v>0</v>
      </c>
      <c r="D95" s="45">
        <f t="shared" si="1"/>
        <v>0</v>
      </c>
    </row>
    <row r="96" spans="1:6" ht="16.5" hidden="1" thickBot="1" x14ac:dyDescent="0.3">
      <c r="A96" s="138" t="s">
        <v>104</v>
      </c>
      <c r="B96" s="139"/>
      <c r="C96" s="20"/>
      <c r="D96" s="151" t="e">
        <f t="shared" si="1"/>
        <v>#DIV/0!</v>
      </c>
    </row>
    <row r="97" spans="1:6" ht="30.75" customHeight="1" thickBot="1" x14ac:dyDescent="0.3">
      <c r="A97" s="140" t="s">
        <v>92</v>
      </c>
      <c r="B97" s="141">
        <f>B51+B59+B63+B68+B73+B76+B82+B84+B89+B93+B95+B96</f>
        <v>2683282735.4700003</v>
      </c>
      <c r="C97" s="22">
        <f>C51+C59+C63+C68+C73+C76+C82+C84+C89+C93+C95+C96</f>
        <v>564284915.21000004</v>
      </c>
      <c r="D97" s="152">
        <f t="shared" si="1"/>
        <v>21.029648040841312</v>
      </c>
      <c r="F97" s="109"/>
    </row>
    <row r="98" spans="1:6" ht="7.5" hidden="1" customHeight="1" x14ac:dyDescent="0.25">
      <c r="A98" s="142"/>
      <c r="B98" s="143"/>
      <c r="C98" s="119"/>
      <c r="D98" s="151" t="e">
        <f t="shared" si="1"/>
        <v>#DIV/0!</v>
      </c>
    </row>
    <row r="99" spans="1:6" ht="21" customHeight="1" x14ac:dyDescent="0.25">
      <c r="A99" s="174" t="s">
        <v>93</v>
      </c>
      <c r="B99" s="175">
        <f>B49-B97</f>
        <v>-45000000</v>
      </c>
      <c r="C99" s="176">
        <f>C49-C97</f>
        <v>-212609702.90000004</v>
      </c>
      <c r="D99" s="177" t="s">
        <v>122</v>
      </c>
    </row>
    <row r="100" spans="1:6" x14ac:dyDescent="0.25">
      <c r="A100" s="127" t="s">
        <v>94</v>
      </c>
      <c r="B100" s="40">
        <v>35000000</v>
      </c>
      <c r="C100" s="117">
        <v>0</v>
      </c>
      <c r="D100" s="44">
        <v>0</v>
      </c>
    </row>
    <row r="101" spans="1:6" ht="24" customHeight="1" x14ac:dyDescent="0.25">
      <c r="A101" s="127" t="s">
        <v>99</v>
      </c>
      <c r="B101" s="40">
        <v>10000000</v>
      </c>
      <c r="C101" s="116">
        <v>212609702.90000001</v>
      </c>
      <c r="D101" s="44" t="s">
        <v>123</v>
      </c>
    </row>
    <row r="102" spans="1:6" ht="32.25" thickBot="1" x14ac:dyDescent="0.3">
      <c r="A102" s="153" t="s">
        <v>102</v>
      </c>
      <c r="B102" s="154">
        <v>45000000</v>
      </c>
      <c r="C102" s="155">
        <v>212609702.90000001</v>
      </c>
      <c r="D102" s="156" t="s">
        <v>122</v>
      </c>
    </row>
    <row r="103" spans="1:6" s="114" customFormat="1" ht="47.25" customHeight="1" x14ac:dyDescent="0.25">
      <c r="A103" s="111"/>
      <c r="B103" s="112"/>
      <c r="C103" s="112"/>
      <c r="D103" s="113"/>
    </row>
    <row r="104" spans="1:6" x14ac:dyDescent="0.25">
      <c r="A104" s="2" t="s">
        <v>106</v>
      </c>
      <c r="B104" s="61"/>
      <c r="C104" s="145"/>
      <c r="D104" s="3"/>
    </row>
    <row r="105" spans="1:6" x14ac:dyDescent="0.25">
      <c r="A105" s="2" t="s">
        <v>103</v>
      </c>
      <c r="B105" s="2"/>
      <c r="C105" s="161" t="s">
        <v>107</v>
      </c>
      <c r="D105" s="162"/>
    </row>
    <row r="106" spans="1:6" x14ac:dyDescent="0.25">
      <c r="A106" s="63"/>
      <c r="B106" s="63"/>
      <c r="C106" s="120"/>
      <c r="D106" s="63"/>
    </row>
    <row r="107" spans="1:6" ht="42.75" customHeight="1" x14ac:dyDescent="0.25">
      <c r="A107" s="63"/>
      <c r="B107" s="63"/>
      <c r="C107" s="120"/>
      <c r="D107" s="63"/>
    </row>
    <row r="108" spans="1:6" x14ac:dyDescent="0.25">
      <c r="A108" s="63"/>
      <c r="B108" s="63"/>
      <c r="C108" s="120"/>
      <c r="D108" s="63"/>
    </row>
  </sheetData>
  <mergeCells count="5">
    <mergeCell ref="A1:D1"/>
    <mergeCell ref="B50:D50"/>
    <mergeCell ref="C105:D105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69" orientation="portrait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Normal="100" workbookViewId="0">
      <selection activeCell="C3" sqref="C3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68" t="s">
        <v>111</v>
      </c>
      <c r="B1" s="168"/>
      <c r="C1" s="168"/>
      <c r="D1" s="168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108</v>
      </c>
      <c r="C3" s="6" t="s">
        <v>112</v>
      </c>
      <c r="D3" s="7" t="s">
        <v>2</v>
      </c>
    </row>
    <row r="4" spans="1:4" ht="30.75" customHeight="1" thickBot="1" x14ac:dyDescent="0.3">
      <c r="A4" s="8" t="s">
        <v>3</v>
      </c>
      <c r="B4" s="9">
        <f>B5+B25</f>
        <v>599953072.79999995</v>
      </c>
      <c r="C4" s="10">
        <f>C5+C25</f>
        <v>89960925.959999993</v>
      </c>
      <c r="D4" s="11">
        <f t="shared" ref="D4:D49" si="0">C4/B4*100</f>
        <v>14.994660422380957</v>
      </c>
    </row>
    <row r="5" spans="1:4" ht="29.25" customHeight="1" x14ac:dyDescent="0.25">
      <c r="A5" s="72" t="s">
        <v>4</v>
      </c>
      <c r="B5" s="64">
        <f>B6+B8+B9+B14+B18+B23+B24</f>
        <v>473653000</v>
      </c>
      <c r="C5" s="12">
        <f>C6+C8+C9+C14+C18+C23+C24</f>
        <v>61743559.50999999</v>
      </c>
      <c r="D5" s="13">
        <f t="shared" si="0"/>
        <v>13.03561035399332</v>
      </c>
    </row>
    <row r="6" spans="1:4" ht="21.75" customHeight="1" x14ac:dyDescent="0.25">
      <c r="A6" s="73" t="s">
        <v>5</v>
      </c>
      <c r="B6" s="65">
        <f>B7</f>
        <v>265200000</v>
      </c>
      <c r="C6" s="14">
        <f>C7</f>
        <v>36698758.479999997</v>
      </c>
      <c r="D6" s="15">
        <f t="shared" si="0"/>
        <v>13.838144223227753</v>
      </c>
    </row>
    <row r="7" spans="1:4" ht="21" customHeight="1" x14ac:dyDescent="0.25">
      <c r="A7" s="74" t="s">
        <v>6</v>
      </c>
      <c r="B7" s="16">
        <v>265200000</v>
      </c>
      <c r="C7" s="16">
        <v>36698758.479999997</v>
      </c>
      <c r="D7" s="17">
        <f t="shared" si="0"/>
        <v>13.838144223227753</v>
      </c>
    </row>
    <row r="8" spans="1:4" ht="22.5" customHeight="1" x14ac:dyDescent="0.25">
      <c r="A8" s="73" t="s">
        <v>7</v>
      </c>
      <c r="B8" s="18">
        <v>4700000</v>
      </c>
      <c r="C8" s="18">
        <v>366313.7</v>
      </c>
      <c r="D8" s="19">
        <f t="shared" si="0"/>
        <v>7.7939085106382979</v>
      </c>
    </row>
    <row r="9" spans="1:4" ht="24" customHeight="1" x14ac:dyDescent="0.25">
      <c r="A9" s="73" t="s">
        <v>8</v>
      </c>
      <c r="B9" s="18">
        <f>B10+B11+B12+B13</f>
        <v>53750000</v>
      </c>
      <c r="C9" s="18">
        <f>C10+C11+C12+C13</f>
        <v>13829809.909999998</v>
      </c>
      <c r="D9" s="19">
        <f t="shared" si="0"/>
        <v>25.729878902325577</v>
      </c>
    </row>
    <row r="10" spans="1:4" s="98" customFormat="1" ht="32.25" customHeight="1" x14ac:dyDescent="0.25">
      <c r="A10" s="74" t="s">
        <v>105</v>
      </c>
      <c r="B10" s="16">
        <v>40000000</v>
      </c>
      <c r="C10" s="16">
        <v>3589445.67</v>
      </c>
      <c r="D10" s="17">
        <f t="shared" si="0"/>
        <v>8.9736141749999998</v>
      </c>
    </row>
    <row r="11" spans="1:4" ht="23.25" customHeight="1" x14ac:dyDescent="0.25">
      <c r="A11" s="74" t="s">
        <v>9</v>
      </c>
      <c r="B11" s="16">
        <v>11600000</v>
      </c>
      <c r="C11" s="16">
        <v>9422377.5399999991</v>
      </c>
      <c r="D11" s="17">
        <f t="shared" si="0"/>
        <v>81.227392586206889</v>
      </c>
    </row>
    <row r="12" spans="1:4" ht="20.25" customHeight="1" x14ac:dyDescent="0.25">
      <c r="A12" s="74" t="s">
        <v>10</v>
      </c>
      <c r="B12" s="16">
        <v>150000</v>
      </c>
      <c r="C12" s="16">
        <v>0</v>
      </c>
      <c r="D12" s="17">
        <f t="shared" si="0"/>
        <v>0</v>
      </c>
    </row>
    <row r="13" spans="1:4" ht="30" x14ac:dyDescent="0.25">
      <c r="A13" s="74" t="s">
        <v>11</v>
      </c>
      <c r="B13" s="16">
        <v>2000000</v>
      </c>
      <c r="C13" s="16">
        <v>817986.7</v>
      </c>
      <c r="D13" s="17">
        <f t="shared" si="0"/>
        <v>40.899335000000001</v>
      </c>
    </row>
    <row r="14" spans="1:4" ht="21.75" customHeight="1" x14ac:dyDescent="0.25">
      <c r="A14" s="73" t="s">
        <v>12</v>
      </c>
      <c r="B14" s="18">
        <f>B15+B16+B17</f>
        <v>136000000</v>
      </c>
      <c r="C14" s="18">
        <f>C15+C16+C17</f>
        <v>9315162.709999999</v>
      </c>
      <c r="D14" s="19">
        <f t="shared" si="0"/>
        <v>6.8493843455882342</v>
      </c>
    </row>
    <row r="15" spans="1:4" ht="19.5" customHeight="1" x14ac:dyDescent="0.25">
      <c r="A15" s="74" t="s">
        <v>13</v>
      </c>
      <c r="B15" s="16">
        <v>35000000</v>
      </c>
      <c r="C15" s="16">
        <v>856033.83</v>
      </c>
      <c r="D15" s="17">
        <f t="shared" si="0"/>
        <v>2.4458109428571428</v>
      </c>
    </row>
    <row r="16" spans="1:4" ht="19.5" customHeight="1" x14ac:dyDescent="0.25">
      <c r="A16" s="74" t="s">
        <v>14</v>
      </c>
      <c r="B16" s="16">
        <v>11000000</v>
      </c>
      <c r="C16" s="16">
        <v>491951.79</v>
      </c>
      <c r="D16" s="17">
        <f t="shared" si="0"/>
        <v>4.472289</v>
      </c>
    </row>
    <row r="17" spans="1:4" ht="21.75" customHeight="1" x14ac:dyDescent="0.25">
      <c r="A17" s="75" t="s">
        <v>15</v>
      </c>
      <c r="B17" s="16">
        <v>90000000</v>
      </c>
      <c r="C17" s="16">
        <v>7967177.0899999999</v>
      </c>
      <c r="D17" s="17">
        <f t="shared" si="0"/>
        <v>8.8524189888888891</v>
      </c>
    </row>
    <row r="18" spans="1:4" ht="33" customHeight="1" x14ac:dyDescent="0.25">
      <c r="A18" s="76" t="s">
        <v>16</v>
      </c>
      <c r="B18" s="18">
        <v>3000</v>
      </c>
      <c r="C18" s="18">
        <v>920.41</v>
      </c>
      <c r="D18" s="19">
        <f t="shared" si="0"/>
        <v>30.68033333333333</v>
      </c>
    </row>
    <row r="19" spans="1:4" ht="17.25" hidden="1" customHeight="1" x14ac:dyDescent="0.25">
      <c r="A19" s="75" t="s">
        <v>17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18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19</v>
      </c>
      <c r="B21" s="18"/>
      <c r="C21" s="18"/>
      <c r="D21" s="17"/>
    </row>
    <row r="22" spans="1:4" ht="18" hidden="1" customHeight="1" x14ac:dyDescent="0.25">
      <c r="A22" s="75" t="s">
        <v>20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21</v>
      </c>
      <c r="B23" s="18">
        <v>14000000</v>
      </c>
      <c r="C23" s="18">
        <v>1532594.3</v>
      </c>
      <c r="D23" s="19">
        <f t="shared" si="0"/>
        <v>10.947102142857142</v>
      </c>
    </row>
    <row r="24" spans="1:4" ht="1.5" customHeight="1" thickBot="1" x14ac:dyDescent="0.3">
      <c r="A24" s="77" t="s">
        <v>22</v>
      </c>
      <c r="B24" s="81">
        <v>0</v>
      </c>
      <c r="C24" s="20">
        <v>0</v>
      </c>
      <c r="D24" s="21"/>
    </row>
    <row r="25" spans="1:4" ht="30" customHeight="1" x14ac:dyDescent="0.25">
      <c r="A25" s="78" t="s">
        <v>23</v>
      </c>
      <c r="B25" s="67">
        <f>B26+B32+B33+B34+B37+B38</f>
        <v>126300072.8</v>
      </c>
      <c r="C25" s="22">
        <f>C26+C32+C33+C34+C37+C38</f>
        <v>28217366.449999999</v>
      </c>
      <c r="D25" s="23">
        <f t="shared" si="0"/>
        <v>22.341528254447688</v>
      </c>
    </row>
    <row r="26" spans="1:4" ht="33.75" customHeight="1" x14ac:dyDescent="0.25">
      <c r="A26" s="76" t="s">
        <v>24</v>
      </c>
      <c r="B26" s="68">
        <f>B27+B28+B29+B30+B31</f>
        <v>98000000</v>
      </c>
      <c r="C26" s="24">
        <f>C27+C28+C29+C30+C31</f>
        <v>10945983.25</v>
      </c>
      <c r="D26" s="19">
        <f t="shared" si="0"/>
        <v>11.169370663265306</v>
      </c>
    </row>
    <row r="27" spans="1:4" ht="50.25" customHeight="1" x14ac:dyDescent="0.25">
      <c r="A27" s="75" t="s">
        <v>25</v>
      </c>
      <c r="B27" s="69">
        <v>400000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26</v>
      </c>
      <c r="B28" s="69">
        <v>84000000</v>
      </c>
      <c r="C28" s="25">
        <v>7887829.5199999996</v>
      </c>
      <c r="D28" s="17">
        <f t="shared" si="0"/>
        <v>9.3902732380952365</v>
      </c>
    </row>
    <row r="29" spans="1:4" ht="20.25" customHeight="1" x14ac:dyDescent="0.25">
      <c r="A29" s="75" t="s">
        <v>27</v>
      </c>
      <c r="B29" s="69">
        <v>4000000</v>
      </c>
      <c r="C29" s="25">
        <v>678635.6</v>
      </c>
      <c r="D29" s="17">
        <f t="shared" si="0"/>
        <v>16.965890000000002</v>
      </c>
    </row>
    <row r="30" spans="1:4" ht="37.5" customHeight="1" x14ac:dyDescent="0.25">
      <c r="A30" s="75" t="s">
        <v>28</v>
      </c>
      <c r="B30" s="69">
        <v>100000</v>
      </c>
      <c r="C30" s="25">
        <v>0</v>
      </c>
      <c r="D30" s="17">
        <f t="shared" si="0"/>
        <v>0</v>
      </c>
    </row>
    <row r="31" spans="1:4" ht="30" x14ac:dyDescent="0.25">
      <c r="A31" s="75" t="s">
        <v>29</v>
      </c>
      <c r="B31" s="69">
        <v>9500000</v>
      </c>
      <c r="C31" s="25">
        <v>2379518.13</v>
      </c>
      <c r="D31" s="26">
        <f t="shared" si="0"/>
        <v>25.047559263157893</v>
      </c>
    </row>
    <row r="32" spans="1:4" ht="22.5" customHeight="1" x14ac:dyDescent="0.25">
      <c r="A32" s="76" t="s">
        <v>30</v>
      </c>
      <c r="B32" s="66">
        <v>9000000</v>
      </c>
      <c r="C32" s="18">
        <v>7739865.1299999999</v>
      </c>
      <c r="D32" s="19">
        <f t="shared" si="0"/>
        <v>85.998501444444443</v>
      </c>
    </row>
    <row r="33" spans="1:4" ht="30.75" customHeight="1" x14ac:dyDescent="0.25">
      <c r="A33" s="76" t="s">
        <v>31</v>
      </c>
      <c r="B33" s="70">
        <v>1000000</v>
      </c>
      <c r="C33" s="27">
        <v>85997.82</v>
      </c>
      <c r="D33" s="19">
        <f t="shared" si="0"/>
        <v>8.5997820000000011</v>
      </c>
    </row>
    <row r="34" spans="1:4" ht="15.75" x14ac:dyDescent="0.25">
      <c r="A34" s="76" t="s">
        <v>32</v>
      </c>
      <c r="B34" s="70">
        <f>B35+B36</f>
        <v>2700000</v>
      </c>
      <c r="C34" s="27">
        <f>C35+C36</f>
        <v>8277438.2300000004</v>
      </c>
      <c r="D34" s="19">
        <f t="shared" si="0"/>
        <v>306.5717862962963</v>
      </c>
    </row>
    <row r="35" spans="1:4" ht="21.75" customHeight="1" x14ac:dyDescent="0.25">
      <c r="A35" s="75" t="s">
        <v>33</v>
      </c>
      <c r="B35" s="69">
        <v>2500000</v>
      </c>
      <c r="C35" s="25">
        <v>1190918.6499999999</v>
      </c>
      <c r="D35" s="17">
        <f t="shared" si="0"/>
        <v>47.636745999999995</v>
      </c>
    </row>
    <row r="36" spans="1:4" ht="18.75" customHeight="1" x14ac:dyDescent="0.25">
      <c r="A36" s="75" t="s">
        <v>34</v>
      </c>
      <c r="B36" s="69">
        <v>200000</v>
      </c>
      <c r="C36" s="25">
        <v>7086519.5800000001</v>
      </c>
      <c r="D36" s="17">
        <f t="shared" si="0"/>
        <v>3543.2597899999996</v>
      </c>
    </row>
    <row r="37" spans="1:4" ht="21.75" customHeight="1" x14ac:dyDescent="0.25">
      <c r="A37" s="76" t="s">
        <v>35</v>
      </c>
      <c r="B37" s="70">
        <v>10000035</v>
      </c>
      <c r="C37" s="27">
        <v>611886.72</v>
      </c>
      <c r="D37" s="19">
        <f t="shared" si="0"/>
        <v>6.1188457840397561</v>
      </c>
    </row>
    <row r="38" spans="1:4" ht="21.75" customHeight="1" x14ac:dyDescent="0.25">
      <c r="A38" s="76" t="s">
        <v>36</v>
      </c>
      <c r="B38" s="70">
        <f>B39+B40</f>
        <v>5600037.7999999998</v>
      </c>
      <c r="C38" s="27">
        <f>C39+C40</f>
        <v>556195.30000000005</v>
      </c>
      <c r="D38" s="19">
        <f t="shared" si="0"/>
        <v>9.9319918876261877</v>
      </c>
    </row>
    <row r="39" spans="1:4" ht="21" customHeight="1" x14ac:dyDescent="0.25">
      <c r="A39" s="75" t="s">
        <v>37</v>
      </c>
      <c r="B39" s="69">
        <v>0</v>
      </c>
      <c r="C39" s="25">
        <v>-1781.47</v>
      </c>
      <c r="D39" s="17"/>
    </row>
    <row r="40" spans="1:4" ht="21.75" customHeight="1" thickBot="1" x14ac:dyDescent="0.3">
      <c r="A40" s="79" t="s">
        <v>36</v>
      </c>
      <c r="B40" s="82">
        <v>5600037.7999999998</v>
      </c>
      <c r="C40" s="83">
        <v>557976.77</v>
      </c>
      <c r="D40" s="84">
        <f t="shared" si="0"/>
        <v>9.9638036371825933</v>
      </c>
    </row>
    <row r="41" spans="1:4" ht="30" customHeight="1" x14ac:dyDescent="0.25">
      <c r="A41" s="91" t="s">
        <v>38</v>
      </c>
      <c r="B41" s="93">
        <f>B42+B43+B44+B45+B46+B47</f>
        <v>1850453107.0900002</v>
      </c>
      <c r="C41" s="22">
        <f>C42+C43+C44+C45+C46+C47</f>
        <v>37182830.859999999</v>
      </c>
      <c r="D41" s="13">
        <f t="shared" si="0"/>
        <v>2.0093906037139879</v>
      </c>
    </row>
    <row r="42" spans="1:4" ht="31.5" customHeight="1" x14ac:dyDescent="0.25">
      <c r="A42" s="92" t="s">
        <v>39</v>
      </c>
      <c r="B42" s="94">
        <v>93250200</v>
      </c>
      <c r="C42" s="25">
        <v>15541600</v>
      </c>
      <c r="D42" s="26">
        <f t="shared" si="0"/>
        <v>16.666559428290771</v>
      </c>
    </row>
    <row r="43" spans="1:4" ht="15.75" hidden="1" x14ac:dyDescent="0.25">
      <c r="A43" s="92" t="s">
        <v>40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41</v>
      </c>
      <c r="B44" s="94">
        <f>1757202890.93+16.16</f>
        <v>1757202907.0900002</v>
      </c>
      <c r="C44" s="25">
        <v>230694218.96000001</v>
      </c>
      <c r="D44" s="26">
        <f t="shared" si="0"/>
        <v>13.128490627302631</v>
      </c>
    </row>
    <row r="45" spans="1:4" ht="33.75" customHeight="1" x14ac:dyDescent="0.25">
      <c r="A45" s="92" t="s">
        <v>42</v>
      </c>
      <c r="B45" s="94">
        <v>0</v>
      </c>
      <c r="C45" s="25">
        <v>125000</v>
      </c>
      <c r="D45" s="26" t="e">
        <f t="shared" si="0"/>
        <v>#DIV/0!</v>
      </c>
    </row>
    <row r="46" spans="1:4" ht="47.25" customHeight="1" x14ac:dyDescent="0.25">
      <c r="A46" s="92" t="s">
        <v>43</v>
      </c>
      <c r="B46" s="99">
        <v>0</v>
      </c>
      <c r="C46" s="16">
        <v>-214198786.74000001</v>
      </c>
      <c r="D46" s="26">
        <v>0</v>
      </c>
    </row>
    <row r="47" spans="1:4" ht="19.5" customHeight="1" thickBot="1" x14ac:dyDescent="0.3">
      <c r="A47" s="96" t="s">
        <v>44</v>
      </c>
      <c r="B47" s="100">
        <v>0</v>
      </c>
      <c r="C47" s="89">
        <v>5020798.6399999997</v>
      </c>
      <c r="D47" s="28">
        <v>0</v>
      </c>
    </row>
    <row r="48" spans="1:4" ht="50.25" hidden="1" customHeight="1" thickBot="1" x14ac:dyDescent="0.3">
      <c r="A48" s="85" t="s">
        <v>45</v>
      </c>
      <c r="B48" s="86"/>
      <c r="C48" s="87"/>
      <c r="D48" s="88"/>
    </row>
    <row r="49" spans="1:4" ht="29.25" customHeight="1" thickBot="1" x14ac:dyDescent="0.3">
      <c r="A49" s="80" t="s">
        <v>46</v>
      </c>
      <c r="B49" s="71">
        <f>B5+B25+B41</f>
        <v>2450406179.8900003</v>
      </c>
      <c r="C49" s="29">
        <f>C5+C25+C41</f>
        <v>127143756.81999999</v>
      </c>
      <c r="D49" s="30">
        <f t="shared" si="0"/>
        <v>5.1886808751726026</v>
      </c>
    </row>
    <row r="50" spans="1:4" ht="26.25" customHeight="1" x14ac:dyDescent="0.25">
      <c r="A50" s="31" t="s">
        <v>47</v>
      </c>
      <c r="B50" s="169"/>
      <c r="C50" s="170"/>
      <c r="D50" s="171"/>
    </row>
    <row r="51" spans="1:4" ht="15.75" x14ac:dyDescent="0.25">
      <c r="A51" s="32" t="s">
        <v>48</v>
      </c>
      <c r="B51" s="33">
        <f>B52+B53+B54+B55+B56+B57+B58</f>
        <v>113017200</v>
      </c>
      <c r="C51" s="33">
        <f>C52+C53+C54+C55+C56+C57+C58</f>
        <v>14783687.949999999</v>
      </c>
      <c r="D51" s="34">
        <f t="shared" ref="D51:D108" si="1">C51/B51*100</f>
        <v>13.080918612388201</v>
      </c>
    </row>
    <row r="52" spans="1:4" ht="49.5" customHeight="1" x14ac:dyDescent="0.25">
      <c r="A52" s="35" t="s">
        <v>49</v>
      </c>
      <c r="B52" s="36">
        <v>6722000</v>
      </c>
      <c r="C52" s="37">
        <v>749174.4</v>
      </c>
      <c r="D52" s="38">
        <f t="shared" si="1"/>
        <v>11.145111573936328</v>
      </c>
    </row>
    <row r="53" spans="1:4" ht="46.5" customHeight="1" x14ac:dyDescent="0.25">
      <c r="A53" s="35" t="s">
        <v>50</v>
      </c>
      <c r="B53" s="36">
        <v>57050500</v>
      </c>
      <c r="C53" s="37">
        <v>7016888.3399999999</v>
      </c>
      <c r="D53" s="38">
        <f t="shared" si="1"/>
        <v>12.299433554482432</v>
      </c>
    </row>
    <row r="54" spans="1:4" ht="15.75" x14ac:dyDescent="0.25">
      <c r="A54" s="35" t="s">
        <v>51</v>
      </c>
      <c r="B54" s="36">
        <v>29200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52</v>
      </c>
      <c r="B55" s="36">
        <v>9273000</v>
      </c>
      <c r="C55" s="37">
        <v>1263830.76</v>
      </c>
      <c r="D55" s="38">
        <f t="shared" si="1"/>
        <v>13.629146554513103</v>
      </c>
    </row>
    <row r="56" spans="1:4" ht="22.5" hidden="1" customHeight="1" x14ac:dyDescent="0.25">
      <c r="A56" s="35" t="s">
        <v>53</v>
      </c>
      <c r="B56" s="36">
        <v>0</v>
      </c>
      <c r="C56" s="37">
        <v>0</v>
      </c>
      <c r="D56" s="38" t="e">
        <f t="shared" si="1"/>
        <v>#DIV/0!</v>
      </c>
    </row>
    <row r="57" spans="1:4" ht="15.75" x14ac:dyDescent="0.25">
      <c r="A57" s="35" t="s">
        <v>54</v>
      </c>
      <c r="B57" s="36">
        <v>1000000</v>
      </c>
      <c r="C57" s="37">
        <v>0</v>
      </c>
      <c r="D57" s="38">
        <f t="shared" si="1"/>
        <v>0</v>
      </c>
    </row>
    <row r="58" spans="1:4" ht="15.75" x14ac:dyDescent="0.25">
      <c r="A58" s="35" t="s">
        <v>55</v>
      </c>
      <c r="B58" s="36">
        <v>38942500</v>
      </c>
      <c r="C58" s="37">
        <v>5753794.4500000002</v>
      </c>
      <c r="D58" s="38">
        <f t="shared" si="1"/>
        <v>14.775102908133789</v>
      </c>
    </row>
    <row r="59" spans="1:4" ht="29.25" x14ac:dyDescent="0.25">
      <c r="A59" s="32" t="s">
        <v>56</v>
      </c>
      <c r="B59" s="33">
        <f>B60+B61+B62</f>
        <v>19359500</v>
      </c>
      <c r="C59" s="33">
        <f>C60+C61+C62</f>
        <v>1698501.84</v>
      </c>
      <c r="D59" s="34">
        <f t="shared" si="1"/>
        <v>8.7734798935922935</v>
      </c>
    </row>
    <row r="60" spans="1:4" ht="15.75" x14ac:dyDescent="0.25">
      <c r="A60" s="35" t="s">
        <v>57</v>
      </c>
      <c r="B60" s="36">
        <v>3817000</v>
      </c>
      <c r="C60" s="37">
        <v>488256.27</v>
      </c>
      <c r="D60" s="38">
        <f t="shared" si="1"/>
        <v>12.791623526329579</v>
      </c>
    </row>
    <row r="61" spans="1:4" ht="18.75" customHeight="1" x14ac:dyDescent="0.25">
      <c r="A61" s="35" t="s">
        <v>109</v>
      </c>
      <c r="B61" s="36">
        <v>15542500</v>
      </c>
      <c r="C61" s="37">
        <v>1210245.57</v>
      </c>
      <c r="D61" s="38">
        <f t="shared" si="1"/>
        <v>7.7866853466302084</v>
      </c>
    </row>
    <row r="62" spans="1:4" ht="32.25" hidden="1" customHeight="1" x14ac:dyDescent="0.25">
      <c r="A62" s="35" t="s">
        <v>58</v>
      </c>
      <c r="B62" s="36">
        <v>0</v>
      </c>
      <c r="C62" s="39">
        <v>0</v>
      </c>
      <c r="D62" s="38" t="e">
        <f t="shared" si="1"/>
        <v>#DIV/0!</v>
      </c>
    </row>
    <row r="63" spans="1:4" ht="15.75" x14ac:dyDescent="0.25">
      <c r="A63" s="32" t="s">
        <v>59</v>
      </c>
      <c r="B63" s="33">
        <f>B64+B65+B66+B67</f>
        <v>234957430</v>
      </c>
      <c r="C63" s="33">
        <f>C64+C65+C66+C67</f>
        <v>20622314.300000004</v>
      </c>
      <c r="D63" s="34">
        <f t="shared" si="1"/>
        <v>8.7770428455912217</v>
      </c>
    </row>
    <row r="64" spans="1:4" ht="15.75" x14ac:dyDescent="0.25">
      <c r="A64" s="35" t="s">
        <v>60</v>
      </c>
      <c r="B64" s="36">
        <v>677100</v>
      </c>
      <c r="C64" s="40">
        <v>0</v>
      </c>
      <c r="D64" s="38">
        <f t="shared" si="1"/>
        <v>0</v>
      </c>
    </row>
    <row r="65" spans="1:11" ht="15.75" x14ac:dyDescent="0.25">
      <c r="A65" s="35" t="s">
        <v>61</v>
      </c>
      <c r="B65" s="36">
        <v>10000000</v>
      </c>
      <c r="C65" s="40">
        <v>5621631.9800000004</v>
      </c>
      <c r="D65" s="38">
        <f t="shared" si="1"/>
        <v>56.216319800000001</v>
      </c>
    </row>
    <row r="66" spans="1:11" ht="15.75" x14ac:dyDescent="0.25">
      <c r="A66" s="35" t="s">
        <v>62</v>
      </c>
      <c r="B66" s="41">
        <v>219780330</v>
      </c>
      <c r="C66" s="37">
        <v>14901317.4</v>
      </c>
      <c r="D66" s="38">
        <f t="shared" si="1"/>
        <v>6.7800960167818474</v>
      </c>
    </row>
    <row r="67" spans="1:11" ht="20.25" customHeight="1" x14ac:dyDescent="0.25">
      <c r="A67" s="35" t="s">
        <v>63</v>
      </c>
      <c r="B67" s="36">
        <v>4500000</v>
      </c>
      <c r="C67" s="42">
        <v>99364.92</v>
      </c>
      <c r="D67" s="38">
        <f t="shared" si="1"/>
        <v>2.2081093333333333</v>
      </c>
    </row>
    <row r="68" spans="1:11" ht="15.75" x14ac:dyDescent="0.25">
      <c r="A68" s="32" t="s">
        <v>64</v>
      </c>
      <c r="B68" s="33">
        <f>B69+B70+B72+B71</f>
        <v>260685752.95999998</v>
      </c>
      <c r="C68" s="43">
        <f>C69+C70+C72+C71</f>
        <v>12924498.899999999</v>
      </c>
      <c r="D68" s="34">
        <f t="shared" si="1"/>
        <v>4.957884638207732</v>
      </c>
    </row>
    <row r="69" spans="1:11" ht="15.75" x14ac:dyDescent="0.25">
      <c r="A69" s="35" t="s">
        <v>65</v>
      </c>
      <c r="B69" s="36">
        <v>6700000</v>
      </c>
      <c r="C69" s="42">
        <v>1454784.55</v>
      </c>
      <c r="D69" s="38">
        <f t="shared" si="1"/>
        <v>21.71320223880597</v>
      </c>
    </row>
    <row r="70" spans="1:11" ht="15.75" x14ac:dyDescent="0.25">
      <c r="A70" s="35" t="s">
        <v>66</v>
      </c>
      <c r="B70" s="36">
        <v>144922160</v>
      </c>
      <c r="C70" s="37">
        <v>0</v>
      </c>
      <c r="D70" s="38">
        <f t="shared" si="1"/>
        <v>0</v>
      </c>
    </row>
    <row r="71" spans="1:11" ht="15.75" x14ac:dyDescent="0.25">
      <c r="A71" s="35" t="s">
        <v>67</v>
      </c>
      <c r="B71" s="36">
        <v>99084292.959999993</v>
      </c>
      <c r="C71" s="42">
        <v>9856730.3499999996</v>
      </c>
      <c r="D71" s="38">
        <f t="shared" si="1"/>
        <v>9.94782326799176</v>
      </c>
    </row>
    <row r="72" spans="1:11" ht="17.25" customHeight="1" x14ac:dyDescent="0.25">
      <c r="A72" s="35" t="s">
        <v>68</v>
      </c>
      <c r="B72" s="36">
        <v>9979300</v>
      </c>
      <c r="C72" s="42">
        <v>1612984</v>
      </c>
      <c r="D72" s="38">
        <f t="shared" si="1"/>
        <v>16.163298026915715</v>
      </c>
    </row>
    <row r="73" spans="1:11" ht="15.75" x14ac:dyDescent="0.25">
      <c r="A73" s="32" t="s">
        <v>69</v>
      </c>
      <c r="B73" s="33">
        <f>B74+B75</f>
        <v>10504800</v>
      </c>
      <c r="C73" s="33">
        <f>C74+C75</f>
        <v>1880153</v>
      </c>
      <c r="D73" s="34">
        <f t="shared" si="1"/>
        <v>17.898037087807477</v>
      </c>
    </row>
    <row r="74" spans="1:11" ht="20.25" customHeight="1" x14ac:dyDescent="0.25">
      <c r="A74" s="35" t="s">
        <v>70</v>
      </c>
      <c r="B74" s="36">
        <v>10504800</v>
      </c>
      <c r="C74" s="37">
        <v>1880153</v>
      </c>
      <c r="D74" s="38">
        <f t="shared" si="1"/>
        <v>17.898037087807477</v>
      </c>
    </row>
    <row r="75" spans="1:11" ht="19.5" hidden="1" customHeight="1" x14ac:dyDescent="0.25">
      <c r="A75" s="35" t="s">
        <v>71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72</v>
      </c>
      <c r="B76" s="33">
        <f>B77+B78+B79+B80+B81</f>
        <v>1631189108.1600001</v>
      </c>
      <c r="C76" s="33">
        <f>C77+C78+C79+C80+C81</f>
        <v>211714624.94</v>
      </c>
      <c r="D76" s="34">
        <f t="shared" si="1"/>
        <v>12.979158816160593</v>
      </c>
      <c r="G76" s="90">
        <f>C76+C82+C84+C89</f>
        <v>269203882.05000001</v>
      </c>
      <c r="I76" s="95">
        <f>G76/C97*100</f>
        <v>83.834615901353132</v>
      </c>
      <c r="K76" s="95">
        <f>C76/C97*100</f>
        <v>65.931494476916058</v>
      </c>
    </row>
    <row r="77" spans="1:11" ht="15.75" x14ac:dyDescent="0.25">
      <c r="A77" s="35" t="s">
        <v>73</v>
      </c>
      <c r="B77" s="36">
        <v>680641135</v>
      </c>
      <c r="C77" s="37">
        <v>109625810.75</v>
      </c>
      <c r="D77" s="38">
        <f t="shared" si="1"/>
        <v>16.106257043956063</v>
      </c>
    </row>
    <row r="78" spans="1:11" ht="15.75" x14ac:dyDescent="0.25">
      <c r="A78" s="35" t="s">
        <v>74</v>
      </c>
      <c r="B78" s="36">
        <v>805022857</v>
      </c>
      <c r="C78" s="37">
        <v>88642735.189999998</v>
      </c>
      <c r="D78" s="44">
        <f t="shared" si="1"/>
        <v>11.011207249485588</v>
      </c>
    </row>
    <row r="79" spans="1:11" ht="15" customHeight="1" x14ac:dyDescent="0.25">
      <c r="A79" s="35" t="s">
        <v>75</v>
      </c>
      <c r="B79" s="36">
        <f>115765400+16.16</f>
        <v>115765416.16</v>
      </c>
      <c r="C79" s="37">
        <v>12466579</v>
      </c>
      <c r="D79" s="44">
        <f t="shared" si="1"/>
        <v>10.768828388929103</v>
      </c>
    </row>
    <row r="80" spans="1:11" ht="15.75" x14ac:dyDescent="0.25">
      <c r="A80" s="35" t="s">
        <v>76</v>
      </c>
      <c r="B80" s="36">
        <v>19521300</v>
      </c>
      <c r="C80" s="37">
        <v>0</v>
      </c>
      <c r="D80" s="44">
        <f t="shared" si="1"/>
        <v>0</v>
      </c>
    </row>
    <row r="81" spans="1:7" ht="15.75" x14ac:dyDescent="0.25">
      <c r="A81" s="35" t="s">
        <v>77</v>
      </c>
      <c r="B81" s="36">
        <v>10238400</v>
      </c>
      <c r="C81" s="37">
        <v>979500</v>
      </c>
      <c r="D81" s="44">
        <f t="shared" si="1"/>
        <v>9.5669245194561636</v>
      </c>
    </row>
    <row r="82" spans="1:7" ht="15.75" x14ac:dyDescent="0.25">
      <c r="A82" s="32" t="s">
        <v>78</v>
      </c>
      <c r="B82" s="33">
        <f>B83</f>
        <v>64300400</v>
      </c>
      <c r="C82" s="43">
        <f>C83</f>
        <v>6690231</v>
      </c>
      <c r="D82" s="45">
        <f t="shared" si="1"/>
        <v>10.404649115713122</v>
      </c>
      <c r="G82" s="90"/>
    </row>
    <row r="83" spans="1:7" ht="15.75" x14ac:dyDescent="0.25">
      <c r="A83" s="35" t="s">
        <v>79</v>
      </c>
      <c r="B83" s="36">
        <v>64300400</v>
      </c>
      <c r="C83" s="37">
        <v>6690231</v>
      </c>
      <c r="D83" s="44">
        <f t="shared" si="1"/>
        <v>10.404649115713122</v>
      </c>
    </row>
    <row r="84" spans="1:7" ht="15.75" x14ac:dyDescent="0.25">
      <c r="A84" s="32" t="s">
        <v>80</v>
      </c>
      <c r="B84" s="33">
        <f>B85+B86+B87+B88</f>
        <v>94827888.769999996</v>
      </c>
      <c r="C84" s="43">
        <f>C85+C86+C87+C88</f>
        <v>44038426.109999999</v>
      </c>
      <c r="D84" s="45">
        <f t="shared" si="1"/>
        <v>46.440373903939651</v>
      </c>
    </row>
    <row r="85" spans="1:7" ht="15.75" x14ac:dyDescent="0.25">
      <c r="A85" s="35" t="s">
        <v>81</v>
      </c>
      <c r="B85" s="36">
        <v>822900</v>
      </c>
      <c r="C85" s="37">
        <v>125686</v>
      </c>
      <c r="D85" s="44">
        <f t="shared" si="1"/>
        <v>15.273544780653786</v>
      </c>
    </row>
    <row r="86" spans="1:7" ht="15.75" x14ac:dyDescent="0.25">
      <c r="A86" s="35" t="s">
        <v>82</v>
      </c>
      <c r="B86" s="36">
        <v>776900</v>
      </c>
      <c r="C86" s="37">
        <v>7560</v>
      </c>
      <c r="D86" s="44">
        <f t="shared" si="1"/>
        <v>0.97309821083794579</v>
      </c>
    </row>
    <row r="87" spans="1:7" ht="15.75" x14ac:dyDescent="0.25">
      <c r="A87" s="35" t="s">
        <v>83</v>
      </c>
      <c r="B87" s="36">
        <v>92327980.969999999</v>
      </c>
      <c r="C87" s="37">
        <v>43329408.700000003</v>
      </c>
      <c r="D87" s="44">
        <f t="shared" si="1"/>
        <v>46.929877860189499</v>
      </c>
    </row>
    <row r="88" spans="1:7" ht="18.75" customHeight="1" x14ac:dyDescent="0.25">
      <c r="A88" s="35" t="s">
        <v>84</v>
      </c>
      <c r="B88" s="36">
        <v>900107.8</v>
      </c>
      <c r="C88" s="37">
        <v>575771.41</v>
      </c>
      <c r="D88" s="44">
        <f t="shared" si="1"/>
        <v>63.966939293271317</v>
      </c>
    </row>
    <row r="89" spans="1:7" ht="15.75" x14ac:dyDescent="0.25">
      <c r="A89" s="32" t="s">
        <v>85</v>
      </c>
      <c r="B89" s="33">
        <f>B90+B91+B92</f>
        <v>64464100</v>
      </c>
      <c r="C89" s="33">
        <f>C90+C91+C92</f>
        <v>6760600</v>
      </c>
      <c r="D89" s="45">
        <f t="shared" si="1"/>
        <v>10.487387553692676</v>
      </c>
    </row>
    <row r="90" spans="1:7" ht="15.75" x14ac:dyDescent="0.25">
      <c r="A90" s="35" t="s">
        <v>86</v>
      </c>
      <c r="B90" s="36">
        <v>63564100</v>
      </c>
      <c r="C90" s="37">
        <v>6717000</v>
      </c>
      <c r="D90" s="44">
        <f t="shared" si="1"/>
        <v>10.567285621915515</v>
      </c>
    </row>
    <row r="91" spans="1:7" ht="15.75" x14ac:dyDescent="0.25">
      <c r="A91" s="35" t="s">
        <v>87</v>
      </c>
      <c r="B91" s="36">
        <v>900000</v>
      </c>
      <c r="C91" s="37">
        <v>43600</v>
      </c>
      <c r="D91" s="44">
        <f t="shared" si="1"/>
        <v>4.8444444444444441</v>
      </c>
    </row>
    <row r="92" spans="1:7" ht="15.75" hidden="1" x14ac:dyDescent="0.25">
      <c r="A92" s="35" t="s">
        <v>88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89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90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91</v>
      </c>
      <c r="B95" s="51">
        <v>2100000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104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92</v>
      </c>
      <c r="B97" s="54">
        <f>B51+B59+B63+B68+B73+B76+B82+B84+B89+B93+B95+B96</f>
        <v>2495406179.8899999</v>
      </c>
      <c r="C97" s="54">
        <f>C51+C59+C63+C68+C73+C76+C82+C84+C89+C93+C95+C96</f>
        <v>321113038.04000002</v>
      </c>
      <c r="D97" s="55">
        <f t="shared" si="1"/>
        <v>12.868167139593883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93</v>
      </c>
      <c r="B99" s="33">
        <f>B49-B97</f>
        <v>-44999999.999999523</v>
      </c>
      <c r="C99" s="46">
        <f>C49-C97</f>
        <v>-193969281.22000003</v>
      </c>
      <c r="D99" s="45">
        <f t="shared" si="1"/>
        <v>431.04284715556014</v>
      </c>
    </row>
    <row r="100" spans="1:12" ht="15.75" x14ac:dyDescent="0.25">
      <c r="A100" s="32" t="s">
        <v>94</v>
      </c>
      <c r="B100" s="33">
        <f>B101+B102</f>
        <v>35000000</v>
      </c>
      <c r="C100" s="43">
        <f>C101+C102</f>
        <v>0</v>
      </c>
      <c r="D100" s="45">
        <v>0</v>
      </c>
    </row>
    <row r="101" spans="1:12" ht="15.75" hidden="1" x14ac:dyDescent="0.25">
      <c r="A101" s="35" t="s">
        <v>95</v>
      </c>
      <c r="B101" s="36">
        <v>105000000</v>
      </c>
      <c r="C101" s="37">
        <v>0</v>
      </c>
      <c r="D101" s="44">
        <f t="shared" si="1"/>
        <v>0</v>
      </c>
    </row>
    <row r="102" spans="1:12" ht="15.75" hidden="1" x14ac:dyDescent="0.25">
      <c r="A102" s="35" t="s">
        <v>96</v>
      </c>
      <c r="B102" s="36">
        <v>-70000000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97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98</v>
      </c>
      <c r="B104" s="36">
        <v>0</v>
      </c>
      <c r="C104" s="37">
        <v>0</v>
      </c>
      <c r="D104" s="45" t="e">
        <f t="shared" si="1"/>
        <v>#DIV/0!</v>
      </c>
    </row>
    <row r="105" spans="1:12" ht="30" thickBot="1" x14ac:dyDescent="0.3">
      <c r="A105" s="32" t="s">
        <v>99</v>
      </c>
      <c r="B105" s="33">
        <f>B106+B107</f>
        <v>10000000</v>
      </c>
      <c r="C105" s="46">
        <f>C106-C107</f>
        <v>193969281.22000003</v>
      </c>
      <c r="D105" s="45">
        <f t="shared" si="1"/>
        <v>1939.6928122000002</v>
      </c>
    </row>
    <row r="106" spans="1:12" ht="15.75" hidden="1" x14ac:dyDescent="0.25">
      <c r="A106" s="35" t="s">
        <v>100</v>
      </c>
      <c r="B106" s="36">
        <v>10000000</v>
      </c>
      <c r="C106" s="46">
        <v>233475701.36000001</v>
      </c>
      <c r="D106" s="44"/>
    </row>
    <row r="107" spans="1:12" ht="16.5" hidden="1" thickBot="1" x14ac:dyDescent="0.3">
      <c r="A107" s="47" t="s">
        <v>101</v>
      </c>
      <c r="B107" s="48">
        <v>0</v>
      </c>
      <c r="C107" s="49">
        <v>39506420.140000001</v>
      </c>
      <c r="D107" s="44">
        <v>0</v>
      </c>
    </row>
    <row r="108" spans="1:12" ht="43.5" customHeight="1" thickBot="1" x14ac:dyDescent="0.3">
      <c r="A108" s="60" t="s">
        <v>102</v>
      </c>
      <c r="B108" s="54">
        <f>B100+B105</f>
        <v>45000000</v>
      </c>
      <c r="C108" s="54">
        <f>C105+C100</f>
        <v>193969281.22000003</v>
      </c>
      <c r="D108" s="55">
        <f t="shared" si="1"/>
        <v>431.04284715555565</v>
      </c>
      <c r="G108" s="90">
        <f>(C49-C46)-C97</f>
        <v>20229505.519999981</v>
      </c>
      <c r="I108" s="90"/>
      <c r="L108" s="90"/>
    </row>
    <row r="109" spans="1:12" s="105" customFormat="1" ht="15.75" x14ac:dyDescent="0.25">
      <c r="A109" s="102" t="s">
        <v>110</v>
      </c>
      <c r="B109" s="103"/>
      <c r="C109" s="104"/>
      <c r="D109" s="104"/>
    </row>
    <row r="110" spans="1:12" ht="15.75" x14ac:dyDescent="0.25">
      <c r="A110" s="1" t="s">
        <v>113</v>
      </c>
      <c r="B110" s="2"/>
      <c r="C110" s="101"/>
      <c r="D110" s="3"/>
    </row>
    <row r="111" spans="1:12" ht="15.75" x14ac:dyDescent="0.25">
      <c r="A111" s="1" t="s">
        <v>114</v>
      </c>
      <c r="B111" s="61"/>
      <c r="C111" s="3"/>
      <c r="D111" s="3"/>
    </row>
    <row r="112" spans="1:12" ht="68.25" customHeight="1" x14ac:dyDescent="0.25">
      <c r="A112" s="172" t="s">
        <v>115</v>
      </c>
      <c r="B112" s="173"/>
      <c r="C112" s="173"/>
      <c r="D112" s="173"/>
    </row>
    <row r="113" spans="1:4" ht="15.75" x14ac:dyDescent="0.25">
      <c r="A113" s="1" t="s">
        <v>106</v>
      </c>
      <c r="B113" s="61"/>
      <c r="C113" s="61"/>
      <c r="D113" s="3"/>
    </row>
    <row r="114" spans="1:4" ht="15.75" x14ac:dyDescent="0.25">
      <c r="A114" s="1" t="s">
        <v>103</v>
      </c>
      <c r="B114" s="2"/>
      <c r="C114" s="161" t="s">
        <v>107</v>
      </c>
      <c r="D114" s="162"/>
    </row>
    <row r="115" spans="1:4" ht="15.75" x14ac:dyDescent="0.25">
      <c r="A115" s="62"/>
      <c r="B115" s="63"/>
      <c r="C115" s="63"/>
      <c r="D115" s="63"/>
    </row>
    <row r="116" spans="1:4" ht="42.75" customHeight="1" x14ac:dyDescent="0.25">
      <c r="A116" s="62"/>
      <c r="B116" s="63"/>
      <c r="C116" s="63"/>
      <c r="D116" s="63"/>
    </row>
    <row r="117" spans="1:4" ht="15.75" x14ac:dyDescent="0.25">
      <c r="A117" s="62"/>
      <c r="B117" s="63"/>
      <c r="C117" s="63"/>
      <c r="D117" s="63"/>
    </row>
  </sheetData>
  <mergeCells count="4">
    <mergeCell ref="A1:D1"/>
    <mergeCell ref="B50:D50"/>
    <mergeCell ref="C114:D114"/>
    <mergeCell ref="A112:D112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01.04.2021</vt:lpstr>
      <vt:lpstr>0</vt:lpstr>
      <vt:lpstr>'01.04.2021'!Заголовки_для_печати</vt:lpstr>
      <vt:lpstr>'0'!Область_печати</vt:lpstr>
      <vt:lpstr>'01.04.2021'!Область_печати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2021-04-19T10:01:13Z</dcterms:modified>
</cp:coreProperties>
</file>