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<sst xmlns="http://schemas.openxmlformats.org/spreadsheetml/2006/main" count="179" uniqueCount="61">
  <si>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</si>
  <si>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</si>
  <si>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</si>
  <si>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</si>
  <si>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</si>
  <si>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</si>
  <si>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</si>
  <si>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</si>
  <si>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</si>
  <si>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</si>
  <si>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</si>
  <si>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</si>
  <si>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</si>
  <si>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</si>
  <si>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</si>
  <si>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</si>
  <si>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</si>
  <si>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</si>
  <si>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</si>
  <si>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</si>
  <si>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</si>
  <si>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</si>
  <si>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</si>
  <si>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</si>
  <si>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</si>
  <si>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</si>
  <si>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</si>
  <si>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</si>
  <si>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</si>
  <si>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</si>
  <si>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</si>
  <si>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</si>
  <si>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</si>
  <si>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</si>
  <si>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</si>
  <si>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</si>
  <si>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</si>
  <si>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</si>
  <si>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</si>
  <si>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</si>
  <si>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</si>
  <si>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</si>
  <si>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</si>
  <si>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</si>
  <si>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</si>
  <si>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</si>
  <si>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</si>
  <si>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</si>
  <si>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</si>
  <si>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</si>
  <si>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</si>
  <si>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</si>
  <si>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</si>
  <si>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</si>
  <si>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</si>
  <si>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</si>
  <si>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</si>
  <si>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>об исполнении бюджетов сельских поселений Шумерлинского района на 01.02.2020г.</t>
  </si>
  <si>
    <t xml:space="preserve">План на 2020 год </t>
  </si>
  <si>
    <t>Факт на 01.02.2020 год</t>
  </si>
  <si>
    <t xml:space="preserve">План на                                    2020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</si>
</sst>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view="pageBreakPreview" zoomScale="90" zoomScaleSheetLayoutView="90" zoomScalePageLayoutView="75" workbookViewId="0" topLeftCell="A1">
      <selection activeCell="CM41" sqref="CM41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79"/>
      <c r="V1" s="79"/>
      <c r="W1" s="79"/>
    </row>
    <row r="2" spans="21:23" ht="26.25" customHeight="1">
      <c r="U2" s="79"/>
      <c r="V2" s="79"/>
      <c r="W2" s="79"/>
    </row>
    <row r="3" spans="3:18" ht="15">
      <c r="C3" s="83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3:23" ht="15.75">
      <c r="C4" s="84" t="s">
        <v>57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82" t="s">
        <v>37</v>
      </c>
      <c r="H5" s="82"/>
      <c r="I5" s="82"/>
      <c r="J5" s="82"/>
      <c r="K5" s="82"/>
      <c r="L5" s="82"/>
      <c r="M5" s="82"/>
      <c r="N5" s="82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73" t="s">
        <v>24</v>
      </c>
      <c r="B8" s="74"/>
      <c r="C8" s="85"/>
      <c r="D8" s="86"/>
      <c r="E8" s="86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9"/>
      <c r="CA8" s="11"/>
      <c r="CB8" s="11"/>
      <c r="CC8" s="11"/>
      <c r="CD8" s="91" t="s">
        <v>2</v>
      </c>
      <c r="CE8" s="92"/>
      <c r="CF8" s="99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91" t="s">
        <v>28</v>
      </c>
      <c r="DF8" s="92"/>
    </row>
    <row r="9" spans="1:110" s="13" customFormat="1" ht="23.25" customHeight="1">
      <c r="A9" s="75"/>
      <c r="B9" s="76"/>
      <c r="C9" s="52"/>
      <c r="D9" s="52"/>
      <c r="E9" s="52"/>
      <c r="F9" s="59" t="s">
        <v>3</v>
      </c>
      <c r="G9" s="60"/>
      <c r="H9" s="60"/>
      <c r="I9" s="80" t="s">
        <v>1</v>
      </c>
      <c r="J9" s="81"/>
      <c r="K9" s="81"/>
      <c r="L9" s="81"/>
      <c r="M9" s="81"/>
      <c r="N9" s="8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59" t="s">
        <v>5</v>
      </c>
      <c r="BP9" s="60"/>
      <c r="BQ9" s="60"/>
      <c r="BR9" s="42" t="s">
        <v>4</v>
      </c>
      <c r="BS9" s="43"/>
      <c r="BT9" s="43"/>
      <c r="BU9" s="43"/>
      <c r="BV9" s="43"/>
      <c r="BW9" s="43"/>
      <c r="BX9" s="43"/>
      <c r="BY9" s="43"/>
      <c r="BZ9" s="44"/>
      <c r="CA9" s="49"/>
      <c r="CB9" s="49"/>
      <c r="CC9" s="49"/>
      <c r="CD9" s="93"/>
      <c r="CE9" s="94"/>
      <c r="CF9" s="98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93"/>
      <c r="DF9" s="94"/>
    </row>
    <row r="10" spans="1:110" s="13" customFormat="1" ht="12.75" customHeight="1">
      <c r="A10" s="75"/>
      <c r="B10" s="76"/>
      <c r="C10" s="52"/>
      <c r="D10" s="52"/>
      <c r="E10" s="52"/>
      <c r="F10" s="59"/>
      <c r="G10" s="60"/>
      <c r="H10" s="60"/>
      <c r="I10" s="59" t="s">
        <v>29</v>
      </c>
      <c r="J10" s="60"/>
      <c r="K10" s="61"/>
      <c r="L10" s="68" t="s">
        <v>31</v>
      </c>
      <c r="M10" s="57" t="s">
        <v>4</v>
      </c>
      <c r="N10" s="58"/>
      <c r="O10" s="58"/>
      <c r="P10" s="58"/>
      <c r="Q10" s="58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59" t="s">
        <v>30</v>
      </c>
      <c r="AJ10" s="60"/>
      <c r="AK10" s="61"/>
      <c r="AL10" s="68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59"/>
      <c r="BP10" s="60"/>
      <c r="BQ10" s="60"/>
      <c r="BR10" s="45"/>
      <c r="BS10" s="46"/>
      <c r="BT10" s="46"/>
      <c r="BU10" s="46"/>
      <c r="BV10" s="46"/>
      <c r="BW10" s="46"/>
      <c r="BX10" s="46"/>
      <c r="BY10" s="46"/>
      <c r="BZ10" s="47"/>
      <c r="CA10" s="49"/>
      <c r="CB10" s="49"/>
      <c r="CC10" s="49"/>
      <c r="CD10" s="93"/>
      <c r="CE10" s="94"/>
      <c r="CF10" s="98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93"/>
      <c r="DF10" s="94"/>
    </row>
    <row r="11" spans="1:110" s="13" customFormat="1" ht="83.25" customHeight="1">
      <c r="A11" s="75"/>
      <c r="B11" s="76"/>
      <c r="C11" s="60" t="s">
        <v>38</v>
      </c>
      <c r="D11" s="60"/>
      <c r="E11" s="61"/>
      <c r="F11" s="59"/>
      <c r="G11" s="60"/>
      <c r="H11" s="60"/>
      <c r="I11" s="59"/>
      <c r="J11" s="60"/>
      <c r="K11" s="61"/>
      <c r="L11" s="90"/>
      <c r="M11" s="62" t="s">
        <v>49</v>
      </c>
      <c r="N11" s="63"/>
      <c r="O11" s="64"/>
      <c r="P11" s="68" t="s">
        <v>31</v>
      </c>
      <c r="Q11" s="62" t="s">
        <v>6</v>
      </c>
      <c r="R11" s="63"/>
      <c r="S11" s="64"/>
      <c r="T11" s="71" t="s">
        <v>31</v>
      </c>
      <c r="U11" s="62" t="s">
        <v>7</v>
      </c>
      <c r="V11" s="63"/>
      <c r="W11" s="64"/>
      <c r="X11" s="62" t="s">
        <v>8</v>
      </c>
      <c r="Y11" s="63"/>
      <c r="Z11" s="64"/>
      <c r="AA11" s="68" t="s">
        <v>31</v>
      </c>
      <c r="AB11" s="68" t="s">
        <v>9</v>
      </c>
      <c r="AC11" s="68"/>
      <c r="AD11" s="68"/>
      <c r="AE11" s="68" t="s">
        <v>31</v>
      </c>
      <c r="AF11" s="70" t="s">
        <v>47</v>
      </c>
      <c r="AG11" s="70"/>
      <c r="AH11" s="70"/>
      <c r="AI11" s="60"/>
      <c r="AJ11" s="60"/>
      <c r="AK11" s="61"/>
      <c r="AL11" s="90"/>
      <c r="AM11" s="70" t="s">
        <v>41</v>
      </c>
      <c r="AN11" s="70"/>
      <c r="AO11" s="70"/>
      <c r="AP11" s="68" t="s">
        <v>31</v>
      </c>
      <c r="AQ11" s="68" t="s">
        <v>42</v>
      </c>
      <c r="AR11" s="68"/>
      <c r="AS11" s="68"/>
      <c r="AT11" s="68" t="s">
        <v>43</v>
      </c>
      <c r="AU11" s="68"/>
      <c r="AV11" s="68"/>
      <c r="AW11" s="68" t="s">
        <v>44</v>
      </c>
      <c r="AX11" s="68"/>
      <c r="AY11" s="68"/>
      <c r="AZ11" s="62" t="s">
        <v>45</v>
      </c>
      <c r="BA11" s="63"/>
      <c r="BB11" s="64"/>
      <c r="BC11" s="68" t="s">
        <v>31</v>
      </c>
      <c r="BD11" s="62" t="s">
        <v>53</v>
      </c>
      <c r="BE11" s="63"/>
      <c r="BF11" s="64"/>
      <c r="BG11" s="68" t="s">
        <v>51</v>
      </c>
      <c r="BH11" s="68"/>
      <c r="BI11" s="68"/>
      <c r="BJ11" s="68" t="s">
        <v>31</v>
      </c>
      <c r="BK11" s="68" t="s">
        <v>48</v>
      </c>
      <c r="BL11" s="68"/>
      <c r="BM11" s="68"/>
      <c r="BN11" s="68" t="s">
        <v>31</v>
      </c>
      <c r="BO11" s="59"/>
      <c r="BP11" s="60"/>
      <c r="BQ11" s="61"/>
      <c r="BR11" s="94" t="s">
        <v>54</v>
      </c>
      <c r="BS11" s="94"/>
      <c r="BT11" s="98"/>
      <c r="BU11" s="108" t="s">
        <v>56</v>
      </c>
      <c r="BV11" s="109"/>
      <c r="BW11" s="110"/>
      <c r="BX11" s="93" t="s">
        <v>46</v>
      </c>
      <c r="BY11" s="94"/>
      <c r="BZ11" s="98"/>
      <c r="CA11" s="62" t="s">
        <v>55</v>
      </c>
      <c r="CB11" s="63"/>
      <c r="CC11" s="64"/>
      <c r="CD11" s="93"/>
      <c r="CE11" s="94"/>
      <c r="CF11" s="98"/>
      <c r="CG11" s="100" t="s">
        <v>25</v>
      </c>
      <c r="CH11" s="101"/>
      <c r="CI11" s="102"/>
      <c r="CJ11" s="68" t="s">
        <v>33</v>
      </c>
      <c r="CK11" s="114" t="s">
        <v>1</v>
      </c>
      <c r="CL11" s="114"/>
      <c r="CM11" s="106"/>
      <c r="CN11" s="100" t="s">
        <v>26</v>
      </c>
      <c r="CO11" s="101"/>
      <c r="CP11" s="102"/>
      <c r="CQ11" s="100" t="s">
        <v>27</v>
      </c>
      <c r="CR11" s="101"/>
      <c r="CS11" s="102"/>
      <c r="CT11" s="68" t="s">
        <v>33</v>
      </c>
      <c r="CU11" s="62" t="s">
        <v>10</v>
      </c>
      <c r="CV11" s="63"/>
      <c r="CW11" s="64"/>
      <c r="CX11" s="71" t="s">
        <v>33</v>
      </c>
      <c r="CY11" s="95" t="s">
        <v>11</v>
      </c>
      <c r="CZ11" s="96"/>
      <c r="DA11" s="96"/>
      <c r="DB11" s="96"/>
      <c r="DC11" s="96"/>
      <c r="DD11" s="97"/>
      <c r="DE11" s="93"/>
      <c r="DF11" s="94"/>
    </row>
    <row r="12" spans="1:111" s="13" customFormat="1" ht="46.5" customHeight="1">
      <c r="A12" s="75"/>
      <c r="B12" s="76"/>
      <c r="C12" s="52"/>
      <c r="D12" s="52"/>
      <c r="E12" s="53"/>
      <c r="F12" s="51"/>
      <c r="G12" s="52"/>
      <c r="H12" s="52"/>
      <c r="I12" s="51"/>
      <c r="J12" s="52"/>
      <c r="K12" s="53"/>
      <c r="L12" s="69"/>
      <c r="M12" s="65"/>
      <c r="N12" s="66"/>
      <c r="O12" s="67"/>
      <c r="P12" s="69"/>
      <c r="Q12" s="65"/>
      <c r="R12" s="66"/>
      <c r="S12" s="67"/>
      <c r="T12" s="69"/>
      <c r="U12" s="65"/>
      <c r="V12" s="66"/>
      <c r="W12" s="67"/>
      <c r="X12" s="65"/>
      <c r="Y12" s="66"/>
      <c r="Z12" s="67"/>
      <c r="AA12" s="69"/>
      <c r="AB12" s="69"/>
      <c r="AC12" s="69"/>
      <c r="AD12" s="69"/>
      <c r="AE12" s="69"/>
      <c r="AF12" s="70"/>
      <c r="AG12" s="70"/>
      <c r="AH12" s="70"/>
      <c r="AI12" s="52"/>
      <c r="AJ12" s="52"/>
      <c r="AK12" s="53"/>
      <c r="AL12" s="69"/>
      <c r="AM12" s="70"/>
      <c r="AN12" s="70"/>
      <c r="AO12" s="70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5"/>
      <c r="BA12" s="66"/>
      <c r="BB12" s="67"/>
      <c r="BC12" s="69"/>
      <c r="BD12" s="65"/>
      <c r="BE12" s="66"/>
      <c r="BF12" s="67"/>
      <c r="BG12" s="69"/>
      <c r="BH12" s="69"/>
      <c r="BI12" s="69"/>
      <c r="BJ12" s="69"/>
      <c r="BK12" s="69"/>
      <c r="BL12" s="69"/>
      <c r="BM12" s="69"/>
      <c r="BN12" s="69"/>
      <c r="BO12" s="51"/>
      <c r="BP12" s="52"/>
      <c r="BQ12" s="53"/>
      <c r="BR12" s="49"/>
      <c r="BS12" s="49"/>
      <c r="BT12" s="50"/>
      <c r="BU12" s="111"/>
      <c r="BV12" s="112"/>
      <c r="BW12" s="113"/>
      <c r="BX12" s="48"/>
      <c r="BY12" s="49"/>
      <c r="BZ12" s="50"/>
      <c r="CA12" s="65"/>
      <c r="CB12" s="66"/>
      <c r="CC12" s="67"/>
      <c r="CD12" s="65"/>
      <c r="CE12" s="66"/>
      <c r="CF12" s="67"/>
      <c r="CG12" s="103"/>
      <c r="CH12" s="104"/>
      <c r="CI12" s="105"/>
      <c r="CJ12" s="69"/>
      <c r="CK12" s="106" t="s">
        <v>50</v>
      </c>
      <c r="CL12" s="107"/>
      <c r="CM12" s="107"/>
      <c r="CN12" s="103"/>
      <c r="CO12" s="104"/>
      <c r="CP12" s="105"/>
      <c r="CQ12" s="103"/>
      <c r="CR12" s="104"/>
      <c r="CS12" s="105"/>
      <c r="CT12" s="69"/>
      <c r="CU12" s="65"/>
      <c r="CV12" s="66"/>
      <c r="CW12" s="67"/>
      <c r="CX12" s="69"/>
      <c r="CY12" s="54"/>
      <c r="CZ12" s="55"/>
      <c r="DA12" s="55"/>
      <c r="DB12" s="55"/>
      <c r="DC12" s="55"/>
      <c r="DD12" s="56"/>
      <c r="DE12" s="48"/>
      <c r="DF12" s="49"/>
      <c r="DG12" s="49"/>
    </row>
    <row r="13" spans="1:111" s="13" customFormat="1" ht="51.75" customHeight="1">
      <c r="A13" s="77"/>
      <c r="B13" s="78"/>
      <c r="C13" s="4" t="s">
        <v>58</v>
      </c>
      <c r="D13" s="4" t="s">
        <v>59</v>
      </c>
      <c r="E13" s="4" t="s">
        <v>12</v>
      </c>
      <c r="F13" s="4" t="s">
        <v>58</v>
      </c>
      <c r="G13" s="4" t="s">
        <v>59</v>
      </c>
      <c r="H13" s="4" t="s">
        <v>12</v>
      </c>
      <c r="I13" s="4" t="s">
        <v>58</v>
      </c>
      <c r="J13" s="4" t="s">
        <v>59</v>
      </c>
      <c r="K13" s="4" t="s">
        <v>12</v>
      </c>
      <c r="L13" s="4" t="s">
        <v>32</v>
      </c>
      <c r="M13" s="4" t="s">
        <v>58</v>
      </c>
      <c r="N13" s="4" t="s">
        <v>59</v>
      </c>
      <c r="O13" s="4" t="s">
        <v>12</v>
      </c>
      <c r="P13" s="4" t="s">
        <v>32</v>
      </c>
      <c r="Q13" s="4" t="s">
        <v>58</v>
      </c>
      <c r="R13" s="4" t="s">
        <v>59</v>
      </c>
      <c r="S13" s="4" t="s">
        <v>12</v>
      </c>
      <c r="T13" s="20" t="s">
        <v>32</v>
      </c>
      <c r="U13" s="4" t="s">
        <v>58</v>
      </c>
      <c r="V13" s="4" t="s">
        <v>59</v>
      </c>
      <c r="W13" s="4" t="s">
        <v>12</v>
      </c>
      <c r="X13" s="4" t="s">
        <v>58</v>
      </c>
      <c r="Y13" s="4" t="s">
        <v>59</v>
      </c>
      <c r="Z13" s="4" t="s">
        <v>12</v>
      </c>
      <c r="AA13" s="4" t="s">
        <v>32</v>
      </c>
      <c r="AB13" s="4" t="s">
        <v>58</v>
      </c>
      <c r="AC13" s="4" t="s">
        <v>59</v>
      </c>
      <c r="AD13" s="4" t="s">
        <v>12</v>
      </c>
      <c r="AE13" s="21" t="s">
        <v>32</v>
      </c>
      <c r="AF13" s="4" t="s">
        <v>58</v>
      </c>
      <c r="AG13" s="4" t="s">
        <v>59</v>
      </c>
      <c r="AH13" s="4" t="s">
        <v>12</v>
      </c>
      <c r="AI13" s="4" t="s">
        <v>58</v>
      </c>
      <c r="AJ13" s="4" t="s">
        <v>59</v>
      </c>
      <c r="AK13" s="4" t="s">
        <v>12</v>
      </c>
      <c r="AL13" s="4" t="s">
        <v>32</v>
      </c>
      <c r="AM13" s="4" t="s">
        <v>58</v>
      </c>
      <c r="AN13" s="4" t="s">
        <v>59</v>
      </c>
      <c r="AO13" s="4" t="s">
        <v>12</v>
      </c>
      <c r="AP13" s="4" t="s">
        <v>32</v>
      </c>
      <c r="AQ13" s="4" t="s">
        <v>58</v>
      </c>
      <c r="AR13" s="4" t="s">
        <v>59</v>
      </c>
      <c r="AS13" s="4" t="s">
        <v>12</v>
      </c>
      <c r="AT13" s="4" t="s">
        <v>60</v>
      </c>
      <c r="AU13" s="4" t="s">
        <v>59</v>
      </c>
      <c r="AV13" s="4" t="s">
        <v>12</v>
      </c>
      <c r="AW13" s="4" t="s">
        <v>60</v>
      </c>
      <c r="AX13" s="4" t="s">
        <v>59</v>
      </c>
      <c r="AY13" s="4" t="s">
        <v>12</v>
      </c>
      <c r="AZ13" s="4" t="s">
        <v>60</v>
      </c>
      <c r="BA13" s="4" t="s">
        <v>59</v>
      </c>
      <c r="BB13" s="4" t="s">
        <v>12</v>
      </c>
      <c r="BC13" s="4" t="s">
        <v>32</v>
      </c>
      <c r="BD13" s="4" t="s">
        <v>60</v>
      </c>
      <c r="BE13" s="4" t="s">
        <v>59</v>
      </c>
      <c r="BF13" s="4" t="s">
        <v>12</v>
      </c>
      <c r="BG13" s="4" t="s">
        <v>60</v>
      </c>
      <c r="BH13" s="4" t="s">
        <v>59</v>
      </c>
      <c r="BI13" s="4" t="s">
        <v>12</v>
      </c>
      <c r="BJ13" s="4" t="s">
        <v>32</v>
      </c>
      <c r="BK13" s="4" t="s">
        <v>60</v>
      </c>
      <c r="BL13" s="4" t="s">
        <v>59</v>
      </c>
      <c r="BM13" s="4" t="s">
        <v>12</v>
      </c>
      <c r="BN13" s="4" t="s">
        <v>32</v>
      </c>
      <c r="BO13" s="4" t="s">
        <v>60</v>
      </c>
      <c r="BP13" s="4" t="s">
        <v>59</v>
      </c>
      <c r="BQ13" s="4" t="s">
        <v>12</v>
      </c>
      <c r="BR13" s="4" t="s">
        <v>60</v>
      </c>
      <c r="BS13" s="4" t="s">
        <v>59</v>
      </c>
      <c r="BT13" s="4" t="s">
        <v>12</v>
      </c>
      <c r="BU13" s="4" t="s">
        <v>60</v>
      </c>
      <c r="BV13" s="4" t="s">
        <v>59</v>
      </c>
      <c r="BW13" s="4" t="s">
        <v>12</v>
      </c>
      <c r="BX13" s="4" t="s">
        <v>60</v>
      </c>
      <c r="BY13" s="4" t="s">
        <v>59</v>
      </c>
      <c r="BZ13" s="4" t="s">
        <v>12</v>
      </c>
      <c r="CA13" s="4" t="s">
        <v>60</v>
      </c>
      <c r="CB13" s="4" t="s">
        <v>59</v>
      </c>
      <c r="CC13" s="4" t="s">
        <v>12</v>
      </c>
      <c r="CD13" s="4" t="s">
        <v>60</v>
      </c>
      <c r="CE13" s="4" t="s">
        <v>59</v>
      </c>
      <c r="CF13" s="4" t="s">
        <v>12</v>
      </c>
      <c r="CG13" s="4" t="s">
        <v>60</v>
      </c>
      <c r="CH13" s="4" t="s">
        <v>59</v>
      </c>
      <c r="CI13" s="4" t="s">
        <v>12</v>
      </c>
      <c r="CJ13" s="21" t="s">
        <v>32</v>
      </c>
      <c r="CK13" s="4" t="s">
        <v>60</v>
      </c>
      <c r="CL13" s="4" t="s">
        <v>59</v>
      </c>
      <c r="CM13" s="4" t="s">
        <v>12</v>
      </c>
      <c r="CN13" s="4" t="s">
        <v>60</v>
      </c>
      <c r="CO13" s="4" t="s">
        <v>59</v>
      </c>
      <c r="CP13" s="4" t="s">
        <v>12</v>
      </c>
      <c r="CQ13" s="4" t="s">
        <v>60</v>
      </c>
      <c r="CR13" s="4" t="s">
        <v>59</v>
      </c>
      <c r="CS13" s="4" t="s">
        <v>12</v>
      </c>
      <c r="CT13" s="21" t="s">
        <v>32</v>
      </c>
      <c r="CU13" s="4" t="s">
        <v>60</v>
      </c>
      <c r="CV13" s="4" t="s">
        <v>59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60</v>
      </c>
      <c r="DF13" s="4" t="s">
        <v>59</v>
      </c>
      <c r="DG13" s="49"/>
    </row>
    <row r="14" spans="1:111" ht="30.75" customHeight="1">
      <c r="A14" s="22">
        <v>1</v>
      </c>
      <c r="B14" s="23" t="s">
        <v>34</v>
      </c>
      <c r="C14" s="24">
        <f>F14+BO14</f>
        <v>3737.3999999999996</v>
      </c>
      <c r="D14" s="24">
        <f aca="true" t="shared" si="0" ref="D14:D24">G14+BP14</f>
        <v>96.1</v>
      </c>
      <c r="E14" s="24">
        <f>D14/C14*100</f>
        <v>2.571306255685771</v>
      </c>
      <c r="F14" s="5">
        <f>+I14+AI14</f>
        <v>1847.8</v>
      </c>
      <c r="G14" s="5">
        <f>+J14+AJ14</f>
        <v>61.800000000000004</v>
      </c>
      <c r="H14" s="24">
        <f>G14/F14*100</f>
        <v>3.344517804957247</v>
      </c>
      <c r="I14" s="24">
        <f>M14+Q14+U14+X14+AB14+AF14</f>
        <v>1490.5</v>
      </c>
      <c r="J14" s="24">
        <f>N14+R14+V14+Y14+AC14+AG14</f>
        <v>57.6</v>
      </c>
      <c r="K14" s="24">
        <f aca="true" t="shared" si="1" ref="K14:K24">J14/I14*100</f>
        <v>3.8644750083864476</v>
      </c>
      <c r="L14" s="24">
        <f aca="true" t="shared" si="2" ref="L14:L38">+J14/(G14+BY14)*100</f>
        <v>93.20388349514562</v>
      </c>
      <c r="M14" s="24">
        <v>731.8</v>
      </c>
      <c r="N14" s="24">
        <v>54.5</v>
      </c>
      <c r="O14" s="24">
        <f>N14/M14*100</f>
        <v>7.447389997267013</v>
      </c>
      <c r="P14" s="24">
        <f aca="true" t="shared" si="3" ref="P14:P38">+N14/(G14+BY14)*100</f>
        <v>88.18770226537215</v>
      </c>
      <c r="Q14" s="25">
        <v>28.5</v>
      </c>
      <c r="R14" s="5">
        <v>1.5</v>
      </c>
      <c r="S14" s="24">
        <f>R14/Q14*100</f>
        <v>5.263157894736842</v>
      </c>
      <c r="T14" s="24">
        <f aca="true" t="shared" si="4" ref="T14:T38">+R14/(G14+BY14)*100</f>
        <v>2.4271844660194173</v>
      </c>
      <c r="U14" s="5">
        <v>0.2</v>
      </c>
      <c r="V14" s="24">
        <v>0</v>
      </c>
      <c r="W14" s="24">
        <f aca="true" t="shared" si="5" ref="W14:W24">V14/U14*100</f>
        <v>0</v>
      </c>
      <c r="X14" s="40">
        <v>49</v>
      </c>
      <c r="Y14" s="5">
        <v>0.1</v>
      </c>
      <c r="Z14" s="24">
        <f>Y14/X14*100</f>
        <v>0.20408163265306123</v>
      </c>
      <c r="AA14" s="24">
        <f aca="true" t="shared" si="6" ref="AA14:AA38">+Y14/(G14+BY14)*100</f>
        <v>0.16181229773462785</v>
      </c>
      <c r="AB14" s="39">
        <v>674</v>
      </c>
      <c r="AC14" s="5">
        <v>0.9</v>
      </c>
      <c r="AD14" s="24">
        <f>AC14/AB14*100</f>
        <v>0.13353115727002968</v>
      </c>
      <c r="AE14" s="24">
        <f aca="true" t="shared" si="7" ref="AE14:AE38">+AC14/(G14+BY14)*100</f>
        <v>1.4563106796116503</v>
      </c>
      <c r="AF14" s="24">
        <v>7</v>
      </c>
      <c r="AG14" s="24">
        <v>0.6</v>
      </c>
      <c r="AH14" s="24">
        <f>AG14/AF14*100</f>
        <v>8.571428571428571</v>
      </c>
      <c r="AI14" s="24">
        <f aca="true" t="shared" si="8" ref="AI14:AJ16">AM14+AQ14+AT14+AW14+AZ14+BG14+BK14</f>
        <v>357.3</v>
      </c>
      <c r="AJ14" s="24">
        <f t="shared" si="8"/>
        <v>4.2</v>
      </c>
      <c r="AK14" s="24">
        <f>AJ14/AI14*100</f>
        <v>1.1754827875734677</v>
      </c>
      <c r="AL14" s="24">
        <f aca="true" t="shared" si="9" ref="AL14:AL38">+AJ14/(G14+BY14)*100</f>
        <v>6.796116504854369</v>
      </c>
      <c r="AM14" s="25"/>
      <c r="AN14" s="5"/>
      <c r="AO14" s="24"/>
      <c r="AP14" s="24">
        <f aca="true" t="shared" si="10" ref="AP14:AP38">+AN14/(G14+BY14)*100</f>
        <v>0</v>
      </c>
      <c r="AQ14" s="5">
        <v>8.7</v>
      </c>
      <c r="AR14" s="5">
        <v>0</v>
      </c>
      <c r="AS14" s="24">
        <f>AR14/AQ14*100</f>
        <v>0</v>
      </c>
      <c r="AT14" s="24">
        <v>8.6</v>
      </c>
      <c r="AU14" s="24">
        <v>0</v>
      </c>
      <c r="AV14" s="24">
        <f>AU14/AT14*100</f>
        <v>0</v>
      </c>
      <c r="AW14" s="24"/>
      <c r="AX14" s="24"/>
      <c r="AY14" s="24"/>
      <c r="AZ14" s="24">
        <v>90</v>
      </c>
      <c r="BA14" s="24">
        <v>4.2</v>
      </c>
      <c r="BB14" s="24">
        <f>BA14/AZ14*100</f>
        <v>4.666666666666667</v>
      </c>
      <c r="BC14" s="24">
        <f aca="true" t="shared" si="11" ref="BC14:BC38">+BA14/(G14+BY14)*100</f>
        <v>6.796116504854369</v>
      </c>
      <c r="BD14" s="24"/>
      <c r="BE14" s="24"/>
      <c r="BF14" s="24"/>
      <c r="BG14" s="24">
        <v>250</v>
      </c>
      <c r="BH14" s="24">
        <v>0</v>
      </c>
      <c r="BI14" s="24">
        <f>BH14/BG14*100</f>
        <v>0</v>
      </c>
      <c r="BJ14" s="24">
        <f aca="true" t="shared" si="12" ref="BJ14:BJ38">+BH14/(G14+BY14)*100</f>
        <v>0</v>
      </c>
      <c r="BK14" s="24"/>
      <c r="BL14" s="5"/>
      <c r="BM14" s="24"/>
      <c r="BN14" s="24">
        <f aca="true" t="shared" si="13" ref="BN14:BN38">BL14/(G14+BY14)*100</f>
        <v>0</v>
      </c>
      <c r="BO14" s="24">
        <v>1889.6</v>
      </c>
      <c r="BP14" s="5">
        <v>34.3</v>
      </c>
      <c r="BQ14" s="24">
        <f>BP14/BO14*100</f>
        <v>1.815198983911939</v>
      </c>
      <c r="BR14" s="25">
        <v>0</v>
      </c>
      <c r="BS14" s="5">
        <v>0</v>
      </c>
      <c r="BT14" s="24"/>
      <c r="BU14" s="24">
        <v>322.4</v>
      </c>
      <c r="BV14" s="24">
        <v>26.9</v>
      </c>
      <c r="BW14" s="24">
        <f>BV14/BU14*100</f>
        <v>8.343672456575682</v>
      </c>
      <c r="BX14" s="24"/>
      <c r="BY14" s="24"/>
      <c r="BZ14" s="24"/>
      <c r="CA14" s="24" t="s">
        <v>22</v>
      </c>
      <c r="CB14" s="24"/>
      <c r="CC14" s="24"/>
      <c r="CD14" s="24">
        <v>3737.4</v>
      </c>
      <c r="CE14" s="24">
        <v>90.2</v>
      </c>
      <c r="CF14" s="24">
        <f>CE14/CD14*100</f>
        <v>2.413442500133783</v>
      </c>
      <c r="CG14" s="24">
        <v>958.6</v>
      </c>
      <c r="CH14" s="24">
        <v>21.2</v>
      </c>
      <c r="CI14" s="24">
        <f aca="true" t="shared" si="14" ref="CI14:CI23">CH14/CG14*100</f>
        <v>2.2115585228458166</v>
      </c>
      <c r="CJ14" s="24">
        <f aca="true" t="shared" si="15" ref="CJ14:CJ23">+CH14/CE14*100</f>
        <v>23.50332594235033</v>
      </c>
      <c r="CK14" s="24">
        <v>900.9</v>
      </c>
      <c r="CL14" s="24">
        <v>21.2</v>
      </c>
      <c r="CM14" s="24">
        <f aca="true" t="shared" si="16" ref="CM14:CM23">CL14/CK14*100</f>
        <v>2.353202353202353</v>
      </c>
      <c r="CN14" s="24">
        <v>2214.4</v>
      </c>
      <c r="CO14" s="24">
        <v>0</v>
      </c>
      <c r="CP14" s="24">
        <f>CO14/CN14*100</f>
        <v>0</v>
      </c>
      <c r="CQ14" s="24">
        <v>94.8</v>
      </c>
      <c r="CR14" s="24">
        <v>10.3</v>
      </c>
      <c r="CS14" s="24">
        <f aca="true" t="shared" si="17" ref="CS14:CS23">CR14/CQ14*100</f>
        <v>10.864978902953586</v>
      </c>
      <c r="CT14" s="24">
        <f aca="true" t="shared" si="18" ref="CT14:CT38">+CR14/CE14*100</f>
        <v>11.419068736141908</v>
      </c>
      <c r="CU14" s="5">
        <v>380</v>
      </c>
      <c r="CV14" s="26">
        <v>58.7</v>
      </c>
      <c r="CW14" s="24">
        <f aca="true" t="shared" si="19" ref="CW14:CW23">CV14/CU14*100</f>
        <v>15.447368421052632</v>
      </c>
      <c r="CX14" s="24">
        <f aca="true" t="shared" si="20" ref="CX14:CX23">CV14/CE14*100</f>
        <v>65.07760532150776</v>
      </c>
      <c r="CY14" s="41">
        <v>258.5</v>
      </c>
      <c r="CZ14" s="26"/>
      <c r="DA14" s="24">
        <f aca="true" t="shared" si="21" ref="DA14:DA23">CZ14/CY14*100</f>
        <v>0</v>
      </c>
      <c r="DB14" s="6">
        <v>58.8</v>
      </c>
      <c r="DC14" s="26"/>
      <c r="DD14" s="24">
        <f aca="true" t="shared" si="22" ref="DD14:DD23">DC14/DB14*100</f>
        <v>0</v>
      </c>
      <c r="DE14" s="24">
        <f aca="true" t="shared" si="23" ref="DE14:DE24">C14-CD14</f>
        <v>0</v>
      </c>
      <c r="DF14" s="24">
        <f aca="true" t="shared" si="24" ref="DF14:DF24">D14-CE14</f>
        <v>5.8999999999999915</v>
      </c>
      <c r="DG14" s="10"/>
    </row>
    <row r="15" spans="1:111" ht="30.75" customHeight="1">
      <c r="A15" s="22">
        <v>2</v>
      </c>
      <c r="B15" s="23" t="s">
        <v>13</v>
      </c>
      <c r="C15" s="24">
        <f aca="true" t="shared" si="25" ref="C15:C24">F15+BO15</f>
        <v>2561.8</v>
      </c>
      <c r="D15" s="24">
        <f t="shared" si="0"/>
        <v>115.8</v>
      </c>
      <c r="E15" s="24">
        <f aca="true" t="shared" si="26" ref="E15:E24">D15/C15*100</f>
        <v>4.520259192755094</v>
      </c>
      <c r="F15" s="5">
        <f aca="true" t="shared" si="27" ref="F15:F23">+I15+AI15</f>
        <v>518.6</v>
      </c>
      <c r="G15" s="5">
        <f aca="true" t="shared" si="28" ref="G15:G23">+J15+AJ15</f>
        <v>18.8</v>
      </c>
      <c r="H15" s="24">
        <f aca="true" t="shared" si="29" ref="H15:H24">G15/F15*100</f>
        <v>3.6251446201311226</v>
      </c>
      <c r="I15" s="24">
        <f aca="true" t="shared" si="30" ref="I15:I23">M15+Q15+U15+X15+AB15+AF15</f>
        <v>465.40000000000003</v>
      </c>
      <c r="J15" s="24">
        <f>N15+R15+V15+Y15+AC15+AG15</f>
        <v>18.8</v>
      </c>
      <c r="K15" s="24">
        <f t="shared" si="1"/>
        <v>4.039535883111302</v>
      </c>
      <c r="L15" s="24">
        <f t="shared" si="2"/>
        <v>100</v>
      </c>
      <c r="M15" s="24">
        <v>229.8</v>
      </c>
      <c r="N15" s="24">
        <v>17.1</v>
      </c>
      <c r="O15" s="24">
        <f aca="true" t="shared" si="31" ref="O15:O24">N15/M15*100</f>
        <v>7.441253263707572</v>
      </c>
      <c r="P15" s="24">
        <f t="shared" si="3"/>
        <v>90.95744680851064</v>
      </c>
      <c r="Q15" s="25">
        <v>73.5</v>
      </c>
      <c r="R15" s="5">
        <v>0.1</v>
      </c>
      <c r="S15" s="24">
        <f aca="true" t="shared" si="32" ref="S15:S37">R15/Q15*100</f>
        <v>0.1360544217687075</v>
      </c>
      <c r="T15" s="24">
        <f t="shared" si="4"/>
        <v>0.5319148936170213</v>
      </c>
      <c r="U15" s="5">
        <v>1.1</v>
      </c>
      <c r="V15" s="5">
        <v>0</v>
      </c>
      <c r="W15" s="24">
        <f t="shared" si="5"/>
        <v>0</v>
      </c>
      <c r="X15" s="25">
        <v>69</v>
      </c>
      <c r="Y15" s="5">
        <v>0.4</v>
      </c>
      <c r="Z15" s="24">
        <f aca="true" t="shared" si="33" ref="Z15:Z24">Y15/X15*100</f>
        <v>0.5797101449275363</v>
      </c>
      <c r="AA15" s="24">
        <f t="shared" si="6"/>
        <v>2.127659574468085</v>
      </c>
      <c r="AB15" s="39">
        <v>85</v>
      </c>
      <c r="AC15" s="5">
        <v>0.8</v>
      </c>
      <c r="AD15" s="24">
        <f aca="true" t="shared" si="34" ref="AD15:AD24">AC15/AB15*100</f>
        <v>0.9411764705882354</v>
      </c>
      <c r="AE15" s="24">
        <f t="shared" si="7"/>
        <v>4.25531914893617</v>
      </c>
      <c r="AF15" s="24">
        <v>7</v>
      </c>
      <c r="AG15" s="24">
        <v>0.4</v>
      </c>
      <c r="AH15" s="24">
        <f aca="true" t="shared" si="35" ref="AH15:AH24">AG15/AF15*100</f>
        <v>5.714285714285714</v>
      </c>
      <c r="AI15" s="24">
        <f t="shared" si="8"/>
        <v>53.2</v>
      </c>
      <c r="AJ15" s="24">
        <f t="shared" si="8"/>
        <v>0</v>
      </c>
      <c r="AK15" s="24">
        <f aca="true" t="shared" si="36" ref="AK15:AK24">AJ15/AI15*100</f>
        <v>0</v>
      </c>
      <c r="AL15" s="24">
        <f t="shared" si="9"/>
        <v>0</v>
      </c>
      <c r="AM15" s="25"/>
      <c r="AN15" s="5"/>
      <c r="AO15" s="24"/>
      <c r="AP15" s="24">
        <f t="shared" si="10"/>
        <v>0</v>
      </c>
      <c r="AQ15" s="5">
        <v>1.1</v>
      </c>
      <c r="AR15" s="5">
        <v>0</v>
      </c>
      <c r="AS15" s="24">
        <f>AR15/AQ15*100</f>
        <v>0</v>
      </c>
      <c r="AT15" s="24">
        <v>12.1</v>
      </c>
      <c r="AU15" s="24">
        <v>0</v>
      </c>
      <c r="AV15" s="24">
        <f>AU15/AT15*100</f>
        <v>0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2043.2</v>
      </c>
      <c r="BP15" s="5">
        <v>97</v>
      </c>
      <c r="BQ15" s="24">
        <f aca="true" t="shared" si="37" ref="BQ15:BQ24">BP15/BO15*100</f>
        <v>4.7474549725920125</v>
      </c>
      <c r="BR15" s="25">
        <v>891.2</v>
      </c>
      <c r="BS15" s="5">
        <v>75.5</v>
      </c>
      <c r="BT15" s="24">
        <f>BS15/BR15*100</f>
        <v>8.471723518850988</v>
      </c>
      <c r="BU15" s="24">
        <v>168</v>
      </c>
      <c r="BV15" s="24">
        <v>14</v>
      </c>
      <c r="BW15" s="24">
        <f aca="true" t="shared" si="38" ref="BW15:BW38">BV15/BU15*100</f>
        <v>8.333333333333332</v>
      </c>
      <c r="BX15" s="24">
        <v>586.4</v>
      </c>
      <c r="BY15" s="24">
        <v>0</v>
      </c>
      <c r="BZ15" s="24">
        <f aca="true" t="shared" si="39" ref="BZ15:BZ23">BY15/BX15*100</f>
        <v>0</v>
      </c>
      <c r="CA15" s="24"/>
      <c r="CB15" s="24"/>
      <c r="CC15" s="24"/>
      <c r="CD15" s="24">
        <v>2561.8</v>
      </c>
      <c r="CE15" s="24">
        <v>56.1</v>
      </c>
      <c r="CF15" s="24">
        <f aca="true" t="shared" si="40" ref="CF15:CF20">CE15/CD15*100</f>
        <v>2.189866500117105</v>
      </c>
      <c r="CG15" s="24">
        <v>1172.2</v>
      </c>
      <c r="CH15" s="24">
        <v>45</v>
      </c>
      <c r="CI15" s="24">
        <f t="shared" si="14"/>
        <v>3.8389353352670192</v>
      </c>
      <c r="CJ15" s="24">
        <f t="shared" si="15"/>
        <v>80.21390374331551</v>
      </c>
      <c r="CK15" s="24">
        <v>1114.5</v>
      </c>
      <c r="CL15" s="24">
        <v>45</v>
      </c>
      <c r="CM15" s="24">
        <f t="shared" si="16"/>
        <v>4.037685060565275</v>
      </c>
      <c r="CN15" s="24">
        <v>1063.4</v>
      </c>
      <c r="CO15" s="24">
        <v>0</v>
      </c>
      <c r="CP15" s="24">
        <f aca="true" t="shared" si="41" ref="CP15:CP38">CO15/CN15*100</f>
        <v>0</v>
      </c>
      <c r="CQ15" s="24">
        <v>151.2</v>
      </c>
      <c r="CR15" s="24">
        <v>11.1</v>
      </c>
      <c r="CS15" s="24">
        <v>822.8</v>
      </c>
      <c r="CT15" s="24">
        <f t="shared" si="18"/>
        <v>19.78609625668449</v>
      </c>
      <c r="CU15" s="5">
        <v>85.5</v>
      </c>
      <c r="CV15" s="26">
        <v>0</v>
      </c>
      <c r="CW15" s="24">
        <f t="shared" si="19"/>
        <v>0</v>
      </c>
      <c r="CX15" s="24">
        <f t="shared" si="20"/>
        <v>0</v>
      </c>
      <c r="CY15" s="26">
        <v>172</v>
      </c>
      <c r="CZ15" s="26"/>
      <c r="DA15" s="24">
        <f t="shared" si="21"/>
        <v>0</v>
      </c>
      <c r="DB15" s="26">
        <v>1.6</v>
      </c>
      <c r="DC15" s="6"/>
      <c r="DD15" s="24">
        <f t="shared" si="22"/>
        <v>0</v>
      </c>
      <c r="DE15" s="24">
        <f t="shared" si="23"/>
        <v>0</v>
      </c>
      <c r="DF15" s="24">
        <f t="shared" si="24"/>
        <v>59.699999999999996</v>
      </c>
      <c r="DG15" s="10"/>
    </row>
    <row r="16" spans="1:111" s="14" customFormat="1" ht="30" customHeight="1">
      <c r="A16" s="22">
        <v>3</v>
      </c>
      <c r="B16" s="23" t="s">
        <v>14</v>
      </c>
      <c r="C16" s="24">
        <f t="shared" si="25"/>
        <v>5574.700000000001</v>
      </c>
      <c r="D16" s="24">
        <f t="shared" si="0"/>
        <v>142.7</v>
      </c>
      <c r="E16" s="24">
        <f t="shared" si="26"/>
        <v>2.5597790015606217</v>
      </c>
      <c r="F16" s="5">
        <f t="shared" si="27"/>
        <v>646.6000000000001</v>
      </c>
      <c r="G16" s="5">
        <f t="shared" si="28"/>
        <v>37.900000000000006</v>
      </c>
      <c r="H16" s="24">
        <f t="shared" si="29"/>
        <v>5.86142901330034</v>
      </c>
      <c r="I16" s="24">
        <f>M16+Q16+U16+X16+AB16+AF16</f>
        <v>560.9000000000001</v>
      </c>
      <c r="J16" s="24">
        <f>N16+R16+V16+Y16+AC16+AG16</f>
        <v>32.2</v>
      </c>
      <c r="K16" s="24">
        <f t="shared" si="1"/>
        <v>5.740773756462827</v>
      </c>
      <c r="L16" s="24">
        <f t="shared" si="2"/>
        <v>84.96042216358839</v>
      </c>
      <c r="M16" s="24">
        <v>258.1</v>
      </c>
      <c r="N16" s="24">
        <v>19.2</v>
      </c>
      <c r="O16" s="24">
        <f t="shared" si="31"/>
        <v>7.438977140643161</v>
      </c>
      <c r="P16" s="24">
        <f t="shared" si="3"/>
        <v>50.65963060686015</v>
      </c>
      <c r="Q16" s="25">
        <v>33.5</v>
      </c>
      <c r="R16" s="5">
        <v>0.5</v>
      </c>
      <c r="S16" s="24">
        <f t="shared" si="32"/>
        <v>1.4925373134328357</v>
      </c>
      <c r="T16" s="24">
        <f t="shared" si="4"/>
        <v>1.3192612137203166</v>
      </c>
      <c r="U16" s="5">
        <v>2.3</v>
      </c>
      <c r="V16" s="5">
        <v>4.4</v>
      </c>
      <c r="W16" s="24">
        <f t="shared" si="5"/>
        <v>191.304347826087</v>
      </c>
      <c r="X16" s="25">
        <v>85</v>
      </c>
      <c r="Y16" s="5">
        <v>2.9</v>
      </c>
      <c r="Z16" s="24">
        <f t="shared" si="33"/>
        <v>3.4117647058823533</v>
      </c>
      <c r="AA16" s="24">
        <f t="shared" si="6"/>
        <v>7.651715039577835</v>
      </c>
      <c r="AB16" s="39">
        <v>172</v>
      </c>
      <c r="AC16" s="5">
        <v>4.5</v>
      </c>
      <c r="AD16" s="24">
        <f t="shared" si="34"/>
        <v>2.616279069767442</v>
      </c>
      <c r="AE16" s="24">
        <f t="shared" si="7"/>
        <v>11.873350923482848</v>
      </c>
      <c r="AF16" s="24">
        <v>10</v>
      </c>
      <c r="AG16" s="24">
        <v>0.7</v>
      </c>
      <c r="AH16" s="24">
        <f t="shared" si="35"/>
        <v>6.999999999999999</v>
      </c>
      <c r="AI16" s="24">
        <f t="shared" si="8"/>
        <v>85.7</v>
      </c>
      <c r="AJ16" s="24">
        <f t="shared" si="8"/>
        <v>5.7</v>
      </c>
      <c r="AK16" s="24">
        <f t="shared" si="36"/>
        <v>6.651108518086348</v>
      </c>
      <c r="AL16" s="24">
        <f t="shared" si="9"/>
        <v>15.039577836411608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15.039577836411608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4928.1</v>
      </c>
      <c r="BP16" s="5">
        <v>104.8</v>
      </c>
      <c r="BQ16" s="24">
        <f t="shared" si="37"/>
        <v>2.126580223615592</v>
      </c>
      <c r="BR16" s="25">
        <v>1058.4</v>
      </c>
      <c r="BS16" s="5">
        <v>89.7</v>
      </c>
      <c r="BT16" s="24">
        <f>BS16/BR16*100</f>
        <v>8.475056689342402</v>
      </c>
      <c r="BU16" s="24">
        <v>91.9</v>
      </c>
      <c r="BV16" s="24">
        <v>7.7</v>
      </c>
      <c r="BW16" s="24">
        <f t="shared" si="38"/>
        <v>8.37867247007617</v>
      </c>
      <c r="BX16" s="24">
        <v>186.9</v>
      </c>
      <c r="BY16" s="24">
        <v>0</v>
      </c>
      <c r="BZ16" s="24">
        <f t="shared" si="39"/>
        <v>0</v>
      </c>
      <c r="CA16" s="24"/>
      <c r="CB16" s="24"/>
      <c r="CC16" s="24"/>
      <c r="CD16" s="24">
        <v>5574.7</v>
      </c>
      <c r="CE16" s="24">
        <v>25</v>
      </c>
      <c r="CF16" s="24">
        <f t="shared" si="40"/>
        <v>0.448454625361006</v>
      </c>
      <c r="CG16" s="24">
        <v>1125.4</v>
      </c>
      <c r="CH16" s="24">
        <v>19.7</v>
      </c>
      <c r="CI16" s="24">
        <f t="shared" si="14"/>
        <v>1.7504887151235116</v>
      </c>
      <c r="CJ16" s="24">
        <f t="shared" si="15"/>
        <v>78.8</v>
      </c>
      <c r="CK16" s="24">
        <v>1058</v>
      </c>
      <c r="CL16" s="24">
        <v>19.7</v>
      </c>
      <c r="CM16" s="24">
        <f t="shared" si="16"/>
        <v>1.8620037807183365</v>
      </c>
      <c r="CN16" s="24">
        <v>722.7</v>
      </c>
      <c r="CO16" s="24">
        <v>0</v>
      </c>
      <c r="CP16" s="24">
        <f t="shared" si="41"/>
        <v>0</v>
      </c>
      <c r="CQ16" s="24">
        <v>169.9</v>
      </c>
      <c r="CR16" s="24">
        <v>2.6</v>
      </c>
      <c r="CS16" s="24">
        <v>3.3</v>
      </c>
      <c r="CT16" s="24">
        <f t="shared" si="18"/>
        <v>10.4</v>
      </c>
      <c r="CU16" s="5">
        <v>3467.1</v>
      </c>
      <c r="CV16" s="26">
        <v>2.8</v>
      </c>
      <c r="CW16" s="24">
        <f t="shared" si="19"/>
        <v>0.08075913587724612</v>
      </c>
      <c r="CX16" s="24">
        <f t="shared" si="20"/>
        <v>11.2</v>
      </c>
      <c r="CY16" s="26">
        <v>300.2</v>
      </c>
      <c r="CZ16" s="26"/>
      <c r="DA16" s="24">
        <f t="shared" si="21"/>
        <v>0</v>
      </c>
      <c r="DB16" s="26">
        <v>200</v>
      </c>
      <c r="DC16" s="6"/>
      <c r="DD16" s="24">
        <f t="shared" si="22"/>
        <v>0</v>
      </c>
      <c r="DE16" s="24">
        <f t="shared" si="23"/>
        <v>0</v>
      </c>
      <c r="DF16" s="24">
        <f t="shared" si="24"/>
        <v>117.69999999999999</v>
      </c>
      <c r="DG16" s="10"/>
    </row>
    <row r="17" spans="1:111" ht="30.75" customHeight="1">
      <c r="A17" s="22">
        <v>4</v>
      </c>
      <c r="B17" s="23" t="s">
        <v>15</v>
      </c>
      <c r="C17" s="24">
        <f t="shared" si="25"/>
        <v>3380.9</v>
      </c>
      <c r="D17" s="24">
        <f t="shared" si="0"/>
        <v>159.70000000000002</v>
      </c>
      <c r="E17" s="24">
        <f t="shared" si="26"/>
        <v>4.723594309207608</v>
      </c>
      <c r="F17" s="5">
        <f t="shared" si="27"/>
        <v>974.5000000000001</v>
      </c>
      <c r="G17" s="5">
        <f t="shared" si="28"/>
        <v>57.00000000000001</v>
      </c>
      <c r="H17" s="24">
        <f t="shared" si="29"/>
        <v>5.849153412006157</v>
      </c>
      <c r="I17" s="24">
        <f>M17+Q17+U17+X17+AB17+AF17</f>
        <v>904.3000000000001</v>
      </c>
      <c r="J17" s="24">
        <f>N17+R17+V17+Y17+AC17+AG17</f>
        <v>54.50000000000001</v>
      </c>
      <c r="K17" s="24">
        <f t="shared" si="1"/>
        <v>6.026761030631428</v>
      </c>
      <c r="L17" s="24">
        <f t="shared" si="2"/>
        <v>95.6140350877193</v>
      </c>
      <c r="M17" s="24">
        <v>641</v>
      </c>
      <c r="N17" s="24">
        <v>47.7</v>
      </c>
      <c r="O17" s="24">
        <f t="shared" si="31"/>
        <v>7.441497659906397</v>
      </c>
      <c r="P17" s="24">
        <f t="shared" si="3"/>
        <v>83.68421052631578</v>
      </c>
      <c r="Q17" s="25">
        <v>58.2</v>
      </c>
      <c r="R17" s="5">
        <v>3.6</v>
      </c>
      <c r="S17" s="24">
        <f t="shared" si="32"/>
        <v>6.185567010309278</v>
      </c>
      <c r="T17" s="24">
        <f t="shared" si="4"/>
        <v>6.31578947368421</v>
      </c>
      <c r="U17" s="5">
        <v>2.1</v>
      </c>
      <c r="V17" s="5">
        <v>0</v>
      </c>
      <c r="W17" s="24">
        <f t="shared" si="5"/>
        <v>0</v>
      </c>
      <c r="X17" s="25">
        <v>43</v>
      </c>
      <c r="Y17" s="5">
        <v>0.5</v>
      </c>
      <c r="Z17" s="24">
        <f t="shared" si="33"/>
        <v>1.1627906976744187</v>
      </c>
      <c r="AA17" s="24">
        <f t="shared" si="6"/>
        <v>0.8771929824561403</v>
      </c>
      <c r="AB17" s="39">
        <v>155</v>
      </c>
      <c r="AC17" s="5">
        <v>2</v>
      </c>
      <c r="AD17" s="24">
        <f t="shared" si="34"/>
        <v>1.2903225806451613</v>
      </c>
      <c r="AE17" s="24">
        <f t="shared" si="7"/>
        <v>3.508771929824561</v>
      </c>
      <c r="AF17" s="24">
        <v>5</v>
      </c>
      <c r="AG17" s="24">
        <v>0.7</v>
      </c>
      <c r="AH17" s="24">
        <f t="shared" si="35"/>
        <v>13.999999999999998</v>
      </c>
      <c r="AI17" s="24">
        <f>+BD17+AM17+AQ17+AT17+AW17+AZ17+BG17+BK17</f>
        <v>70.2</v>
      </c>
      <c r="AJ17" s="24">
        <f>AN17+AR17+AU17+AX17+BA17+BH17+BL17+BE17</f>
        <v>2.5</v>
      </c>
      <c r="AK17" s="24">
        <f t="shared" si="36"/>
        <v>3.561253561253561</v>
      </c>
      <c r="AL17" s="24">
        <f t="shared" si="9"/>
        <v>4.385964912280701</v>
      </c>
      <c r="AM17" s="25">
        <v>65</v>
      </c>
      <c r="AN17" s="5">
        <v>2.5</v>
      </c>
      <c r="AO17" s="24">
        <f t="shared" si="42"/>
        <v>3.8461538461538463</v>
      </c>
      <c r="AP17" s="24">
        <f t="shared" si="10"/>
        <v>4.385964912280701</v>
      </c>
      <c r="AQ17" s="5">
        <v>5.2</v>
      </c>
      <c r="AR17" s="5">
        <v>0</v>
      </c>
      <c r="AS17" s="24">
        <f>AR17/AQ17*100</f>
        <v>0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2406.4</v>
      </c>
      <c r="BP17" s="5">
        <v>102.7</v>
      </c>
      <c r="BQ17" s="24">
        <f t="shared" si="37"/>
        <v>4.267785904255319</v>
      </c>
      <c r="BR17" s="25">
        <v>322.6</v>
      </c>
      <c r="BS17" s="5">
        <v>27.4</v>
      </c>
      <c r="BT17" s="24">
        <f>BS17/BR17*100</f>
        <v>8.493490390576564</v>
      </c>
      <c r="BU17" s="24">
        <v>814.6</v>
      </c>
      <c r="BV17" s="24">
        <v>67.9</v>
      </c>
      <c r="BW17" s="24">
        <f t="shared" si="38"/>
        <v>8.335379327277192</v>
      </c>
      <c r="BX17" s="24">
        <v>10</v>
      </c>
      <c r="BY17" s="24">
        <v>0</v>
      </c>
      <c r="BZ17" s="24">
        <f t="shared" si="39"/>
        <v>0</v>
      </c>
      <c r="CA17" s="24"/>
      <c r="CB17" s="24"/>
      <c r="CC17" s="24"/>
      <c r="CD17" s="24">
        <v>3380.9</v>
      </c>
      <c r="CE17" s="24">
        <v>131.5</v>
      </c>
      <c r="CF17" s="24">
        <f t="shared" si="40"/>
        <v>3.8894968795291196</v>
      </c>
      <c r="CG17" s="24">
        <v>1194.7</v>
      </c>
      <c r="CH17" s="24">
        <v>104.2</v>
      </c>
      <c r="CI17" s="24">
        <f t="shared" si="14"/>
        <v>8.721854858960407</v>
      </c>
      <c r="CJ17" s="24">
        <f t="shared" si="15"/>
        <v>79.23954372623574</v>
      </c>
      <c r="CK17" s="24">
        <v>1110.9</v>
      </c>
      <c r="CL17" s="24">
        <v>104.2</v>
      </c>
      <c r="CM17" s="24">
        <f t="shared" si="16"/>
        <v>9.379782158610135</v>
      </c>
      <c r="CN17" s="24">
        <v>1494.8</v>
      </c>
      <c r="CO17" s="24">
        <v>0</v>
      </c>
      <c r="CP17" s="24">
        <f t="shared" si="41"/>
        <v>0</v>
      </c>
      <c r="CQ17" s="24">
        <v>165</v>
      </c>
      <c r="CR17" s="24">
        <v>6.5</v>
      </c>
      <c r="CS17" s="24">
        <f t="shared" si="17"/>
        <v>3.939393939393939</v>
      </c>
      <c r="CT17" s="24">
        <f t="shared" si="18"/>
        <v>4.942965779467681</v>
      </c>
      <c r="CU17" s="5">
        <v>436.8</v>
      </c>
      <c r="CV17" s="26">
        <v>20.8</v>
      </c>
      <c r="CW17" s="24">
        <v>0</v>
      </c>
      <c r="CX17" s="24">
        <f t="shared" si="20"/>
        <v>15.81749049429658</v>
      </c>
      <c r="CY17" s="26">
        <v>312.7</v>
      </c>
      <c r="CZ17" s="6"/>
      <c r="DA17" s="24">
        <f t="shared" si="21"/>
        <v>0</v>
      </c>
      <c r="DB17" s="26">
        <v>60</v>
      </c>
      <c r="DC17" s="26"/>
      <c r="DD17" s="24">
        <f t="shared" si="22"/>
        <v>0</v>
      </c>
      <c r="DE17" s="24">
        <f t="shared" si="23"/>
        <v>0</v>
      </c>
      <c r="DF17" s="24">
        <f t="shared" si="24"/>
        <v>28.200000000000017</v>
      </c>
      <c r="DG17" s="10"/>
    </row>
    <row r="18" spans="1:110" ht="30.75" customHeight="1">
      <c r="A18" s="22">
        <v>5</v>
      </c>
      <c r="B18" s="23" t="s">
        <v>16</v>
      </c>
      <c r="C18" s="24">
        <f t="shared" si="25"/>
        <v>12362.2</v>
      </c>
      <c r="D18" s="24">
        <f t="shared" si="0"/>
        <v>160.5</v>
      </c>
      <c r="E18" s="24">
        <f t="shared" si="26"/>
        <v>1.2983125980812475</v>
      </c>
      <c r="F18" s="5">
        <f t="shared" si="27"/>
        <v>897.6000000000001</v>
      </c>
      <c r="G18" s="5">
        <f t="shared" si="28"/>
        <v>71.3</v>
      </c>
      <c r="H18" s="24">
        <f t="shared" si="29"/>
        <v>7.943404634581104</v>
      </c>
      <c r="I18" s="24">
        <f t="shared" si="30"/>
        <v>785.9000000000001</v>
      </c>
      <c r="J18" s="24">
        <f aca="true" t="shared" si="43" ref="J18:J23">N18+R18+V18+Y18+AC18+AG18</f>
        <v>63.1</v>
      </c>
      <c r="K18" s="24">
        <f t="shared" si="1"/>
        <v>8.029011324596004</v>
      </c>
      <c r="L18" s="24">
        <f t="shared" si="2"/>
        <v>88.49929873772791</v>
      </c>
      <c r="M18" s="24">
        <v>485</v>
      </c>
      <c r="N18" s="24">
        <v>36.1</v>
      </c>
      <c r="O18" s="24">
        <f t="shared" si="31"/>
        <v>7.443298969072165</v>
      </c>
      <c r="P18" s="24">
        <f t="shared" si="3"/>
        <v>50.63113604488079</v>
      </c>
      <c r="Q18" s="25">
        <v>41.7</v>
      </c>
      <c r="R18" s="5">
        <v>3.1</v>
      </c>
      <c r="S18" s="24">
        <f t="shared" si="32"/>
        <v>7.434052757793765</v>
      </c>
      <c r="T18" s="24">
        <f t="shared" si="4"/>
        <v>4.347826086956522</v>
      </c>
      <c r="U18" s="5">
        <v>4.2</v>
      </c>
      <c r="V18" s="5">
        <v>6.1</v>
      </c>
      <c r="W18" s="24">
        <f t="shared" si="5"/>
        <v>145.23809523809524</v>
      </c>
      <c r="X18" s="25">
        <v>80</v>
      </c>
      <c r="Y18" s="5">
        <v>2</v>
      </c>
      <c r="Z18" s="24">
        <f t="shared" si="33"/>
        <v>2.5</v>
      </c>
      <c r="AA18" s="24">
        <f t="shared" si="6"/>
        <v>2.8050490883590466</v>
      </c>
      <c r="AB18" s="39">
        <v>170</v>
      </c>
      <c r="AC18" s="5">
        <v>15.4</v>
      </c>
      <c r="AD18" s="24">
        <f t="shared" si="34"/>
        <v>9.058823529411764</v>
      </c>
      <c r="AE18" s="24">
        <f t="shared" si="7"/>
        <v>21.59887798036466</v>
      </c>
      <c r="AF18" s="24">
        <v>5</v>
      </c>
      <c r="AG18" s="24">
        <v>0.4</v>
      </c>
      <c r="AH18" s="24">
        <f t="shared" si="35"/>
        <v>8</v>
      </c>
      <c r="AI18" s="24">
        <f aca="true" t="shared" si="44" ref="AI18:AJ20">AM18+AQ18+AT18+AW18+AZ18+BG18+BK18</f>
        <v>111.7</v>
      </c>
      <c r="AJ18" s="24">
        <f t="shared" si="44"/>
        <v>8.2</v>
      </c>
      <c r="AK18" s="24">
        <f t="shared" si="36"/>
        <v>7.341092211280214</v>
      </c>
      <c r="AL18" s="24">
        <f t="shared" si="9"/>
        <v>11.50070126227209</v>
      </c>
      <c r="AM18" s="25">
        <v>98.8</v>
      </c>
      <c r="AN18" s="5">
        <v>8.2</v>
      </c>
      <c r="AO18" s="24">
        <f t="shared" si="42"/>
        <v>8.299595141700404</v>
      </c>
      <c r="AP18" s="24">
        <f t="shared" si="10"/>
        <v>11.50070126227209</v>
      </c>
      <c r="AQ18" s="5"/>
      <c r="AR18" s="5"/>
      <c r="AS18" s="24"/>
      <c r="AT18" s="24">
        <v>12.9</v>
      </c>
      <c r="AU18" s="24">
        <v>0</v>
      </c>
      <c r="AV18" s="24">
        <f>AU18/AT18*100</f>
        <v>0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/>
      <c r="BI18" s="24"/>
      <c r="BJ18" s="24">
        <f t="shared" si="12"/>
        <v>0</v>
      </c>
      <c r="BK18" s="24"/>
      <c r="BL18" s="5"/>
      <c r="BM18" s="24"/>
      <c r="BN18" s="24">
        <f t="shared" si="13"/>
        <v>0</v>
      </c>
      <c r="BO18" s="24">
        <v>11464.6</v>
      </c>
      <c r="BP18" s="5">
        <v>89.2</v>
      </c>
      <c r="BQ18" s="24">
        <f t="shared" si="37"/>
        <v>0.7780472061825097</v>
      </c>
      <c r="BR18" s="25">
        <v>737.8</v>
      </c>
      <c r="BS18" s="5">
        <v>62.5</v>
      </c>
      <c r="BT18" s="24">
        <f>BS18/BR18*100</f>
        <v>8.471130387638928</v>
      </c>
      <c r="BU18" s="24">
        <v>230.9</v>
      </c>
      <c r="BV18" s="24">
        <v>19.2</v>
      </c>
      <c r="BW18" s="24">
        <f t="shared" si="38"/>
        <v>8.315288003464703</v>
      </c>
      <c r="BX18" s="24">
        <v>324.1</v>
      </c>
      <c r="BY18" s="24">
        <v>0</v>
      </c>
      <c r="BZ18" s="24">
        <f t="shared" si="39"/>
        <v>0</v>
      </c>
      <c r="CA18" s="24"/>
      <c r="CB18" s="24"/>
      <c r="CC18" s="24"/>
      <c r="CD18" s="24">
        <v>12362.2</v>
      </c>
      <c r="CE18" s="24">
        <v>32.6</v>
      </c>
      <c r="CF18" s="24">
        <f t="shared" si="40"/>
        <v>0.2637071071492129</v>
      </c>
      <c r="CG18" s="24">
        <v>1137.1</v>
      </c>
      <c r="CH18" s="24">
        <v>21.5</v>
      </c>
      <c r="CI18" s="24">
        <f t="shared" si="14"/>
        <v>1.8907747779438926</v>
      </c>
      <c r="CJ18" s="24">
        <f t="shared" si="15"/>
        <v>65.95092024539878</v>
      </c>
      <c r="CK18" s="24">
        <v>1053.2</v>
      </c>
      <c r="CL18" s="24">
        <v>21.5</v>
      </c>
      <c r="CM18" s="24">
        <f t="shared" si="16"/>
        <v>2.0413976452715534</v>
      </c>
      <c r="CN18" s="24">
        <v>1326.6</v>
      </c>
      <c r="CO18" s="24">
        <v>0</v>
      </c>
      <c r="CP18" s="24">
        <f t="shared" si="41"/>
        <v>0</v>
      </c>
      <c r="CQ18" s="24">
        <v>218.7</v>
      </c>
      <c r="CR18" s="24">
        <v>2.9</v>
      </c>
      <c r="CS18" s="24">
        <f t="shared" si="17"/>
        <v>1.3260173754000915</v>
      </c>
      <c r="CT18" s="24">
        <f t="shared" si="18"/>
        <v>8.895705521472392</v>
      </c>
      <c r="CU18" s="5">
        <v>590.3</v>
      </c>
      <c r="CV18" s="26">
        <v>8.2</v>
      </c>
      <c r="CW18" s="24">
        <v>0</v>
      </c>
      <c r="CX18" s="24">
        <f t="shared" si="20"/>
        <v>25.153374233128833</v>
      </c>
      <c r="CY18" s="26">
        <v>273.2</v>
      </c>
      <c r="CZ18" s="26"/>
      <c r="DA18" s="24">
        <f t="shared" si="21"/>
        <v>0</v>
      </c>
      <c r="DB18" s="26">
        <v>107.8</v>
      </c>
      <c r="DC18" s="26"/>
      <c r="DD18" s="24">
        <f t="shared" si="22"/>
        <v>0</v>
      </c>
      <c r="DE18" s="24">
        <f t="shared" si="23"/>
        <v>0</v>
      </c>
      <c r="DF18" s="24">
        <f t="shared" si="24"/>
        <v>127.9</v>
      </c>
    </row>
    <row r="19" spans="1:110" ht="30.75" customHeight="1">
      <c r="A19" s="22">
        <v>6</v>
      </c>
      <c r="B19" s="23" t="s">
        <v>17</v>
      </c>
      <c r="C19" s="24">
        <f t="shared" si="25"/>
        <v>2990.6</v>
      </c>
      <c r="D19" s="24">
        <f t="shared" si="0"/>
        <v>138.4</v>
      </c>
      <c r="E19" s="24">
        <f t="shared" si="26"/>
        <v>4.627833879489066</v>
      </c>
      <c r="F19" s="5">
        <f t="shared" si="27"/>
        <v>871</v>
      </c>
      <c r="G19" s="5">
        <f t="shared" si="28"/>
        <v>52.199999999999996</v>
      </c>
      <c r="H19" s="24">
        <f t="shared" si="29"/>
        <v>5.993111366245694</v>
      </c>
      <c r="I19" s="24">
        <f t="shared" si="30"/>
        <v>863.3</v>
      </c>
      <c r="J19" s="24">
        <f t="shared" si="43"/>
        <v>52.199999999999996</v>
      </c>
      <c r="K19" s="24">
        <f t="shared" si="1"/>
        <v>6.046565504459632</v>
      </c>
      <c r="L19" s="24">
        <f t="shared" si="2"/>
        <v>100</v>
      </c>
      <c r="M19" s="24">
        <v>439.7</v>
      </c>
      <c r="N19" s="24">
        <v>32.8</v>
      </c>
      <c r="O19" s="24">
        <f t="shared" si="31"/>
        <v>7.459631566977484</v>
      </c>
      <c r="P19" s="24">
        <f t="shared" si="3"/>
        <v>62.83524904214559</v>
      </c>
      <c r="Q19" s="25">
        <v>50</v>
      </c>
      <c r="R19" s="5">
        <v>0.7</v>
      </c>
      <c r="S19" s="24">
        <f t="shared" si="32"/>
        <v>1.4</v>
      </c>
      <c r="T19" s="24">
        <f t="shared" si="4"/>
        <v>1.3409961685823755</v>
      </c>
      <c r="U19" s="5">
        <v>0.6</v>
      </c>
      <c r="V19" s="5">
        <v>0</v>
      </c>
      <c r="W19" s="24">
        <f t="shared" si="5"/>
        <v>0</v>
      </c>
      <c r="X19" s="25">
        <v>80</v>
      </c>
      <c r="Y19" s="5">
        <v>18.3</v>
      </c>
      <c r="Z19" s="24">
        <f t="shared" si="33"/>
        <v>22.875</v>
      </c>
      <c r="AA19" s="24">
        <f t="shared" si="6"/>
        <v>35.05747126436782</v>
      </c>
      <c r="AB19" s="39">
        <v>284</v>
      </c>
      <c r="AC19" s="5">
        <v>0.3</v>
      </c>
      <c r="AD19" s="24">
        <f t="shared" si="34"/>
        <v>0.10563380281690139</v>
      </c>
      <c r="AE19" s="24">
        <f t="shared" si="7"/>
        <v>0.5747126436781609</v>
      </c>
      <c r="AF19" s="24">
        <v>9</v>
      </c>
      <c r="AG19" s="24">
        <v>0.1</v>
      </c>
      <c r="AH19" s="24">
        <f t="shared" si="35"/>
        <v>1.1111111111111112</v>
      </c>
      <c r="AI19" s="24">
        <f t="shared" si="44"/>
        <v>7.7</v>
      </c>
      <c r="AJ19" s="24">
        <f>AN19+AR19+AU19+AX19+BA19+BH19+BL19</f>
        <v>0</v>
      </c>
      <c r="AK19" s="24">
        <f t="shared" si="36"/>
        <v>0</v>
      </c>
      <c r="AL19" s="24">
        <f t="shared" si="9"/>
        <v>0</v>
      </c>
      <c r="AM19" s="25"/>
      <c r="AN19" s="5"/>
      <c r="AO19" s="24"/>
      <c r="AP19" s="24">
        <f t="shared" si="10"/>
        <v>0</v>
      </c>
      <c r="AQ19" s="5">
        <v>7.7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/>
      <c r="BH19" s="24"/>
      <c r="BI19" s="24"/>
      <c r="BJ19" s="24">
        <f t="shared" si="12"/>
        <v>0</v>
      </c>
      <c r="BK19" s="24"/>
      <c r="BL19" s="5"/>
      <c r="BM19" s="24"/>
      <c r="BN19" s="24">
        <f t="shared" si="13"/>
        <v>0</v>
      </c>
      <c r="BO19" s="24">
        <v>2119.6</v>
      </c>
      <c r="BP19" s="5">
        <v>86.2</v>
      </c>
      <c r="BQ19" s="24">
        <f t="shared" si="37"/>
        <v>4.06680505755803</v>
      </c>
      <c r="BR19" s="25">
        <v>492.5</v>
      </c>
      <c r="BS19" s="5">
        <v>41.7</v>
      </c>
      <c r="BT19" s="24">
        <f>BS19/BR19*100</f>
        <v>8.467005076142133</v>
      </c>
      <c r="BU19" s="24">
        <v>443.6</v>
      </c>
      <c r="BV19" s="24">
        <v>37</v>
      </c>
      <c r="BW19" s="24">
        <f t="shared" si="38"/>
        <v>8.340847610459873</v>
      </c>
      <c r="BX19" s="24">
        <v>90.1</v>
      </c>
      <c r="BY19" s="24">
        <v>0</v>
      </c>
      <c r="BZ19" s="24">
        <f t="shared" si="39"/>
        <v>0</v>
      </c>
      <c r="CA19" s="24"/>
      <c r="CB19" s="24"/>
      <c r="CC19" s="24"/>
      <c r="CD19" s="24">
        <v>2990.6</v>
      </c>
      <c r="CE19" s="24">
        <v>42.7</v>
      </c>
      <c r="CF19" s="24">
        <f t="shared" si="40"/>
        <v>1.4278071290042134</v>
      </c>
      <c r="CG19" s="24">
        <v>1024.8</v>
      </c>
      <c r="CH19" s="24">
        <v>42.7</v>
      </c>
      <c r="CI19" s="24">
        <f t="shared" si="14"/>
        <v>4.166666666666667</v>
      </c>
      <c r="CJ19" s="24">
        <f t="shared" si="15"/>
        <v>100</v>
      </c>
      <c r="CK19" s="24">
        <v>961.6</v>
      </c>
      <c r="CL19" s="24">
        <v>42.7</v>
      </c>
      <c r="CM19" s="24">
        <f t="shared" si="16"/>
        <v>4.440515806988353</v>
      </c>
      <c r="CN19" s="24">
        <v>1104.4</v>
      </c>
      <c r="CO19" s="24">
        <v>0</v>
      </c>
      <c r="CP19" s="24">
        <f t="shared" si="41"/>
        <v>0</v>
      </c>
      <c r="CQ19" s="24">
        <v>185.9</v>
      </c>
      <c r="CR19" s="24">
        <v>0</v>
      </c>
      <c r="CS19" s="24">
        <f t="shared" si="17"/>
        <v>0</v>
      </c>
      <c r="CT19" s="24">
        <f t="shared" si="18"/>
        <v>0</v>
      </c>
      <c r="CU19" s="5">
        <v>585.9</v>
      </c>
      <c r="CV19" s="26">
        <v>0</v>
      </c>
      <c r="CW19" s="24">
        <f t="shared" si="19"/>
        <v>0</v>
      </c>
      <c r="CX19" s="24">
        <f t="shared" si="20"/>
        <v>0</v>
      </c>
      <c r="CY19" s="26">
        <v>203.1</v>
      </c>
      <c r="CZ19" s="26"/>
      <c r="DA19" s="24">
        <f t="shared" si="21"/>
        <v>0</v>
      </c>
      <c r="DB19" s="6">
        <v>54.9</v>
      </c>
      <c r="DC19" s="26"/>
      <c r="DD19" s="24">
        <f t="shared" si="22"/>
        <v>0</v>
      </c>
      <c r="DE19" s="24">
        <f t="shared" si="23"/>
        <v>0</v>
      </c>
      <c r="DF19" s="24">
        <f t="shared" si="24"/>
        <v>95.7</v>
      </c>
    </row>
    <row r="20" spans="1:110" ht="30.75" customHeight="1">
      <c r="A20" s="22">
        <v>7</v>
      </c>
      <c r="B20" s="23" t="s">
        <v>18</v>
      </c>
      <c r="C20" s="24">
        <f t="shared" si="25"/>
        <v>2541.1</v>
      </c>
      <c r="D20" s="24">
        <f t="shared" si="0"/>
        <v>158</v>
      </c>
      <c r="E20" s="24">
        <f t="shared" si="26"/>
        <v>6.217779701703987</v>
      </c>
      <c r="F20" s="5">
        <f t="shared" si="27"/>
        <v>995.9</v>
      </c>
      <c r="G20" s="5">
        <f t="shared" si="28"/>
        <v>66.5</v>
      </c>
      <c r="H20" s="24">
        <f t="shared" si="29"/>
        <v>6.677377246711518</v>
      </c>
      <c r="I20" s="24">
        <f t="shared" si="30"/>
        <v>919.3</v>
      </c>
      <c r="J20" s="24">
        <f>N20+R20+V20+Y20+AC20+AG20</f>
        <v>65.7</v>
      </c>
      <c r="K20" s="24">
        <f t="shared" si="1"/>
        <v>7.146742086370065</v>
      </c>
      <c r="L20" s="24">
        <f t="shared" si="2"/>
        <v>98.79699248120302</v>
      </c>
      <c r="M20" s="24">
        <v>340.4</v>
      </c>
      <c r="N20" s="24">
        <v>25.4</v>
      </c>
      <c r="O20" s="24">
        <f t="shared" si="31"/>
        <v>7.4618096357226795</v>
      </c>
      <c r="P20" s="24">
        <f t="shared" si="3"/>
        <v>38.19548872180451</v>
      </c>
      <c r="Q20" s="25">
        <v>111.9</v>
      </c>
      <c r="R20" s="5">
        <v>2.3</v>
      </c>
      <c r="S20" s="24">
        <f t="shared" si="32"/>
        <v>2.0554066130473636</v>
      </c>
      <c r="T20" s="24">
        <f t="shared" si="4"/>
        <v>3.4586466165413534</v>
      </c>
      <c r="U20" s="5">
        <v>10</v>
      </c>
      <c r="V20" s="5">
        <v>11</v>
      </c>
      <c r="W20" s="24">
        <f t="shared" si="5"/>
        <v>110.00000000000001</v>
      </c>
      <c r="X20" s="25">
        <v>90</v>
      </c>
      <c r="Y20" s="5">
        <v>0.8</v>
      </c>
      <c r="Z20" s="24">
        <f t="shared" si="33"/>
        <v>0.8888888888888888</v>
      </c>
      <c r="AA20" s="24">
        <f t="shared" si="6"/>
        <v>1.2030075187969926</v>
      </c>
      <c r="AB20" s="39">
        <v>360</v>
      </c>
      <c r="AC20" s="5">
        <v>26</v>
      </c>
      <c r="AD20" s="24">
        <f t="shared" si="34"/>
        <v>7.222222222222221</v>
      </c>
      <c r="AE20" s="24">
        <f t="shared" si="7"/>
        <v>39.097744360902254</v>
      </c>
      <c r="AF20" s="24">
        <v>7</v>
      </c>
      <c r="AG20" s="24">
        <v>0.2</v>
      </c>
      <c r="AH20" s="24">
        <f t="shared" si="35"/>
        <v>2.857142857142857</v>
      </c>
      <c r="AI20" s="24">
        <f t="shared" si="44"/>
        <v>76.6</v>
      </c>
      <c r="AJ20" s="24">
        <f t="shared" si="44"/>
        <v>0.8</v>
      </c>
      <c r="AK20" s="24">
        <f t="shared" si="36"/>
        <v>1.0443864229765014</v>
      </c>
      <c r="AL20" s="24">
        <f t="shared" si="9"/>
        <v>1.2030075187969926</v>
      </c>
      <c r="AM20" s="39">
        <v>32.3</v>
      </c>
      <c r="AN20" s="5">
        <v>0.8</v>
      </c>
      <c r="AO20" s="24">
        <f>AN20/AM20*100</f>
        <v>2.4767801857585146</v>
      </c>
      <c r="AP20" s="24">
        <f t="shared" si="10"/>
        <v>1.2030075187969926</v>
      </c>
      <c r="AQ20" s="5"/>
      <c r="AR20" s="5"/>
      <c r="AS20" s="24"/>
      <c r="AT20" s="24">
        <v>44.3</v>
      </c>
      <c r="AU20" s="24">
        <v>0</v>
      </c>
      <c r="AV20" s="24">
        <f>AU20/AT20*100</f>
        <v>0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/>
      <c r="BH20" s="24"/>
      <c r="BI20" s="24"/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1545.2</v>
      </c>
      <c r="BP20" s="5">
        <v>91.5</v>
      </c>
      <c r="BQ20" s="24">
        <f t="shared" si="37"/>
        <v>5.9215635516438</v>
      </c>
      <c r="BR20" s="25">
        <v>936.3</v>
      </c>
      <c r="BS20" s="5">
        <v>79.3</v>
      </c>
      <c r="BT20" s="24">
        <f>BS20/BR20*100</f>
        <v>8.469507636441312</v>
      </c>
      <c r="BU20" s="24">
        <v>55.6</v>
      </c>
      <c r="BV20" s="24">
        <v>4.6</v>
      </c>
      <c r="BW20" s="24">
        <f t="shared" si="38"/>
        <v>8.273381294964027</v>
      </c>
      <c r="BX20" s="24">
        <v>9</v>
      </c>
      <c r="BY20" s="24">
        <v>0</v>
      </c>
      <c r="BZ20" s="24">
        <f t="shared" si="39"/>
        <v>0</v>
      </c>
      <c r="CA20" s="24"/>
      <c r="CB20" s="24"/>
      <c r="CC20" s="24"/>
      <c r="CD20" s="24">
        <v>2541.1</v>
      </c>
      <c r="CE20" s="24">
        <v>33.5</v>
      </c>
      <c r="CF20" s="24">
        <f t="shared" si="40"/>
        <v>1.3183267089055921</v>
      </c>
      <c r="CG20" s="24">
        <v>1147.4</v>
      </c>
      <c r="CH20" s="24">
        <v>22.2</v>
      </c>
      <c r="CI20" s="24">
        <f t="shared" si="14"/>
        <v>1.9348091336935678</v>
      </c>
      <c r="CJ20" s="24">
        <f t="shared" si="15"/>
        <v>66.26865671641791</v>
      </c>
      <c r="CK20" s="24">
        <v>1076.3</v>
      </c>
      <c r="CL20" s="24">
        <v>22.2</v>
      </c>
      <c r="CM20" s="24">
        <f>CL20/CK20*100</f>
        <v>2.0626219455542136</v>
      </c>
      <c r="CN20" s="24">
        <v>800.1</v>
      </c>
      <c r="CO20" s="24">
        <v>0</v>
      </c>
      <c r="CP20" s="24">
        <f t="shared" si="41"/>
        <v>0</v>
      </c>
      <c r="CQ20" s="24">
        <v>120</v>
      </c>
      <c r="CR20" s="24">
        <v>2.5</v>
      </c>
      <c r="CS20" s="24">
        <f t="shared" si="17"/>
        <v>2.083333333333333</v>
      </c>
      <c r="CT20" s="24">
        <f t="shared" si="18"/>
        <v>7.462686567164178</v>
      </c>
      <c r="CU20" s="5">
        <v>384</v>
      </c>
      <c r="CV20" s="5">
        <v>8.9</v>
      </c>
      <c r="CW20" s="24">
        <f t="shared" si="19"/>
        <v>2.3177083333333335</v>
      </c>
      <c r="CX20" s="24">
        <f t="shared" si="20"/>
        <v>26.56716417910448</v>
      </c>
      <c r="CY20" s="6">
        <v>495.6</v>
      </c>
      <c r="CZ20" s="26"/>
      <c r="DA20" s="24">
        <f t="shared" si="21"/>
        <v>0</v>
      </c>
      <c r="DB20" s="6">
        <v>60</v>
      </c>
      <c r="DC20" s="6"/>
      <c r="DD20" s="24">
        <f t="shared" si="22"/>
        <v>0</v>
      </c>
      <c r="DE20" s="24">
        <f t="shared" si="23"/>
        <v>0</v>
      </c>
      <c r="DF20" s="24">
        <f t="shared" si="24"/>
        <v>124.5</v>
      </c>
    </row>
    <row r="21" spans="1:110" ht="30.75" customHeight="1">
      <c r="A21" s="22">
        <v>8</v>
      </c>
      <c r="B21" s="23" t="s">
        <v>19</v>
      </c>
      <c r="C21" s="24">
        <f t="shared" si="25"/>
        <v>3667.2</v>
      </c>
      <c r="D21" s="24">
        <f t="shared" si="0"/>
        <v>185.2</v>
      </c>
      <c r="E21" s="24">
        <f t="shared" si="26"/>
        <v>5.050174520069808</v>
      </c>
      <c r="F21" s="5">
        <f t="shared" si="27"/>
        <v>725.1</v>
      </c>
      <c r="G21" s="5">
        <f t="shared" si="28"/>
        <v>39.1</v>
      </c>
      <c r="H21" s="24">
        <f t="shared" si="29"/>
        <v>5.392359674527651</v>
      </c>
      <c r="I21" s="24">
        <f t="shared" si="30"/>
        <v>516.6</v>
      </c>
      <c r="J21" s="24">
        <f t="shared" si="43"/>
        <v>22.3</v>
      </c>
      <c r="K21" s="24">
        <f t="shared" si="1"/>
        <v>4.316686024003097</v>
      </c>
      <c r="L21" s="24">
        <f t="shared" si="2"/>
        <v>29.303547963206313</v>
      </c>
      <c r="M21" s="24">
        <v>258.1</v>
      </c>
      <c r="N21" s="24">
        <v>19.2</v>
      </c>
      <c r="O21" s="24">
        <f t="shared" si="31"/>
        <v>7.438977140643161</v>
      </c>
      <c r="P21" s="24">
        <f t="shared" si="3"/>
        <v>25.2299605781866</v>
      </c>
      <c r="Q21" s="25">
        <v>27</v>
      </c>
      <c r="R21" s="5">
        <v>0.6</v>
      </c>
      <c r="S21" s="24">
        <f t="shared" si="32"/>
        <v>2.2222222222222223</v>
      </c>
      <c r="T21" s="24">
        <f t="shared" si="4"/>
        <v>0.7884362680683312</v>
      </c>
      <c r="U21" s="5">
        <v>3.5</v>
      </c>
      <c r="V21" s="5">
        <v>0</v>
      </c>
      <c r="W21" s="24">
        <f t="shared" si="5"/>
        <v>0</v>
      </c>
      <c r="X21" s="25">
        <v>67</v>
      </c>
      <c r="Y21" s="5">
        <v>0.5</v>
      </c>
      <c r="Z21" s="24">
        <f t="shared" si="33"/>
        <v>0.7462686567164178</v>
      </c>
      <c r="AA21" s="24">
        <f t="shared" si="6"/>
        <v>0.6570302233902761</v>
      </c>
      <c r="AB21" s="39">
        <v>153</v>
      </c>
      <c r="AC21" s="5">
        <v>1.6</v>
      </c>
      <c r="AD21" s="24">
        <f t="shared" si="34"/>
        <v>1.0457516339869282</v>
      </c>
      <c r="AE21" s="24">
        <f t="shared" si="7"/>
        <v>2.1024967148488836</v>
      </c>
      <c r="AF21" s="24">
        <v>8</v>
      </c>
      <c r="AG21" s="24">
        <v>0.4</v>
      </c>
      <c r="AH21" s="24">
        <f t="shared" si="35"/>
        <v>5</v>
      </c>
      <c r="AI21" s="24">
        <f aca="true" t="shared" si="45" ref="AI21:AJ24">AM21+AQ21+AT21+AW21+AZ21+BG21+BK21</f>
        <v>208.5</v>
      </c>
      <c r="AJ21" s="24">
        <f t="shared" si="45"/>
        <v>16.8</v>
      </c>
      <c r="AK21" s="24">
        <f t="shared" si="36"/>
        <v>8.057553956834534</v>
      </c>
      <c r="AL21" s="24">
        <f t="shared" si="9"/>
        <v>22.076215505913275</v>
      </c>
      <c r="AM21" s="25">
        <v>23.5</v>
      </c>
      <c r="AN21" s="5">
        <v>7.3</v>
      </c>
      <c r="AO21" s="24">
        <f t="shared" si="42"/>
        <v>31.06382978723404</v>
      </c>
      <c r="AP21" s="24">
        <f t="shared" si="10"/>
        <v>9.592641261498029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85</v>
      </c>
      <c r="BA21" s="24">
        <v>9.5</v>
      </c>
      <c r="BB21" s="24">
        <f>BA21/AZ21*100</f>
        <v>11.176470588235295</v>
      </c>
      <c r="BC21" s="24">
        <f t="shared" si="11"/>
        <v>12.483574244415244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6" ref="BM21:BM37">BL21/BK21*100</f>
        <v>0</v>
      </c>
      <c r="BN21" s="24">
        <f t="shared" si="13"/>
        <v>0</v>
      </c>
      <c r="BO21" s="24">
        <v>2942.1</v>
      </c>
      <c r="BP21" s="5">
        <v>146.1</v>
      </c>
      <c r="BQ21" s="24">
        <f t="shared" si="37"/>
        <v>4.965840726012032</v>
      </c>
      <c r="BR21" s="25">
        <v>939.8</v>
      </c>
      <c r="BS21" s="5">
        <v>79.7</v>
      </c>
      <c r="BT21" s="24">
        <f>BS21/BR21*100</f>
        <v>8.480527771866356</v>
      </c>
      <c r="BU21" s="24">
        <v>263.8</v>
      </c>
      <c r="BV21" s="24">
        <v>22</v>
      </c>
      <c r="BW21" s="24">
        <f t="shared" si="38"/>
        <v>8.339651250947687</v>
      </c>
      <c r="BX21" s="24">
        <v>368</v>
      </c>
      <c r="BY21" s="24">
        <v>37</v>
      </c>
      <c r="BZ21" s="24">
        <f t="shared" si="39"/>
        <v>10.054347826086957</v>
      </c>
      <c r="CA21" s="24"/>
      <c r="CB21" s="24"/>
      <c r="CC21" s="24"/>
      <c r="CD21" s="24">
        <v>3667.2</v>
      </c>
      <c r="CE21" s="24">
        <v>73.8</v>
      </c>
      <c r="CF21" s="24">
        <f>CE21/CD21*100</f>
        <v>2.012434554973822</v>
      </c>
      <c r="CG21" s="24">
        <v>1112.8</v>
      </c>
      <c r="CH21" s="24">
        <v>29.8</v>
      </c>
      <c r="CI21" s="24">
        <f t="shared" si="14"/>
        <v>2.677929547088426</v>
      </c>
      <c r="CJ21" s="24">
        <f t="shared" si="15"/>
        <v>40.37940379403794</v>
      </c>
      <c r="CK21" s="24">
        <v>1025.3</v>
      </c>
      <c r="CL21" s="24">
        <v>29.8</v>
      </c>
      <c r="CM21" s="24">
        <f t="shared" si="16"/>
        <v>2.9064664000780263</v>
      </c>
      <c r="CN21" s="24">
        <v>596.6</v>
      </c>
      <c r="CO21" s="24">
        <v>0</v>
      </c>
      <c r="CP21" s="24">
        <f t="shared" si="41"/>
        <v>0</v>
      </c>
      <c r="CQ21" s="24">
        <v>492.9</v>
      </c>
      <c r="CR21" s="24">
        <v>0</v>
      </c>
      <c r="CS21" s="24">
        <f t="shared" si="17"/>
        <v>0</v>
      </c>
      <c r="CT21" s="24">
        <f t="shared" si="18"/>
        <v>0</v>
      </c>
      <c r="CU21" s="5">
        <v>1375.2</v>
      </c>
      <c r="CV21" s="5">
        <v>44</v>
      </c>
      <c r="CW21" s="24">
        <f t="shared" si="19"/>
        <v>3.1995346131471787</v>
      </c>
      <c r="CX21" s="24">
        <f t="shared" si="20"/>
        <v>59.62059620596206</v>
      </c>
      <c r="CY21" s="6">
        <v>339.3</v>
      </c>
      <c r="CZ21" s="26"/>
      <c r="DA21" s="24">
        <f t="shared" si="21"/>
        <v>0</v>
      </c>
      <c r="DB21" s="26">
        <v>68</v>
      </c>
      <c r="DC21" s="26"/>
      <c r="DD21" s="24">
        <f t="shared" si="22"/>
        <v>0</v>
      </c>
      <c r="DE21" s="24">
        <f t="shared" si="23"/>
        <v>0</v>
      </c>
      <c r="DF21" s="24">
        <f t="shared" si="24"/>
        <v>111.39999999999999</v>
      </c>
    </row>
    <row r="22" spans="1:110" ht="30.75" customHeight="1">
      <c r="A22" s="22">
        <v>9</v>
      </c>
      <c r="B22" s="23" t="s">
        <v>36</v>
      </c>
      <c r="C22" s="24">
        <f t="shared" si="25"/>
        <v>6081.9</v>
      </c>
      <c r="D22" s="24">
        <f t="shared" si="0"/>
        <v>177</v>
      </c>
      <c r="E22" s="24">
        <f t="shared" si="26"/>
        <v>2.910274749667045</v>
      </c>
      <c r="F22" s="5">
        <f t="shared" si="27"/>
        <v>763.7</v>
      </c>
      <c r="G22" s="5">
        <f t="shared" si="28"/>
        <v>62.400000000000006</v>
      </c>
      <c r="H22" s="24">
        <f t="shared" si="29"/>
        <v>8.170747675788922</v>
      </c>
      <c r="I22" s="24">
        <f t="shared" si="30"/>
        <v>636.7</v>
      </c>
      <c r="J22" s="24">
        <f t="shared" si="43"/>
        <v>28.1</v>
      </c>
      <c r="K22" s="24">
        <f t="shared" si="1"/>
        <v>4.413381498350872</v>
      </c>
      <c r="L22" s="24">
        <f t="shared" si="2"/>
        <v>45.03205128205128</v>
      </c>
      <c r="M22" s="24">
        <v>303.5</v>
      </c>
      <c r="N22" s="24">
        <v>22.6</v>
      </c>
      <c r="O22" s="24">
        <f t="shared" si="31"/>
        <v>7.446457990115321</v>
      </c>
      <c r="P22" s="24">
        <f t="shared" si="3"/>
        <v>36.217948717948715</v>
      </c>
      <c r="Q22" s="25">
        <v>40.8</v>
      </c>
      <c r="R22" s="5">
        <v>0.3</v>
      </c>
      <c r="S22" s="24">
        <f t="shared" si="32"/>
        <v>0.7352941176470588</v>
      </c>
      <c r="T22" s="24">
        <f t="shared" si="4"/>
        <v>0.4807692307692307</v>
      </c>
      <c r="U22" s="5">
        <v>2.4</v>
      </c>
      <c r="V22" s="5">
        <v>0</v>
      </c>
      <c r="W22" s="24">
        <f t="shared" si="5"/>
        <v>0</v>
      </c>
      <c r="X22" s="25">
        <v>91</v>
      </c>
      <c r="Y22" s="5">
        <v>0.4</v>
      </c>
      <c r="Z22" s="24">
        <f t="shared" si="33"/>
        <v>0.43956043956043955</v>
      </c>
      <c r="AA22" s="24">
        <f t="shared" si="6"/>
        <v>0.641025641025641</v>
      </c>
      <c r="AB22" s="39">
        <v>189</v>
      </c>
      <c r="AC22" s="5">
        <v>4.3</v>
      </c>
      <c r="AD22" s="24">
        <f t="shared" si="34"/>
        <v>2.2751322751322753</v>
      </c>
      <c r="AE22" s="24">
        <f t="shared" si="7"/>
        <v>6.8910256410256405</v>
      </c>
      <c r="AF22" s="24">
        <v>10</v>
      </c>
      <c r="AG22" s="24">
        <v>0.5</v>
      </c>
      <c r="AH22" s="24">
        <f t="shared" si="35"/>
        <v>5</v>
      </c>
      <c r="AI22" s="24">
        <f t="shared" si="45"/>
        <v>127</v>
      </c>
      <c r="AJ22" s="24">
        <f>AN22+AR22+AU22+AX22+BA22+BH22+BL22+3.2</f>
        <v>34.300000000000004</v>
      </c>
      <c r="AK22" s="24">
        <f t="shared" si="36"/>
        <v>27.007874015748033</v>
      </c>
      <c r="AL22" s="24">
        <f t="shared" si="9"/>
        <v>54.96794871794872</v>
      </c>
      <c r="AM22" s="39">
        <v>8.4</v>
      </c>
      <c r="AN22" s="5">
        <v>0</v>
      </c>
      <c r="AO22" s="24">
        <f>AN22/AM22*100</f>
        <v>0</v>
      </c>
      <c r="AP22" s="24">
        <f t="shared" si="10"/>
        <v>0</v>
      </c>
      <c r="AQ22" s="5"/>
      <c r="AR22" s="5"/>
      <c r="AS22" s="24"/>
      <c r="AT22" s="24">
        <v>118.6</v>
      </c>
      <c r="AU22" s="24">
        <v>31.1</v>
      </c>
      <c r="AV22" s="24">
        <f>AU22/AT22*100</f>
        <v>26.22259696458685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5318.2</v>
      </c>
      <c r="BP22" s="5">
        <v>114.6</v>
      </c>
      <c r="BQ22" s="24">
        <f t="shared" si="37"/>
        <v>2.154864427813922</v>
      </c>
      <c r="BR22" s="25">
        <v>1185.1</v>
      </c>
      <c r="BS22" s="5">
        <v>100.4</v>
      </c>
      <c r="BT22" s="24">
        <f>BS22/BR22*100</f>
        <v>8.471858914859506</v>
      </c>
      <c r="BU22" s="24">
        <v>81</v>
      </c>
      <c r="BV22" s="24">
        <v>6.7</v>
      </c>
      <c r="BW22" s="24">
        <f t="shared" si="38"/>
        <v>8.271604938271606</v>
      </c>
      <c r="BX22" s="24">
        <v>300</v>
      </c>
      <c r="BY22" s="24">
        <v>0</v>
      </c>
      <c r="BZ22" s="24">
        <f t="shared" si="39"/>
        <v>0</v>
      </c>
      <c r="CA22" s="24"/>
      <c r="CB22" s="24"/>
      <c r="CC22" s="24"/>
      <c r="CD22" s="24">
        <v>6081.9</v>
      </c>
      <c r="CE22" s="24">
        <v>18</v>
      </c>
      <c r="CF22" s="24">
        <f>CE22/CD22*100</f>
        <v>0.2959601440339368</v>
      </c>
      <c r="CG22" s="24">
        <v>1108.3</v>
      </c>
      <c r="CH22" s="24">
        <v>18</v>
      </c>
      <c r="CI22" s="24">
        <f t="shared" si="14"/>
        <v>1.624108995759271</v>
      </c>
      <c r="CJ22" s="24">
        <f t="shared" si="15"/>
        <v>100</v>
      </c>
      <c r="CK22" s="24">
        <v>1028.5</v>
      </c>
      <c r="CL22" s="24">
        <v>18</v>
      </c>
      <c r="CM22" s="24">
        <f t="shared" si="16"/>
        <v>1.750121536217793</v>
      </c>
      <c r="CN22" s="24">
        <v>1066.1</v>
      </c>
      <c r="CO22" s="24">
        <v>0</v>
      </c>
      <c r="CP22" s="24">
        <f t="shared" si="41"/>
        <v>0</v>
      </c>
      <c r="CQ22" s="24">
        <v>210</v>
      </c>
      <c r="CR22" s="24">
        <v>0</v>
      </c>
      <c r="CS22" s="24">
        <f t="shared" si="17"/>
        <v>0</v>
      </c>
      <c r="CT22" s="24">
        <f t="shared" si="18"/>
        <v>0</v>
      </c>
      <c r="CU22" s="5">
        <v>3607.9</v>
      </c>
      <c r="CV22" s="5">
        <v>0</v>
      </c>
      <c r="CW22" s="24">
        <f t="shared" si="19"/>
        <v>0</v>
      </c>
      <c r="CX22" s="24">
        <f t="shared" si="20"/>
        <v>0</v>
      </c>
      <c r="CY22" s="6">
        <v>426.6</v>
      </c>
      <c r="CZ22" s="26"/>
      <c r="DA22" s="24">
        <f t="shared" si="21"/>
        <v>0</v>
      </c>
      <c r="DB22" s="6">
        <v>105.4</v>
      </c>
      <c r="DC22" s="26"/>
      <c r="DD22" s="24">
        <f t="shared" si="22"/>
        <v>0</v>
      </c>
      <c r="DE22" s="24">
        <f t="shared" si="23"/>
        <v>0</v>
      </c>
      <c r="DF22" s="24">
        <f t="shared" si="24"/>
        <v>159</v>
      </c>
    </row>
    <row r="23" spans="1:110" ht="30.75" customHeight="1">
      <c r="A23" s="22">
        <v>10</v>
      </c>
      <c r="B23" s="23" t="s">
        <v>20</v>
      </c>
      <c r="C23" s="24">
        <f t="shared" si="25"/>
        <v>2687</v>
      </c>
      <c r="D23" s="24">
        <f t="shared" si="0"/>
        <v>271.4</v>
      </c>
      <c r="E23" s="24">
        <f t="shared" si="26"/>
        <v>10.10048381094157</v>
      </c>
      <c r="F23" s="5">
        <f t="shared" si="27"/>
        <v>1145.7</v>
      </c>
      <c r="G23" s="5">
        <f t="shared" si="28"/>
        <v>209.6</v>
      </c>
      <c r="H23" s="24">
        <f t="shared" si="29"/>
        <v>18.294492450030546</v>
      </c>
      <c r="I23" s="24">
        <f t="shared" si="30"/>
        <v>1069.9</v>
      </c>
      <c r="J23" s="24">
        <f t="shared" si="43"/>
        <v>206.6</v>
      </c>
      <c r="K23" s="24">
        <f t="shared" si="1"/>
        <v>19.310215908028784</v>
      </c>
      <c r="L23" s="24">
        <f t="shared" si="2"/>
        <v>97.5448536355052</v>
      </c>
      <c r="M23" s="24">
        <v>334.7</v>
      </c>
      <c r="N23" s="24">
        <v>24.9</v>
      </c>
      <c r="O23" s="24">
        <f t="shared" si="31"/>
        <v>7.439498057962354</v>
      </c>
      <c r="P23" s="24">
        <f t="shared" si="3"/>
        <v>11.756373937677054</v>
      </c>
      <c r="Q23" s="25">
        <v>150.9</v>
      </c>
      <c r="R23" s="5">
        <v>2</v>
      </c>
      <c r="S23" s="24">
        <f t="shared" si="32"/>
        <v>1.325381047051027</v>
      </c>
      <c r="T23" s="24">
        <f t="shared" si="4"/>
        <v>0.9442870632672333</v>
      </c>
      <c r="U23" s="5">
        <v>0.3</v>
      </c>
      <c r="V23" s="5">
        <v>0</v>
      </c>
      <c r="W23" s="24">
        <f t="shared" si="5"/>
        <v>0</v>
      </c>
      <c r="X23" s="25">
        <v>121</v>
      </c>
      <c r="Y23" s="5">
        <v>1.2</v>
      </c>
      <c r="Z23" s="24">
        <f t="shared" si="33"/>
        <v>0.9917355371900826</v>
      </c>
      <c r="AA23" s="24">
        <f t="shared" si="6"/>
        <v>0.56657223796034</v>
      </c>
      <c r="AB23" s="39">
        <v>448</v>
      </c>
      <c r="AC23" s="5">
        <v>178.5</v>
      </c>
      <c r="AD23" s="24">
        <f t="shared" si="34"/>
        <v>39.84375</v>
      </c>
      <c r="AE23" s="24">
        <f t="shared" si="7"/>
        <v>84.27762039660057</v>
      </c>
      <c r="AF23" s="24">
        <v>15</v>
      </c>
      <c r="AG23" s="24">
        <v>0</v>
      </c>
      <c r="AH23" s="24">
        <f t="shared" si="35"/>
        <v>0</v>
      </c>
      <c r="AI23" s="24">
        <f t="shared" si="45"/>
        <v>75.8</v>
      </c>
      <c r="AJ23" s="24">
        <f t="shared" si="45"/>
        <v>3</v>
      </c>
      <c r="AK23" s="24">
        <f t="shared" si="36"/>
        <v>3.95778364116095</v>
      </c>
      <c r="AL23" s="24">
        <f t="shared" si="9"/>
        <v>1.41643059490085</v>
      </c>
      <c r="AM23" s="25">
        <v>36.4</v>
      </c>
      <c r="AN23" s="5">
        <v>3</v>
      </c>
      <c r="AO23" s="24">
        <f t="shared" si="42"/>
        <v>8.241758241758241</v>
      </c>
      <c r="AP23" s="24">
        <f t="shared" si="10"/>
        <v>1.41643059490085</v>
      </c>
      <c r="AQ23" s="5"/>
      <c r="AR23" s="5"/>
      <c r="AS23" s="24"/>
      <c r="AT23" s="24">
        <v>39.4</v>
      </c>
      <c r="AU23" s="24">
        <v>0</v>
      </c>
      <c r="AV23" s="24">
        <f>AU23/AT23*100</f>
        <v>0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/>
      <c r="BI23" s="24"/>
      <c r="BJ23" s="24">
        <f t="shared" si="12"/>
        <v>0</v>
      </c>
      <c r="BK23" s="24"/>
      <c r="BL23" s="5"/>
      <c r="BM23" s="34"/>
      <c r="BN23" s="24">
        <f t="shared" si="13"/>
        <v>0</v>
      </c>
      <c r="BO23" s="24">
        <v>1541.3</v>
      </c>
      <c r="BP23" s="5">
        <v>61.8</v>
      </c>
      <c r="BQ23" s="24">
        <f t="shared" si="37"/>
        <v>4.009602283786414</v>
      </c>
      <c r="BR23" s="25">
        <v>516.7</v>
      </c>
      <c r="BS23" s="5">
        <v>43.8</v>
      </c>
      <c r="BT23" s="24">
        <f>BS23/BR23*100</f>
        <v>8.4768724598413</v>
      </c>
      <c r="BU23" s="24">
        <v>101.1</v>
      </c>
      <c r="BV23" s="24">
        <v>8.4</v>
      </c>
      <c r="BW23" s="24">
        <f t="shared" si="38"/>
        <v>8.308605341246292</v>
      </c>
      <c r="BX23" s="24">
        <v>381.4</v>
      </c>
      <c r="BY23" s="24">
        <v>2.2</v>
      </c>
      <c r="BZ23" s="24">
        <f t="shared" si="39"/>
        <v>0.5768222338751967</v>
      </c>
      <c r="CA23" s="24"/>
      <c r="CB23" s="24"/>
      <c r="CC23" s="24"/>
      <c r="CD23" s="24">
        <v>2687</v>
      </c>
      <c r="CE23" s="24">
        <v>36.8</v>
      </c>
      <c r="CF23" s="24">
        <f>CE23/CD23*100</f>
        <v>1.3695571269073314</v>
      </c>
      <c r="CG23" s="24">
        <v>897.5</v>
      </c>
      <c r="CH23" s="24">
        <v>8.8</v>
      </c>
      <c r="CI23" s="24">
        <f t="shared" si="14"/>
        <v>0.9805013927576602</v>
      </c>
      <c r="CJ23" s="24">
        <f t="shared" si="15"/>
        <v>23.913043478260875</v>
      </c>
      <c r="CK23" s="24">
        <v>846.4</v>
      </c>
      <c r="CL23" s="24">
        <v>8.8</v>
      </c>
      <c r="CM23" s="24">
        <f t="shared" si="16"/>
        <v>1.0396975425330812</v>
      </c>
      <c r="CN23" s="24">
        <v>1135</v>
      </c>
      <c r="CO23" s="24">
        <v>0</v>
      </c>
      <c r="CP23" s="24">
        <f t="shared" si="41"/>
        <v>0</v>
      </c>
      <c r="CQ23" s="24">
        <v>285</v>
      </c>
      <c r="CR23" s="24">
        <v>20.9</v>
      </c>
      <c r="CS23" s="24">
        <f t="shared" si="17"/>
        <v>7.333333333333333</v>
      </c>
      <c r="CT23" s="24">
        <f t="shared" si="18"/>
        <v>56.79347826086957</v>
      </c>
      <c r="CU23" s="5">
        <v>280</v>
      </c>
      <c r="CV23" s="5">
        <v>7</v>
      </c>
      <c r="CW23" s="24">
        <f t="shared" si="19"/>
        <v>2.5</v>
      </c>
      <c r="CX23" s="24">
        <f t="shared" si="20"/>
        <v>19.021739130434785</v>
      </c>
      <c r="CY23" s="26">
        <v>415.4</v>
      </c>
      <c r="CZ23" s="26"/>
      <c r="DA23" s="24">
        <f t="shared" si="21"/>
        <v>0</v>
      </c>
      <c r="DB23" s="6">
        <v>40</v>
      </c>
      <c r="DC23" s="26"/>
      <c r="DD23" s="24">
        <f t="shared" si="22"/>
        <v>0</v>
      </c>
      <c r="DE23" s="24">
        <f t="shared" si="23"/>
        <v>0</v>
      </c>
      <c r="DF23" s="24">
        <f t="shared" si="24"/>
        <v>234.59999999999997</v>
      </c>
    </row>
    <row r="24" spans="1:110" ht="30.75" customHeight="1">
      <c r="A24" s="22">
        <v>11</v>
      </c>
      <c r="B24" s="23" t="s">
        <v>21</v>
      </c>
      <c r="C24" s="24">
        <f t="shared" si="25"/>
        <v>3953.7</v>
      </c>
      <c r="D24" s="24">
        <f t="shared" si="0"/>
        <v>197.20000000000002</v>
      </c>
      <c r="E24" s="24">
        <f t="shared" si="26"/>
        <v>4.987733009585958</v>
      </c>
      <c r="F24" s="5">
        <f>+I24+AI24</f>
        <v>1103.2</v>
      </c>
      <c r="G24" s="5">
        <f>+J24+AJ24</f>
        <v>87.80000000000001</v>
      </c>
      <c r="H24" s="24">
        <f t="shared" si="29"/>
        <v>7.958665699782452</v>
      </c>
      <c r="I24" s="24">
        <f>M24+Q24+U24+X24+AB24+AF24</f>
        <v>876.2</v>
      </c>
      <c r="J24" s="24">
        <f>N24+R24+V24+Y24+AC24+AG24</f>
        <v>49.400000000000006</v>
      </c>
      <c r="K24" s="24">
        <f t="shared" si="1"/>
        <v>5.637982195845698</v>
      </c>
      <c r="L24" s="24">
        <f t="shared" si="2"/>
        <v>56.264236902050115</v>
      </c>
      <c r="M24" s="24">
        <v>524.7</v>
      </c>
      <c r="N24" s="24">
        <v>39.1</v>
      </c>
      <c r="O24" s="24">
        <f t="shared" si="31"/>
        <v>7.451877263198018</v>
      </c>
      <c r="P24" s="24">
        <f t="shared" si="3"/>
        <v>44.53302961275626</v>
      </c>
      <c r="Q24" s="25">
        <v>38.4</v>
      </c>
      <c r="R24" s="5">
        <v>1.1</v>
      </c>
      <c r="S24" s="24">
        <f t="shared" si="32"/>
        <v>2.8645833333333335</v>
      </c>
      <c r="T24" s="24">
        <f t="shared" si="4"/>
        <v>1.2528473804100226</v>
      </c>
      <c r="U24" s="5">
        <v>4.1</v>
      </c>
      <c r="V24" s="5">
        <v>4.9</v>
      </c>
      <c r="W24" s="24">
        <f t="shared" si="5"/>
        <v>119.51219512195124</v>
      </c>
      <c r="X24" s="25">
        <v>92</v>
      </c>
      <c r="Y24" s="5">
        <v>0.6</v>
      </c>
      <c r="Z24" s="24">
        <f t="shared" si="33"/>
        <v>0.6521739130434783</v>
      </c>
      <c r="AA24" s="24">
        <f t="shared" si="6"/>
        <v>0.6833712984054668</v>
      </c>
      <c r="AB24" s="39">
        <v>210</v>
      </c>
      <c r="AC24" s="5">
        <v>3.7</v>
      </c>
      <c r="AD24" s="24">
        <f t="shared" si="34"/>
        <v>1.761904761904762</v>
      </c>
      <c r="AE24" s="24">
        <f t="shared" si="7"/>
        <v>4.214123006833713</v>
      </c>
      <c r="AF24" s="24">
        <v>7</v>
      </c>
      <c r="AG24" s="24">
        <v>0</v>
      </c>
      <c r="AH24" s="24">
        <f t="shared" si="35"/>
        <v>0</v>
      </c>
      <c r="AI24" s="24">
        <f t="shared" si="45"/>
        <v>227</v>
      </c>
      <c r="AJ24" s="24">
        <f>AN24+AR24+AU24+AX24+BA24+BH24+BL24+12.9</f>
        <v>38.4</v>
      </c>
      <c r="AK24" s="24">
        <f t="shared" si="36"/>
        <v>16.916299559471366</v>
      </c>
      <c r="AL24" s="24">
        <f t="shared" si="9"/>
        <v>43.73576309794988</v>
      </c>
      <c r="AM24" s="39">
        <v>12.8</v>
      </c>
      <c r="AN24" s="5">
        <v>0</v>
      </c>
      <c r="AO24" s="24">
        <f>AN24/AM24*100</f>
        <v>0</v>
      </c>
      <c r="AP24" s="24">
        <f t="shared" si="10"/>
        <v>0</v>
      </c>
      <c r="AQ24" s="5">
        <v>2.3</v>
      </c>
      <c r="AR24" s="5">
        <v>0</v>
      </c>
      <c r="AS24" s="24">
        <f aca="true" t="shared" si="47" ref="AS24:AS38">AR24/AQ24*100</f>
        <v>0</v>
      </c>
      <c r="AT24" s="24">
        <v>211.9</v>
      </c>
      <c r="AU24" s="24">
        <v>25.1</v>
      </c>
      <c r="AV24" s="24">
        <f>AU24/AT24*100</f>
        <v>11.845210004719208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0</v>
      </c>
      <c r="BH24" s="24">
        <v>0.4</v>
      </c>
      <c r="BI24" s="24"/>
      <c r="BJ24" s="24">
        <f t="shared" si="12"/>
        <v>0.45558086560364464</v>
      </c>
      <c r="BK24" s="24"/>
      <c r="BL24" s="5"/>
      <c r="BM24" s="34"/>
      <c r="BN24" s="24">
        <f t="shared" si="13"/>
        <v>0</v>
      </c>
      <c r="BO24" s="24">
        <v>2850.5</v>
      </c>
      <c r="BP24" s="5">
        <v>109.4</v>
      </c>
      <c r="BQ24" s="24">
        <f t="shared" si="37"/>
        <v>3.8379231713734434</v>
      </c>
      <c r="BR24" s="25">
        <v>959.8</v>
      </c>
      <c r="BS24" s="5">
        <v>81.4</v>
      </c>
      <c r="BT24" s="24">
        <f>BS24/BR24*100</f>
        <v>8.480933527818296</v>
      </c>
      <c r="BU24" s="24">
        <v>246.8</v>
      </c>
      <c r="BV24" s="24">
        <v>20.6</v>
      </c>
      <c r="BW24" s="24">
        <f t="shared" si="38"/>
        <v>8.346839546191248</v>
      </c>
      <c r="BX24" s="24">
        <v>292</v>
      </c>
      <c r="BY24" s="24">
        <v>0</v>
      </c>
      <c r="BZ24" s="24">
        <f aca="true" t="shared" si="48" ref="BZ24:BZ37">BY24/BX24*100</f>
        <v>0</v>
      </c>
      <c r="CA24" s="24"/>
      <c r="CB24" s="24"/>
      <c r="CC24" s="24"/>
      <c r="CD24" s="24">
        <v>3953.7</v>
      </c>
      <c r="CE24" s="24">
        <v>172.8</v>
      </c>
      <c r="CF24" s="24">
        <f>CE24/CD24*100</f>
        <v>4.370589574322787</v>
      </c>
      <c r="CG24" s="24">
        <v>1171.5</v>
      </c>
      <c r="CH24" s="24">
        <v>65</v>
      </c>
      <c r="CI24" s="24">
        <f>CH24/CG24*100</f>
        <v>5.548442168160478</v>
      </c>
      <c r="CJ24" s="24">
        <f>+CH24/CE24*100</f>
        <v>37.61574074074074</v>
      </c>
      <c r="CK24" s="24">
        <v>1104.1</v>
      </c>
      <c r="CL24" s="24">
        <v>65</v>
      </c>
      <c r="CM24" s="24">
        <f>CL24/CK24*100</f>
        <v>5.887147903269631</v>
      </c>
      <c r="CN24" s="24">
        <v>1478.4</v>
      </c>
      <c r="CO24" s="24">
        <v>0</v>
      </c>
      <c r="CP24" s="24">
        <f>CO24/CN24*100</f>
        <v>0</v>
      </c>
      <c r="CQ24" s="24">
        <v>139.2</v>
      </c>
      <c r="CR24" s="24">
        <v>15.2</v>
      </c>
      <c r="CS24" s="24">
        <f>CR24/CQ24*100</f>
        <v>10.919540229885058</v>
      </c>
      <c r="CT24" s="24">
        <f>+CR24/CE24*100</f>
        <v>8.796296296296296</v>
      </c>
      <c r="CU24" s="5">
        <v>1075</v>
      </c>
      <c r="CV24" s="5">
        <v>92.6</v>
      </c>
      <c r="CW24" s="24">
        <f>CV24/CU24*100</f>
        <v>8.613953488372092</v>
      </c>
      <c r="CX24" s="24">
        <f>CV24/CE24*100</f>
        <v>53.587962962962955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23"/>
        <v>0</v>
      </c>
      <c r="DF24" s="24">
        <f t="shared" si="24"/>
        <v>24.400000000000006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49" ref="E25:E38">D25/C25*100</f>
        <v>#DIV/0!</v>
      </c>
      <c r="F25" s="28"/>
      <c r="G25" s="29"/>
      <c r="H25" s="24" t="e">
        <f aca="true" t="shared" si="50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1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32"/>
        <v>#VALUE!</v>
      </c>
      <c r="T25" s="24" t="e">
        <f t="shared" si="4"/>
        <v>#VALUE!</v>
      </c>
      <c r="U25" s="5"/>
      <c r="V25" s="5"/>
      <c r="W25" s="24" t="e">
        <f aca="true" t="shared" si="52" ref="W25:W38">V25/U25*100</f>
        <v>#DIV/0!</v>
      </c>
      <c r="X25" s="26"/>
      <c r="Y25" s="5"/>
      <c r="Z25" s="24" t="e">
        <f aca="true" t="shared" si="53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4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5" ref="AO25:AO38">AN25/AM25*100</f>
        <v>#DIV/0!</v>
      </c>
      <c r="AP25" s="24" t="e">
        <f t="shared" si="10"/>
        <v>#DIV/0!</v>
      </c>
      <c r="AQ25" s="5"/>
      <c r="AR25" s="5"/>
      <c r="AS25" s="24" t="e">
        <f t="shared" si="47"/>
        <v>#DIV/0!</v>
      </c>
      <c r="AT25" s="24"/>
      <c r="AU25" s="24"/>
      <c r="AV25" s="24" t="e">
        <f aca="true" t="shared" si="56" ref="AV25:AV38">AU25/AT25*100</f>
        <v>#DIV/0!</v>
      </c>
      <c r="AW25" s="24"/>
      <c r="AX25" s="24"/>
      <c r="AY25" s="24"/>
      <c r="AZ25" s="24"/>
      <c r="BA25" s="24"/>
      <c r="BB25" s="24" t="e">
        <f aca="true" t="shared" si="57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8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6"/>
        <v>#DIV/0!</v>
      </c>
      <c r="BN25" s="24" t="e">
        <f t="shared" si="13"/>
        <v>#DIV/0!</v>
      </c>
      <c r="BO25" s="25"/>
      <c r="BP25" s="5"/>
      <c r="BQ25" s="24" t="e">
        <f aca="true" t="shared" si="59" ref="BQ25:BQ38">BP25/BO25*100</f>
        <v>#DIV/0!</v>
      </c>
      <c r="BR25" s="24"/>
      <c r="BS25" s="24"/>
      <c r="BT25" s="24" t="e">
        <f aca="true" t="shared" si="60" ref="BT25:BT37">BS25/BR25*100</f>
        <v>#DIV/0!</v>
      </c>
      <c r="BU25" s="24"/>
      <c r="BV25" s="24"/>
      <c r="BW25" s="24" t="e">
        <f t="shared" si="38"/>
        <v>#DIV/0!</v>
      </c>
      <c r="BX25" s="24"/>
      <c r="BY25" s="24"/>
      <c r="BZ25" s="24" t="e">
        <f t="shared" si="48"/>
        <v>#DIV/0!</v>
      </c>
      <c r="CA25" s="24"/>
      <c r="CB25" s="24"/>
      <c r="CC25" s="24">
        <v>0</v>
      </c>
      <c r="CD25" s="6"/>
      <c r="CE25" s="6"/>
      <c r="CF25" s="24" t="e">
        <f aca="true" t="shared" si="61" ref="CF25:CF38">CE25/CD25*100</f>
        <v>#DIV/0!</v>
      </c>
      <c r="CG25" s="24"/>
      <c r="CH25" s="24"/>
      <c r="CI25" s="24" t="e">
        <f aca="true" t="shared" si="62" ref="CI25:CI38">CH25/CG25*100</f>
        <v>#DIV/0!</v>
      </c>
      <c r="CJ25" s="24" t="e">
        <f aca="true" t="shared" si="63" ref="CJ25:CJ38">+CH25/CE25*100</f>
        <v>#DIV/0!</v>
      </c>
      <c r="CK25" s="24"/>
      <c r="CL25" s="24"/>
      <c r="CM25" s="24" t="e">
        <f aca="true" t="shared" si="64" ref="CM25:CM38">CL25/CK25*100</f>
        <v>#DIV/0!</v>
      </c>
      <c r="CN25" s="31"/>
      <c r="CO25" s="24"/>
      <c r="CP25" s="24" t="e">
        <f t="shared" si="41"/>
        <v>#DIV/0!</v>
      </c>
      <c r="CQ25" s="24"/>
      <c r="CR25" s="24"/>
      <c r="CS25" s="24" t="e">
        <f aca="true" t="shared" si="65" ref="CS25:CS38">CR25/CQ25*100</f>
        <v>#DIV/0!</v>
      </c>
      <c r="CT25" s="24" t="e">
        <f t="shared" si="18"/>
        <v>#DIV/0!</v>
      </c>
      <c r="CU25" s="6"/>
      <c r="CV25" s="6"/>
      <c r="CW25" s="24" t="e">
        <f aca="true" t="shared" si="66" ref="CW25:CW38">CV25/CU25*100</f>
        <v>#DIV/0!</v>
      </c>
      <c r="CX25" s="24" t="e">
        <f aca="true" t="shared" si="67" ref="CX25:CX38">+CV25/CE25*100</f>
        <v>#DIV/0!</v>
      </c>
      <c r="CY25" s="6"/>
      <c r="CZ25" s="6"/>
      <c r="DA25" s="24" t="e">
        <f aca="true" t="shared" si="68" ref="DA25:DA38">CZ25/CY25*100</f>
        <v>#DIV/0!</v>
      </c>
      <c r="DB25" s="6"/>
      <c r="DC25" s="6"/>
      <c r="DD25" s="24" t="e">
        <f aca="true" t="shared" si="69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49"/>
        <v>#DIV/0!</v>
      </c>
      <c r="F26" s="28"/>
      <c r="G26" s="29"/>
      <c r="H26" s="24" t="e">
        <f t="shared" si="50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1"/>
        <v>#DIV/0!</v>
      </c>
      <c r="P26" s="24" t="e">
        <f t="shared" si="3"/>
        <v>#DIV/0!</v>
      </c>
      <c r="Q26" s="26"/>
      <c r="R26" s="5"/>
      <c r="S26" s="24" t="e">
        <f t="shared" si="32"/>
        <v>#DIV/0!</v>
      </c>
      <c r="T26" s="24" t="e">
        <f t="shared" si="4"/>
        <v>#DIV/0!</v>
      </c>
      <c r="U26" s="5"/>
      <c r="V26" s="5"/>
      <c r="W26" s="24" t="e">
        <f t="shared" si="52"/>
        <v>#DIV/0!</v>
      </c>
      <c r="X26" s="26"/>
      <c r="Y26" s="5"/>
      <c r="Z26" s="24" t="e">
        <f t="shared" si="53"/>
        <v>#DIV/0!</v>
      </c>
      <c r="AA26" s="24" t="e">
        <f t="shared" si="6"/>
        <v>#DIV/0!</v>
      </c>
      <c r="AB26" s="5"/>
      <c r="AC26" s="5"/>
      <c r="AD26" s="24" t="e">
        <f t="shared" si="54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5"/>
        <v>#DIV/0!</v>
      </c>
      <c r="AP26" s="24" t="e">
        <f t="shared" si="10"/>
        <v>#DIV/0!</v>
      </c>
      <c r="AQ26" s="5"/>
      <c r="AR26" s="5"/>
      <c r="AS26" s="24" t="e">
        <f t="shared" si="47"/>
        <v>#DIV/0!</v>
      </c>
      <c r="AT26" s="24"/>
      <c r="AU26" s="24"/>
      <c r="AV26" s="24" t="e">
        <f t="shared" si="56"/>
        <v>#DIV/0!</v>
      </c>
      <c r="AW26" s="24"/>
      <c r="AX26" s="24"/>
      <c r="AY26" s="24"/>
      <c r="AZ26" s="24"/>
      <c r="BA26" s="24"/>
      <c r="BB26" s="24" t="e">
        <f t="shared" si="57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8"/>
        <v>#DIV/0!</v>
      </c>
      <c r="BJ26" s="24" t="e">
        <f t="shared" si="12"/>
        <v>#DIV/0!</v>
      </c>
      <c r="BK26" s="24"/>
      <c r="BL26" s="24"/>
      <c r="BM26" s="34" t="e">
        <f t="shared" si="46"/>
        <v>#DIV/0!</v>
      </c>
      <c r="BN26" s="24" t="e">
        <f t="shared" si="13"/>
        <v>#DIV/0!</v>
      </c>
      <c r="BO26" s="5"/>
      <c r="BP26" s="5"/>
      <c r="BQ26" s="24" t="e">
        <f t="shared" si="59"/>
        <v>#DIV/0!</v>
      </c>
      <c r="BR26" s="24"/>
      <c r="BS26" s="24"/>
      <c r="BT26" s="24" t="e">
        <f t="shared" si="60"/>
        <v>#DIV/0!</v>
      </c>
      <c r="BU26" s="24"/>
      <c r="BV26" s="24"/>
      <c r="BW26" s="24" t="e">
        <f t="shared" si="38"/>
        <v>#DIV/0!</v>
      </c>
      <c r="BX26" s="24"/>
      <c r="BY26" s="24"/>
      <c r="BZ26" s="24" t="e">
        <f t="shared" si="48"/>
        <v>#DIV/0!</v>
      </c>
      <c r="CA26" s="24"/>
      <c r="CB26" s="24"/>
      <c r="CC26" s="24">
        <v>0</v>
      </c>
      <c r="CD26" s="6"/>
      <c r="CE26" s="6"/>
      <c r="CF26" s="24" t="e">
        <f t="shared" si="61"/>
        <v>#DIV/0!</v>
      </c>
      <c r="CG26" s="24"/>
      <c r="CH26" s="24"/>
      <c r="CI26" s="24" t="e">
        <f t="shared" si="62"/>
        <v>#DIV/0!</v>
      </c>
      <c r="CJ26" s="24" t="e">
        <f t="shared" si="63"/>
        <v>#DIV/0!</v>
      </c>
      <c r="CK26" s="24"/>
      <c r="CL26" s="24"/>
      <c r="CM26" s="24" t="e">
        <f t="shared" si="64"/>
        <v>#DIV/0!</v>
      </c>
      <c r="CN26" s="31"/>
      <c r="CO26" s="24"/>
      <c r="CP26" s="24" t="e">
        <f t="shared" si="41"/>
        <v>#DIV/0!</v>
      </c>
      <c r="CQ26" s="24"/>
      <c r="CR26" s="24"/>
      <c r="CS26" s="24" t="e">
        <f t="shared" si="65"/>
        <v>#DIV/0!</v>
      </c>
      <c r="CT26" s="24" t="e">
        <f t="shared" si="18"/>
        <v>#DIV/0!</v>
      </c>
      <c r="CU26" s="6"/>
      <c r="CV26" s="6"/>
      <c r="CW26" s="24" t="e">
        <f t="shared" si="66"/>
        <v>#DIV/0!</v>
      </c>
      <c r="CX26" s="24" t="e">
        <f t="shared" si="67"/>
        <v>#DIV/0!</v>
      </c>
      <c r="CY26" s="6"/>
      <c r="CZ26" s="6"/>
      <c r="DA26" s="24" t="e">
        <f t="shared" si="68"/>
        <v>#DIV/0!</v>
      </c>
      <c r="DB26" s="6"/>
      <c r="DC26" s="6"/>
      <c r="DD26" s="24" t="e">
        <f t="shared" si="69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49"/>
        <v>#DIV/0!</v>
      </c>
      <c r="F27" s="28"/>
      <c r="G27" s="29"/>
      <c r="H27" s="24" t="e">
        <f t="shared" si="50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1"/>
        <v>#DIV/0!</v>
      </c>
      <c r="P27" s="24" t="e">
        <f t="shared" si="3"/>
        <v>#DIV/0!</v>
      </c>
      <c r="Q27" s="26"/>
      <c r="R27" s="5"/>
      <c r="S27" s="24" t="e">
        <f t="shared" si="32"/>
        <v>#DIV/0!</v>
      </c>
      <c r="T27" s="24" t="e">
        <f t="shared" si="4"/>
        <v>#DIV/0!</v>
      </c>
      <c r="U27" s="5"/>
      <c r="V27" s="5"/>
      <c r="W27" s="24" t="e">
        <f t="shared" si="52"/>
        <v>#DIV/0!</v>
      </c>
      <c r="X27" s="26"/>
      <c r="Y27" s="5"/>
      <c r="Z27" s="24" t="e">
        <f t="shared" si="53"/>
        <v>#DIV/0!</v>
      </c>
      <c r="AA27" s="24" t="e">
        <f t="shared" si="6"/>
        <v>#DIV/0!</v>
      </c>
      <c r="AB27" s="5"/>
      <c r="AC27" s="5"/>
      <c r="AD27" s="24" t="e">
        <f t="shared" si="54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5"/>
        <v>#DIV/0!</v>
      </c>
      <c r="AP27" s="24" t="e">
        <f t="shared" si="10"/>
        <v>#DIV/0!</v>
      </c>
      <c r="AQ27" s="5"/>
      <c r="AR27" s="5"/>
      <c r="AS27" s="24" t="e">
        <f t="shared" si="47"/>
        <v>#DIV/0!</v>
      </c>
      <c r="AT27" s="24"/>
      <c r="AU27" s="24"/>
      <c r="AV27" s="24" t="e">
        <f t="shared" si="56"/>
        <v>#DIV/0!</v>
      </c>
      <c r="AW27" s="24"/>
      <c r="AX27" s="24"/>
      <c r="AY27" s="24"/>
      <c r="AZ27" s="24"/>
      <c r="BA27" s="24"/>
      <c r="BB27" s="24" t="e">
        <f t="shared" si="57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8"/>
        <v>#DIV/0!</v>
      </c>
      <c r="BJ27" s="24" t="e">
        <f t="shared" si="12"/>
        <v>#DIV/0!</v>
      </c>
      <c r="BK27" s="24"/>
      <c r="BL27" s="24"/>
      <c r="BM27" s="34" t="e">
        <f t="shared" si="46"/>
        <v>#DIV/0!</v>
      </c>
      <c r="BN27" s="24" t="e">
        <f t="shared" si="13"/>
        <v>#DIV/0!</v>
      </c>
      <c r="BO27" s="5"/>
      <c r="BP27" s="5"/>
      <c r="BQ27" s="24" t="e">
        <f t="shared" si="59"/>
        <v>#DIV/0!</v>
      </c>
      <c r="BR27" s="24"/>
      <c r="BS27" s="24"/>
      <c r="BT27" s="24" t="e">
        <f t="shared" si="60"/>
        <v>#DIV/0!</v>
      </c>
      <c r="BU27" s="24"/>
      <c r="BV27" s="24"/>
      <c r="BW27" s="24" t="e">
        <f t="shared" si="38"/>
        <v>#DIV/0!</v>
      </c>
      <c r="BX27" s="24"/>
      <c r="BY27" s="24"/>
      <c r="BZ27" s="24" t="e">
        <f t="shared" si="48"/>
        <v>#DIV/0!</v>
      </c>
      <c r="CA27" s="24"/>
      <c r="CB27" s="24"/>
      <c r="CC27" s="24">
        <v>0</v>
      </c>
      <c r="CD27" s="6"/>
      <c r="CE27" s="6"/>
      <c r="CF27" s="24" t="e">
        <f t="shared" si="61"/>
        <v>#DIV/0!</v>
      </c>
      <c r="CG27" s="24"/>
      <c r="CH27" s="24"/>
      <c r="CI27" s="24" t="e">
        <f t="shared" si="62"/>
        <v>#DIV/0!</v>
      </c>
      <c r="CJ27" s="24" t="e">
        <f t="shared" si="63"/>
        <v>#DIV/0!</v>
      </c>
      <c r="CK27" s="24"/>
      <c r="CL27" s="24"/>
      <c r="CM27" s="24" t="e">
        <f t="shared" si="64"/>
        <v>#DIV/0!</v>
      </c>
      <c r="CN27" s="31"/>
      <c r="CO27" s="24"/>
      <c r="CP27" s="24" t="e">
        <f t="shared" si="41"/>
        <v>#DIV/0!</v>
      </c>
      <c r="CQ27" s="24"/>
      <c r="CR27" s="24"/>
      <c r="CS27" s="24" t="e">
        <f t="shared" si="65"/>
        <v>#DIV/0!</v>
      </c>
      <c r="CT27" s="24" t="e">
        <f t="shared" si="18"/>
        <v>#DIV/0!</v>
      </c>
      <c r="CU27" s="6"/>
      <c r="CV27" s="6"/>
      <c r="CW27" s="24" t="e">
        <f t="shared" si="66"/>
        <v>#DIV/0!</v>
      </c>
      <c r="CX27" s="24" t="e">
        <f t="shared" si="67"/>
        <v>#DIV/0!</v>
      </c>
      <c r="CY27" s="6"/>
      <c r="CZ27" s="6"/>
      <c r="DA27" s="24" t="e">
        <f t="shared" si="68"/>
        <v>#DIV/0!</v>
      </c>
      <c r="DB27" s="6"/>
      <c r="DC27" s="6"/>
      <c r="DD27" s="24" t="e">
        <f t="shared" si="69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49"/>
        <v>#DIV/0!</v>
      </c>
      <c r="F28" s="28"/>
      <c r="G28" s="29"/>
      <c r="H28" s="24" t="e">
        <f t="shared" si="50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1"/>
        <v>#DIV/0!</v>
      </c>
      <c r="P28" s="24" t="e">
        <f t="shared" si="3"/>
        <v>#DIV/0!</v>
      </c>
      <c r="Q28" s="26"/>
      <c r="R28" s="5"/>
      <c r="S28" s="24" t="e">
        <f t="shared" si="32"/>
        <v>#DIV/0!</v>
      </c>
      <c r="T28" s="24" t="e">
        <f t="shared" si="4"/>
        <v>#DIV/0!</v>
      </c>
      <c r="U28" s="5"/>
      <c r="V28" s="5"/>
      <c r="W28" s="24" t="e">
        <f t="shared" si="52"/>
        <v>#DIV/0!</v>
      </c>
      <c r="X28" s="26"/>
      <c r="Y28" s="5"/>
      <c r="Z28" s="24" t="e">
        <f t="shared" si="53"/>
        <v>#DIV/0!</v>
      </c>
      <c r="AA28" s="24" t="e">
        <f t="shared" si="6"/>
        <v>#DIV/0!</v>
      </c>
      <c r="AB28" s="5"/>
      <c r="AC28" s="5"/>
      <c r="AD28" s="24" t="e">
        <f t="shared" si="54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5"/>
        <v>#DIV/0!</v>
      </c>
      <c r="AP28" s="24" t="e">
        <f t="shared" si="10"/>
        <v>#DIV/0!</v>
      </c>
      <c r="AQ28" s="5"/>
      <c r="AR28" s="5"/>
      <c r="AS28" s="24" t="e">
        <f t="shared" si="47"/>
        <v>#DIV/0!</v>
      </c>
      <c r="AT28" s="24"/>
      <c r="AU28" s="24"/>
      <c r="AV28" s="24" t="e">
        <f t="shared" si="56"/>
        <v>#DIV/0!</v>
      </c>
      <c r="AW28" s="24"/>
      <c r="AX28" s="24"/>
      <c r="AY28" s="24"/>
      <c r="AZ28" s="24"/>
      <c r="BA28" s="24"/>
      <c r="BB28" s="24" t="e">
        <f t="shared" si="57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8"/>
        <v>#DIV/0!</v>
      </c>
      <c r="BJ28" s="24" t="e">
        <f t="shared" si="12"/>
        <v>#DIV/0!</v>
      </c>
      <c r="BK28" s="24"/>
      <c r="BL28" s="24"/>
      <c r="BM28" s="34" t="e">
        <f t="shared" si="46"/>
        <v>#DIV/0!</v>
      </c>
      <c r="BN28" s="24" t="e">
        <f t="shared" si="13"/>
        <v>#DIV/0!</v>
      </c>
      <c r="BO28" s="5"/>
      <c r="BP28" s="5"/>
      <c r="BQ28" s="24" t="e">
        <f t="shared" si="59"/>
        <v>#DIV/0!</v>
      </c>
      <c r="BR28" s="24"/>
      <c r="BS28" s="24"/>
      <c r="BT28" s="24" t="e">
        <f t="shared" si="60"/>
        <v>#DIV/0!</v>
      </c>
      <c r="BU28" s="24"/>
      <c r="BV28" s="24"/>
      <c r="BW28" s="24" t="e">
        <f t="shared" si="38"/>
        <v>#DIV/0!</v>
      </c>
      <c r="BX28" s="24"/>
      <c r="BY28" s="24"/>
      <c r="BZ28" s="24" t="e">
        <f t="shared" si="48"/>
        <v>#DIV/0!</v>
      </c>
      <c r="CA28" s="24"/>
      <c r="CB28" s="24"/>
      <c r="CC28" s="24">
        <v>0</v>
      </c>
      <c r="CD28" s="6"/>
      <c r="CE28" s="6"/>
      <c r="CF28" s="24" t="e">
        <f t="shared" si="61"/>
        <v>#DIV/0!</v>
      </c>
      <c r="CG28" s="24"/>
      <c r="CH28" s="24"/>
      <c r="CI28" s="24" t="e">
        <f t="shared" si="62"/>
        <v>#DIV/0!</v>
      </c>
      <c r="CJ28" s="24" t="e">
        <f t="shared" si="63"/>
        <v>#DIV/0!</v>
      </c>
      <c r="CK28" s="24"/>
      <c r="CL28" s="24"/>
      <c r="CM28" s="24" t="e">
        <f t="shared" si="64"/>
        <v>#DIV/0!</v>
      </c>
      <c r="CN28" s="31"/>
      <c r="CO28" s="24"/>
      <c r="CP28" s="24" t="e">
        <f t="shared" si="41"/>
        <v>#DIV/0!</v>
      </c>
      <c r="CQ28" s="24"/>
      <c r="CR28" s="24"/>
      <c r="CS28" s="24" t="e">
        <f t="shared" si="65"/>
        <v>#DIV/0!</v>
      </c>
      <c r="CT28" s="24" t="e">
        <f t="shared" si="18"/>
        <v>#DIV/0!</v>
      </c>
      <c r="CU28" s="6"/>
      <c r="CV28" s="6"/>
      <c r="CW28" s="24" t="e">
        <f t="shared" si="66"/>
        <v>#DIV/0!</v>
      </c>
      <c r="CX28" s="24" t="e">
        <f t="shared" si="67"/>
        <v>#DIV/0!</v>
      </c>
      <c r="CY28" s="6"/>
      <c r="CZ28" s="6"/>
      <c r="DA28" s="24" t="e">
        <f t="shared" si="68"/>
        <v>#DIV/0!</v>
      </c>
      <c r="DB28" s="6"/>
      <c r="DC28" s="6"/>
      <c r="DD28" s="24" t="e">
        <f t="shared" si="69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49"/>
        <v>#DIV/0!</v>
      </c>
      <c r="F29" s="28"/>
      <c r="G29" s="29"/>
      <c r="H29" s="24" t="e">
        <f t="shared" si="50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1"/>
        <v>#DIV/0!</v>
      </c>
      <c r="P29" s="24" t="e">
        <f t="shared" si="3"/>
        <v>#DIV/0!</v>
      </c>
      <c r="Q29" s="26"/>
      <c r="R29" s="5"/>
      <c r="S29" s="24" t="e">
        <f t="shared" si="32"/>
        <v>#DIV/0!</v>
      </c>
      <c r="T29" s="24" t="e">
        <f t="shared" si="4"/>
        <v>#DIV/0!</v>
      </c>
      <c r="U29" s="5"/>
      <c r="V29" s="5"/>
      <c r="W29" s="24" t="e">
        <f t="shared" si="52"/>
        <v>#DIV/0!</v>
      </c>
      <c r="X29" s="26"/>
      <c r="Y29" s="5"/>
      <c r="Z29" s="24" t="e">
        <f t="shared" si="53"/>
        <v>#DIV/0!</v>
      </c>
      <c r="AA29" s="24" t="e">
        <f t="shared" si="6"/>
        <v>#DIV/0!</v>
      </c>
      <c r="AB29" s="5"/>
      <c r="AC29" s="5"/>
      <c r="AD29" s="24" t="e">
        <f t="shared" si="54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5"/>
        <v>#DIV/0!</v>
      </c>
      <c r="AP29" s="24" t="e">
        <f t="shared" si="10"/>
        <v>#DIV/0!</v>
      </c>
      <c r="AQ29" s="5"/>
      <c r="AR29" s="5"/>
      <c r="AS29" s="24" t="e">
        <f t="shared" si="47"/>
        <v>#DIV/0!</v>
      </c>
      <c r="AT29" s="24"/>
      <c r="AU29" s="24"/>
      <c r="AV29" s="24" t="e">
        <f t="shared" si="56"/>
        <v>#DIV/0!</v>
      </c>
      <c r="AW29" s="24"/>
      <c r="AX29" s="24"/>
      <c r="AY29" s="24"/>
      <c r="AZ29" s="24"/>
      <c r="BA29" s="24"/>
      <c r="BB29" s="24" t="e">
        <f t="shared" si="57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8"/>
        <v>#DIV/0!</v>
      </c>
      <c r="BJ29" s="24" t="e">
        <f t="shared" si="12"/>
        <v>#DIV/0!</v>
      </c>
      <c r="BK29" s="24"/>
      <c r="BL29" s="24"/>
      <c r="BM29" s="34" t="e">
        <f t="shared" si="46"/>
        <v>#DIV/0!</v>
      </c>
      <c r="BN29" s="24" t="e">
        <f t="shared" si="13"/>
        <v>#DIV/0!</v>
      </c>
      <c r="BO29" s="5"/>
      <c r="BP29" s="5"/>
      <c r="BQ29" s="24" t="e">
        <f t="shared" si="59"/>
        <v>#DIV/0!</v>
      </c>
      <c r="BR29" s="24"/>
      <c r="BS29" s="24"/>
      <c r="BT29" s="24" t="e">
        <f t="shared" si="60"/>
        <v>#DIV/0!</v>
      </c>
      <c r="BU29" s="24"/>
      <c r="BV29" s="24"/>
      <c r="BW29" s="24" t="e">
        <f t="shared" si="38"/>
        <v>#DIV/0!</v>
      </c>
      <c r="BX29" s="24"/>
      <c r="BY29" s="24"/>
      <c r="BZ29" s="24" t="e">
        <f t="shared" si="48"/>
        <v>#DIV/0!</v>
      </c>
      <c r="CA29" s="24"/>
      <c r="CB29" s="24"/>
      <c r="CC29" s="24">
        <v>0</v>
      </c>
      <c r="CD29" s="6"/>
      <c r="CE29" s="6"/>
      <c r="CF29" s="24" t="e">
        <f t="shared" si="61"/>
        <v>#DIV/0!</v>
      </c>
      <c r="CG29" s="24"/>
      <c r="CH29" s="24"/>
      <c r="CI29" s="24" t="e">
        <f t="shared" si="62"/>
        <v>#DIV/0!</v>
      </c>
      <c r="CJ29" s="24" t="e">
        <f t="shared" si="63"/>
        <v>#DIV/0!</v>
      </c>
      <c r="CK29" s="24"/>
      <c r="CL29" s="24"/>
      <c r="CM29" s="24" t="e">
        <f t="shared" si="64"/>
        <v>#DIV/0!</v>
      </c>
      <c r="CN29" s="31"/>
      <c r="CO29" s="24"/>
      <c r="CP29" s="24" t="e">
        <f t="shared" si="41"/>
        <v>#DIV/0!</v>
      </c>
      <c r="CQ29" s="24"/>
      <c r="CR29" s="24"/>
      <c r="CS29" s="24" t="e">
        <f t="shared" si="65"/>
        <v>#DIV/0!</v>
      </c>
      <c r="CT29" s="24" t="e">
        <f t="shared" si="18"/>
        <v>#DIV/0!</v>
      </c>
      <c r="CU29" s="6"/>
      <c r="CV29" s="6"/>
      <c r="CW29" s="24" t="e">
        <f t="shared" si="66"/>
        <v>#DIV/0!</v>
      </c>
      <c r="CX29" s="24" t="e">
        <f t="shared" si="67"/>
        <v>#DIV/0!</v>
      </c>
      <c r="CY29" s="6"/>
      <c r="CZ29" s="6"/>
      <c r="DA29" s="24" t="e">
        <f t="shared" si="68"/>
        <v>#DIV/0!</v>
      </c>
      <c r="DB29" s="6"/>
      <c r="DC29" s="6"/>
      <c r="DD29" s="24" t="e">
        <f t="shared" si="69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49"/>
        <v>#DIV/0!</v>
      </c>
      <c r="F30" s="28"/>
      <c r="G30" s="29"/>
      <c r="H30" s="24" t="e">
        <f t="shared" si="50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1"/>
        <v>#DIV/0!</v>
      </c>
      <c r="P30" s="24" t="e">
        <f t="shared" si="3"/>
        <v>#DIV/0!</v>
      </c>
      <c r="Q30" s="26"/>
      <c r="R30" s="5"/>
      <c r="S30" s="24" t="e">
        <f t="shared" si="32"/>
        <v>#DIV/0!</v>
      </c>
      <c r="T30" s="24" t="e">
        <f t="shared" si="4"/>
        <v>#DIV/0!</v>
      </c>
      <c r="U30" s="5"/>
      <c r="V30" s="5"/>
      <c r="W30" s="24" t="e">
        <f t="shared" si="52"/>
        <v>#DIV/0!</v>
      </c>
      <c r="X30" s="26"/>
      <c r="Y30" s="5"/>
      <c r="Z30" s="24" t="e">
        <f t="shared" si="53"/>
        <v>#DIV/0!</v>
      </c>
      <c r="AA30" s="24" t="e">
        <f t="shared" si="6"/>
        <v>#DIV/0!</v>
      </c>
      <c r="AB30" s="5"/>
      <c r="AC30" s="5"/>
      <c r="AD30" s="24" t="e">
        <f t="shared" si="54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5"/>
        <v>#DIV/0!</v>
      </c>
      <c r="AP30" s="24" t="e">
        <f t="shared" si="10"/>
        <v>#DIV/0!</v>
      </c>
      <c r="AQ30" s="5"/>
      <c r="AR30" s="5"/>
      <c r="AS30" s="24" t="e">
        <f t="shared" si="47"/>
        <v>#DIV/0!</v>
      </c>
      <c r="AT30" s="24"/>
      <c r="AU30" s="24"/>
      <c r="AV30" s="24" t="e">
        <f t="shared" si="56"/>
        <v>#DIV/0!</v>
      </c>
      <c r="AW30" s="24"/>
      <c r="AX30" s="24"/>
      <c r="AY30" s="24"/>
      <c r="AZ30" s="24"/>
      <c r="BA30" s="24"/>
      <c r="BB30" s="24" t="e">
        <f t="shared" si="57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8"/>
        <v>#DIV/0!</v>
      </c>
      <c r="BJ30" s="24" t="e">
        <f t="shared" si="12"/>
        <v>#DIV/0!</v>
      </c>
      <c r="BK30" s="24"/>
      <c r="BL30" s="24"/>
      <c r="BM30" s="34" t="e">
        <f t="shared" si="46"/>
        <v>#DIV/0!</v>
      </c>
      <c r="BN30" s="24" t="e">
        <f t="shared" si="13"/>
        <v>#DIV/0!</v>
      </c>
      <c r="BO30" s="5"/>
      <c r="BP30" s="5"/>
      <c r="BQ30" s="24" t="e">
        <f t="shared" si="59"/>
        <v>#DIV/0!</v>
      </c>
      <c r="BR30" s="24"/>
      <c r="BS30" s="24"/>
      <c r="BT30" s="24" t="e">
        <f t="shared" si="60"/>
        <v>#DIV/0!</v>
      </c>
      <c r="BU30" s="24"/>
      <c r="BV30" s="24"/>
      <c r="BW30" s="24" t="e">
        <f t="shared" si="38"/>
        <v>#DIV/0!</v>
      </c>
      <c r="BX30" s="24"/>
      <c r="BY30" s="24"/>
      <c r="BZ30" s="24" t="e">
        <f t="shared" si="48"/>
        <v>#DIV/0!</v>
      </c>
      <c r="CA30" s="24"/>
      <c r="CB30" s="24"/>
      <c r="CC30" s="24">
        <v>0</v>
      </c>
      <c r="CD30" s="6"/>
      <c r="CE30" s="6"/>
      <c r="CF30" s="24" t="e">
        <f t="shared" si="61"/>
        <v>#DIV/0!</v>
      </c>
      <c r="CG30" s="24"/>
      <c r="CH30" s="24"/>
      <c r="CI30" s="24" t="e">
        <f t="shared" si="62"/>
        <v>#DIV/0!</v>
      </c>
      <c r="CJ30" s="24" t="e">
        <f t="shared" si="63"/>
        <v>#DIV/0!</v>
      </c>
      <c r="CK30" s="24"/>
      <c r="CL30" s="24"/>
      <c r="CM30" s="24" t="e">
        <f t="shared" si="64"/>
        <v>#DIV/0!</v>
      </c>
      <c r="CN30" s="31"/>
      <c r="CO30" s="24"/>
      <c r="CP30" s="24" t="e">
        <f t="shared" si="41"/>
        <v>#DIV/0!</v>
      </c>
      <c r="CQ30" s="24"/>
      <c r="CR30" s="24"/>
      <c r="CS30" s="24" t="e">
        <f t="shared" si="65"/>
        <v>#DIV/0!</v>
      </c>
      <c r="CT30" s="24" t="e">
        <f t="shared" si="18"/>
        <v>#DIV/0!</v>
      </c>
      <c r="CU30" s="6"/>
      <c r="CV30" s="6"/>
      <c r="CW30" s="24" t="e">
        <f t="shared" si="66"/>
        <v>#DIV/0!</v>
      </c>
      <c r="CX30" s="24" t="e">
        <f t="shared" si="67"/>
        <v>#DIV/0!</v>
      </c>
      <c r="CY30" s="6"/>
      <c r="CZ30" s="6"/>
      <c r="DA30" s="24" t="e">
        <f t="shared" si="68"/>
        <v>#DIV/0!</v>
      </c>
      <c r="DB30" s="6"/>
      <c r="DC30" s="6"/>
      <c r="DD30" s="24" t="e">
        <f t="shared" si="69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49"/>
        <v>#DIV/0!</v>
      </c>
      <c r="F31" s="28"/>
      <c r="G31" s="29"/>
      <c r="H31" s="24" t="e">
        <f t="shared" si="50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1"/>
        <v>#DIV/0!</v>
      </c>
      <c r="P31" s="24" t="e">
        <f t="shared" si="3"/>
        <v>#DIV/0!</v>
      </c>
      <c r="Q31" s="26"/>
      <c r="R31" s="5"/>
      <c r="S31" s="24" t="e">
        <f t="shared" si="32"/>
        <v>#DIV/0!</v>
      </c>
      <c r="T31" s="24" t="e">
        <f t="shared" si="4"/>
        <v>#DIV/0!</v>
      </c>
      <c r="U31" s="5"/>
      <c r="V31" s="5"/>
      <c r="W31" s="24" t="e">
        <f t="shared" si="52"/>
        <v>#DIV/0!</v>
      </c>
      <c r="X31" s="26"/>
      <c r="Y31" s="5"/>
      <c r="Z31" s="24" t="e">
        <f t="shared" si="53"/>
        <v>#DIV/0!</v>
      </c>
      <c r="AA31" s="24" t="e">
        <f t="shared" si="6"/>
        <v>#DIV/0!</v>
      </c>
      <c r="AB31" s="5"/>
      <c r="AC31" s="5"/>
      <c r="AD31" s="24" t="e">
        <f t="shared" si="54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5"/>
        <v>#DIV/0!</v>
      </c>
      <c r="AP31" s="24" t="e">
        <f t="shared" si="10"/>
        <v>#DIV/0!</v>
      </c>
      <c r="AQ31" s="5"/>
      <c r="AR31" s="5"/>
      <c r="AS31" s="24" t="e">
        <f t="shared" si="47"/>
        <v>#DIV/0!</v>
      </c>
      <c r="AT31" s="24"/>
      <c r="AU31" s="24"/>
      <c r="AV31" s="24" t="e">
        <f t="shared" si="56"/>
        <v>#DIV/0!</v>
      </c>
      <c r="AW31" s="24"/>
      <c r="AX31" s="24"/>
      <c r="AY31" s="24"/>
      <c r="AZ31" s="24"/>
      <c r="BA31" s="24"/>
      <c r="BB31" s="24" t="e">
        <f t="shared" si="57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8"/>
        <v>#DIV/0!</v>
      </c>
      <c r="BJ31" s="24" t="e">
        <f t="shared" si="12"/>
        <v>#DIV/0!</v>
      </c>
      <c r="BK31" s="24"/>
      <c r="BL31" s="24"/>
      <c r="BM31" s="34" t="e">
        <f t="shared" si="46"/>
        <v>#DIV/0!</v>
      </c>
      <c r="BN31" s="24" t="e">
        <f t="shared" si="13"/>
        <v>#DIV/0!</v>
      </c>
      <c r="BO31" s="5"/>
      <c r="BP31" s="5"/>
      <c r="BQ31" s="24" t="e">
        <f t="shared" si="59"/>
        <v>#DIV/0!</v>
      </c>
      <c r="BR31" s="24"/>
      <c r="BS31" s="24"/>
      <c r="BT31" s="24" t="e">
        <f t="shared" si="60"/>
        <v>#DIV/0!</v>
      </c>
      <c r="BU31" s="24"/>
      <c r="BV31" s="24"/>
      <c r="BW31" s="24" t="e">
        <f t="shared" si="38"/>
        <v>#DIV/0!</v>
      </c>
      <c r="BX31" s="24"/>
      <c r="BY31" s="24"/>
      <c r="BZ31" s="24" t="e">
        <f t="shared" si="48"/>
        <v>#DIV/0!</v>
      </c>
      <c r="CA31" s="24"/>
      <c r="CB31" s="24"/>
      <c r="CC31" s="24">
        <v>0</v>
      </c>
      <c r="CD31" s="6"/>
      <c r="CE31" s="6"/>
      <c r="CF31" s="24" t="e">
        <f t="shared" si="61"/>
        <v>#DIV/0!</v>
      </c>
      <c r="CG31" s="24"/>
      <c r="CH31" s="24"/>
      <c r="CI31" s="24" t="e">
        <f t="shared" si="62"/>
        <v>#DIV/0!</v>
      </c>
      <c r="CJ31" s="24" t="e">
        <f t="shared" si="63"/>
        <v>#DIV/0!</v>
      </c>
      <c r="CK31" s="24"/>
      <c r="CL31" s="24"/>
      <c r="CM31" s="24" t="e">
        <f t="shared" si="64"/>
        <v>#DIV/0!</v>
      </c>
      <c r="CN31" s="31"/>
      <c r="CO31" s="24"/>
      <c r="CP31" s="24" t="e">
        <f t="shared" si="41"/>
        <v>#DIV/0!</v>
      </c>
      <c r="CQ31" s="24"/>
      <c r="CR31" s="24"/>
      <c r="CS31" s="24" t="e">
        <f t="shared" si="65"/>
        <v>#DIV/0!</v>
      </c>
      <c r="CT31" s="24" t="e">
        <f t="shared" si="18"/>
        <v>#DIV/0!</v>
      </c>
      <c r="CU31" s="6"/>
      <c r="CV31" s="6"/>
      <c r="CW31" s="24" t="e">
        <f t="shared" si="66"/>
        <v>#DIV/0!</v>
      </c>
      <c r="CX31" s="24" t="e">
        <f t="shared" si="67"/>
        <v>#DIV/0!</v>
      </c>
      <c r="CY31" s="6"/>
      <c r="CZ31" s="6"/>
      <c r="DA31" s="24" t="e">
        <f t="shared" si="68"/>
        <v>#DIV/0!</v>
      </c>
      <c r="DB31" s="6"/>
      <c r="DC31" s="6"/>
      <c r="DD31" s="24" t="e">
        <f t="shared" si="69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49"/>
        <v>#DIV/0!</v>
      </c>
      <c r="F32" s="28"/>
      <c r="G32" s="29"/>
      <c r="H32" s="24" t="e">
        <f t="shared" si="50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1"/>
        <v>#DIV/0!</v>
      </c>
      <c r="P32" s="24" t="e">
        <f t="shared" si="3"/>
        <v>#DIV/0!</v>
      </c>
      <c r="Q32" s="26"/>
      <c r="R32" s="5"/>
      <c r="S32" s="24" t="e">
        <f t="shared" si="32"/>
        <v>#DIV/0!</v>
      </c>
      <c r="T32" s="24" t="e">
        <f t="shared" si="4"/>
        <v>#DIV/0!</v>
      </c>
      <c r="U32" s="5"/>
      <c r="V32" s="5"/>
      <c r="W32" s="24" t="e">
        <f t="shared" si="52"/>
        <v>#DIV/0!</v>
      </c>
      <c r="X32" s="26"/>
      <c r="Y32" s="5"/>
      <c r="Z32" s="24" t="e">
        <f t="shared" si="53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4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5"/>
        <v>#DIV/0!</v>
      </c>
      <c r="AP32" s="24" t="e">
        <f t="shared" si="10"/>
        <v>#DIV/0!</v>
      </c>
      <c r="AQ32" s="5"/>
      <c r="AR32" s="5"/>
      <c r="AS32" s="24" t="e">
        <f t="shared" si="47"/>
        <v>#DIV/0!</v>
      </c>
      <c r="AT32" s="24"/>
      <c r="AU32" s="24"/>
      <c r="AV32" s="24" t="e">
        <f t="shared" si="56"/>
        <v>#DIV/0!</v>
      </c>
      <c r="AW32" s="24"/>
      <c r="AX32" s="24"/>
      <c r="AY32" s="24"/>
      <c r="AZ32" s="24"/>
      <c r="BA32" s="24"/>
      <c r="BB32" s="24" t="e">
        <f t="shared" si="57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8"/>
        <v>#DIV/0!</v>
      </c>
      <c r="BJ32" s="24" t="e">
        <f t="shared" si="12"/>
        <v>#DIV/0!</v>
      </c>
      <c r="BK32" s="24"/>
      <c r="BL32" s="24"/>
      <c r="BM32" s="34" t="e">
        <f t="shared" si="46"/>
        <v>#DIV/0!</v>
      </c>
      <c r="BN32" s="24" t="e">
        <f t="shared" si="13"/>
        <v>#DIV/0!</v>
      </c>
      <c r="BO32" s="5"/>
      <c r="BP32" s="5"/>
      <c r="BQ32" s="24" t="e">
        <f t="shared" si="59"/>
        <v>#DIV/0!</v>
      </c>
      <c r="BR32" s="24"/>
      <c r="BS32" s="24"/>
      <c r="BT32" s="24" t="e">
        <f t="shared" si="60"/>
        <v>#DIV/0!</v>
      </c>
      <c r="BU32" s="24"/>
      <c r="BV32" s="24"/>
      <c r="BW32" s="24" t="e">
        <f t="shared" si="38"/>
        <v>#DIV/0!</v>
      </c>
      <c r="BX32" s="24"/>
      <c r="BY32" s="24"/>
      <c r="BZ32" s="24" t="e">
        <f t="shared" si="48"/>
        <v>#DIV/0!</v>
      </c>
      <c r="CA32" s="24"/>
      <c r="CB32" s="24"/>
      <c r="CC32" s="24">
        <v>0</v>
      </c>
      <c r="CD32" s="6"/>
      <c r="CE32" s="6"/>
      <c r="CF32" s="24" t="e">
        <f t="shared" si="61"/>
        <v>#DIV/0!</v>
      </c>
      <c r="CG32" s="24"/>
      <c r="CH32" s="24"/>
      <c r="CI32" s="24" t="e">
        <f t="shared" si="62"/>
        <v>#DIV/0!</v>
      </c>
      <c r="CJ32" s="24" t="e">
        <f t="shared" si="63"/>
        <v>#DIV/0!</v>
      </c>
      <c r="CK32" s="24"/>
      <c r="CL32" s="24"/>
      <c r="CM32" s="24" t="e">
        <f t="shared" si="64"/>
        <v>#DIV/0!</v>
      </c>
      <c r="CN32" s="31"/>
      <c r="CO32" s="24"/>
      <c r="CP32" s="24" t="e">
        <f t="shared" si="41"/>
        <v>#DIV/0!</v>
      </c>
      <c r="CQ32" s="24"/>
      <c r="CR32" s="24"/>
      <c r="CS32" s="24" t="e">
        <f t="shared" si="65"/>
        <v>#DIV/0!</v>
      </c>
      <c r="CT32" s="24" t="e">
        <f t="shared" si="18"/>
        <v>#DIV/0!</v>
      </c>
      <c r="CU32" s="6"/>
      <c r="CV32" s="6"/>
      <c r="CW32" s="24" t="e">
        <f t="shared" si="66"/>
        <v>#DIV/0!</v>
      </c>
      <c r="CX32" s="24" t="e">
        <f t="shared" si="67"/>
        <v>#DIV/0!</v>
      </c>
      <c r="CY32" s="6"/>
      <c r="CZ32" s="6"/>
      <c r="DA32" s="24" t="e">
        <f t="shared" si="68"/>
        <v>#DIV/0!</v>
      </c>
      <c r="DB32" s="6"/>
      <c r="DC32" s="6"/>
      <c r="DD32" s="24" t="e">
        <f t="shared" si="69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49"/>
        <v>#DIV/0!</v>
      </c>
      <c r="F33" s="28"/>
      <c r="G33" s="29"/>
      <c r="H33" s="24" t="e">
        <f t="shared" si="50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1"/>
        <v>#DIV/0!</v>
      </c>
      <c r="P33" s="24" t="e">
        <f t="shared" si="3"/>
        <v>#DIV/0!</v>
      </c>
      <c r="Q33" s="26"/>
      <c r="R33" s="5"/>
      <c r="S33" s="24" t="e">
        <f t="shared" si="32"/>
        <v>#DIV/0!</v>
      </c>
      <c r="T33" s="24" t="e">
        <f t="shared" si="4"/>
        <v>#DIV/0!</v>
      </c>
      <c r="U33" s="5"/>
      <c r="V33" s="5"/>
      <c r="W33" s="24" t="e">
        <f t="shared" si="52"/>
        <v>#DIV/0!</v>
      </c>
      <c r="X33" s="26"/>
      <c r="Y33" s="5"/>
      <c r="Z33" s="24" t="e">
        <f t="shared" si="53"/>
        <v>#DIV/0!</v>
      </c>
      <c r="AA33" s="24" t="e">
        <f t="shared" si="6"/>
        <v>#DIV/0!</v>
      </c>
      <c r="AB33" s="5"/>
      <c r="AC33" s="5"/>
      <c r="AD33" s="24" t="e">
        <f t="shared" si="54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5"/>
        <v>#DIV/0!</v>
      </c>
      <c r="AP33" s="24" t="e">
        <f t="shared" si="10"/>
        <v>#DIV/0!</v>
      </c>
      <c r="AQ33" s="5"/>
      <c r="AR33" s="5"/>
      <c r="AS33" s="24" t="e">
        <f t="shared" si="47"/>
        <v>#DIV/0!</v>
      </c>
      <c r="AT33" s="24"/>
      <c r="AU33" s="24"/>
      <c r="AV33" s="24" t="e">
        <f t="shared" si="56"/>
        <v>#DIV/0!</v>
      </c>
      <c r="AW33" s="24"/>
      <c r="AX33" s="24"/>
      <c r="AY33" s="24"/>
      <c r="AZ33" s="24"/>
      <c r="BA33" s="24"/>
      <c r="BB33" s="24" t="e">
        <f t="shared" si="57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8"/>
        <v>#DIV/0!</v>
      </c>
      <c r="BJ33" s="24" t="e">
        <f t="shared" si="12"/>
        <v>#DIV/0!</v>
      </c>
      <c r="BK33" s="24"/>
      <c r="BL33" s="24"/>
      <c r="BM33" s="34" t="e">
        <f t="shared" si="46"/>
        <v>#DIV/0!</v>
      </c>
      <c r="BN33" s="24" t="e">
        <f t="shared" si="13"/>
        <v>#DIV/0!</v>
      </c>
      <c r="BO33" s="5"/>
      <c r="BP33" s="5"/>
      <c r="BQ33" s="24" t="e">
        <f t="shared" si="59"/>
        <v>#DIV/0!</v>
      </c>
      <c r="BR33" s="24"/>
      <c r="BS33" s="24"/>
      <c r="BT33" s="24" t="e">
        <f t="shared" si="60"/>
        <v>#DIV/0!</v>
      </c>
      <c r="BU33" s="24"/>
      <c r="BV33" s="24"/>
      <c r="BW33" s="24" t="e">
        <f t="shared" si="38"/>
        <v>#DIV/0!</v>
      </c>
      <c r="BX33" s="24"/>
      <c r="BY33" s="24"/>
      <c r="BZ33" s="24" t="e">
        <f t="shared" si="48"/>
        <v>#DIV/0!</v>
      </c>
      <c r="CA33" s="24"/>
      <c r="CB33" s="24"/>
      <c r="CC33" s="24">
        <v>0</v>
      </c>
      <c r="CD33" s="6"/>
      <c r="CE33" s="6"/>
      <c r="CF33" s="24" t="e">
        <f t="shared" si="61"/>
        <v>#DIV/0!</v>
      </c>
      <c r="CG33" s="24"/>
      <c r="CH33" s="24"/>
      <c r="CI33" s="24" t="e">
        <f t="shared" si="62"/>
        <v>#DIV/0!</v>
      </c>
      <c r="CJ33" s="24" t="e">
        <f t="shared" si="63"/>
        <v>#DIV/0!</v>
      </c>
      <c r="CK33" s="24"/>
      <c r="CL33" s="24"/>
      <c r="CM33" s="24" t="e">
        <f t="shared" si="64"/>
        <v>#DIV/0!</v>
      </c>
      <c r="CN33" s="31"/>
      <c r="CO33" s="24"/>
      <c r="CP33" s="24" t="e">
        <f t="shared" si="41"/>
        <v>#DIV/0!</v>
      </c>
      <c r="CQ33" s="24"/>
      <c r="CR33" s="24"/>
      <c r="CS33" s="24" t="e">
        <f t="shared" si="65"/>
        <v>#DIV/0!</v>
      </c>
      <c r="CT33" s="24" t="e">
        <f t="shared" si="18"/>
        <v>#DIV/0!</v>
      </c>
      <c r="CU33" s="6"/>
      <c r="CV33" s="6"/>
      <c r="CW33" s="24" t="e">
        <f t="shared" si="66"/>
        <v>#DIV/0!</v>
      </c>
      <c r="CX33" s="24" t="e">
        <f t="shared" si="67"/>
        <v>#DIV/0!</v>
      </c>
      <c r="CY33" s="6"/>
      <c r="CZ33" s="6"/>
      <c r="DA33" s="24" t="e">
        <f t="shared" si="68"/>
        <v>#DIV/0!</v>
      </c>
      <c r="DB33" s="6"/>
      <c r="DC33" s="6"/>
      <c r="DD33" s="24" t="e">
        <f t="shared" si="69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49"/>
        <v>#DIV/0!</v>
      </c>
      <c r="F34" s="28"/>
      <c r="G34" s="29"/>
      <c r="H34" s="24" t="e">
        <f t="shared" si="50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1"/>
        <v>#DIV/0!</v>
      </c>
      <c r="P34" s="24" t="e">
        <f t="shared" si="3"/>
        <v>#DIV/0!</v>
      </c>
      <c r="Q34" s="26"/>
      <c r="R34" s="5"/>
      <c r="S34" s="24" t="e">
        <f t="shared" si="32"/>
        <v>#DIV/0!</v>
      </c>
      <c r="T34" s="24" t="e">
        <f t="shared" si="4"/>
        <v>#DIV/0!</v>
      </c>
      <c r="U34" s="5"/>
      <c r="V34" s="5"/>
      <c r="W34" s="24" t="e">
        <f t="shared" si="52"/>
        <v>#DIV/0!</v>
      </c>
      <c r="X34" s="26"/>
      <c r="Y34" s="5"/>
      <c r="Z34" s="24" t="e">
        <f t="shared" si="53"/>
        <v>#DIV/0!</v>
      </c>
      <c r="AA34" s="24" t="e">
        <f t="shared" si="6"/>
        <v>#DIV/0!</v>
      </c>
      <c r="AB34" s="5"/>
      <c r="AC34" s="5"/>
      <c r="AD34" s="24" t="e">
        <f t="shared" si="54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5"/>
        <v>#DIV/0!</v>
      </c>
      <c r="AP34" s="24" t="e">
        <f t="shared" si="10"/>
        <v>#DIV/0!</v>
      </c>
      <c r="AQ34" s="5"/>
      <c r="AR34" s="5"/>
      <c r="AS34" s="24" t="e">
        <f t="shared" si="47"/>
        <v>#DIV/0!</v>
      </c>
      <c r="AT34" s="24"/>
      <c r="AU34" s="24"/>
      <c r="AV34" s="24" t="e">
        <f t="shared" si="56"/>
        <v>#DIV/0!</v>
      </c>
      <c r="AW34" s="24"/>
      <c r="AX34" s="24"/>
      <c r="AY34" s="24"/>
      <c r="AZ34" s="24"/>
      <c r="BA34" s="24"/>
      <c r="BB34" s="24" t="e">
        <f t="shared" si="57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8"/>
        <v>#DIV/0!</v>
      </c>
      <c r="BJ34" s="24" t="e">
        <f t="shared" si="12"/>
        <v>#DIV/0!</v>
      </c>
      <c r="BK34" s="24"/>
      <c r="BL34" s="24"/>
      <c r="BM34" s="34" t="e">
        <f t="shared" si="46"/>
        <v>#DIV/0!</v>
      </c>
      <c r="BN34" s="24" t="e">
        <f t="shared" si="13"/>
        <v>#DIV/0!</v>
      </c>
      <c r="BO34" s="5"/>
      <c r="BP34" s="5"/>
      <c r="BQ34" s="24" t="e">
        <f t="shared" si="59"/>
        <v>#DIV/0!</v>
      </c>
      <c r="BR34" s="24"/>
      <c r="BS34" s="24"/>
      <c r="BT34" s="24" t="e">
        <f t="shared" si="60"/>
        <v>#DIV/0!</v>
      </c>
      <c r="BU34" s="24"/>
      <c r="BV34" s="24"/>
      <c r="BW34" s="24" t="e">
        <f t="shared" si="38"/>
        <v>#DIV/0!</v>
      </c>
      <c r="BX34" s="24"/>
      <c r="BY34" s="24"/>
      <c r="BZ34" s="24" t="e">
        <f t="shared" si="48"/>
        <v>#DIV/0!</v>
      </c>
      <c r="CA34" s="24"/>
      <c r="CB34" s="24"/>
      <c r="CC34" s="24">
        <v>0</v>
      </c>
      <c r="CD34" s="6"/>
      <c r="CE34" s="6"/>
      <c r="CF34" s="24" t="e">
        <f t="shared" si="61"/>
        <v>#DIV/0!</v>
      </c>
      <c r="CG34" s="24"/>
      <c r="CH34" s="24"/>
      <c r="CI34" s="24" t="e">
        <f t="shared" si="62"/>
        <v>#DIV/0!</v>
      </c>
      <c r="CJ34" s="24" t="e">
        <f t="shared" si="63"/>
        <v>#DIV/0!</v>
      </c>
      <c r="CK34" s="24"/>
      <c r="CL34" s="24"/>
      <c r="CM34" s="24" t="e">
        <f t="shared" si="64"/>
        <v>#DIV/0!</v>
      </c>
      <c r="CN34" s="31"/>
      <c r="CO34" s="24"/>
      <c r="CP34" s="24" t="e">
        <f t="shared" si="41"/>
        <v>#DIV/0!</v>
      </c>
      <c r="CQ34" s="24"/>
      <c r="CR34" s="24"/>
      <c r="CS34" s="24" t="e">
        <f t="shared" si="65"/>
        <v>#DIV/0!</v>
      </c>
      <c r="CT34" s="24" t="e">
        <f t="shared" si="18"/>
        <v>#DIV/0!</v>
      </c>
      <c r="CU34" s="6"/>
      <c r="CV34" s="6"/>
      <c r="CW34" s="24" t="e">
        <f t="shared" si="66"/>
        <v>#DIV/0!</v>
      </c>
      <c r="CX34" s="24" t="e">
        <f t="shared" si="67"/>
        <v>#DIV/0!</v>
      </c>
      <c r="CY34" s="6"/>
      <c r="CZ34" s="6"/>
      <c r="DA34" s="24" t="e">
        <f t="shared" si="68"/>
        <v>#DIV/0!</v>
      </c>
      <c r="DB34" s="6"/>
      <c r="DC34" s="6"/>
      <c r="DD34" s="24" t="e">
        <f t="shared" si="69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49"/>
        <v>#DIV/0!</v>
      </c>
      <c r="F35" s="28"/>
      <c r="G35" s="29"/>
      <c r="H35" s="24" t="e">
        <f t="shared" si="50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1"/>
        <v>#DIV/0!</v>
      </c>
      <c r="P35" s="24" t="e">
        <f t="shared" si="3"/>
        <v>#DIV/0!</v>
      </c>
      <c r="Q35" s="26"/>
      <c r="R35" s="5"/>
      <c r="S35" s="24" t="e">
        <f t="shared" si="32"/>
        <v>#DIV/0!</v>
      </c>
      <c r="T35" s="24" t="e">
        <f t="shared" si="4"/>
        <v>#DIV/0!</v>
      </c>
      <c r="U35" s="5"/>
      <c r="V35" s="5"/>
      <c r="W35" s="24" t="e">
        <f t="shared" si="52"/>
        <v>#DIV/0!</v>
      </c>
      <c r="X35" s="26"/>
      <c r="Y35" s="5"/>
      <c r="Z35" s="24" t="e">
        <f t="shared" si="53"/>
        <v>#DIV/0!</v>
      </c>
      <c r="AA35" s="24" t="e">
        <f t="shared" si="6"/>
        <v>#DIV/0!</v>
      </c>
      <c r="AB35" s="5"/>
      <c r="AC35" s="5"/>
      <c r="AD35" s="24" t="e">
        <f t="shared" si="54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5"/>
        <v>#DIV/0!</v>
      </c>
      <c r="AP35" s="24" t="e">
        <f t="shared" si="10"/>
        <v>#DIV/0!</v>
      </c>
      <c r="AQ35" s="5"/>
      <c r="AR35" s="5"/>
      <c r="AS35" s="24" t="e">
        <f t="shared" si="47"/>
        <v>#DIV/0!</v>
      </c>
      <c r="AT35" s="24"/>
      <c r="AU35" s="24"/>
      <c r="AV35" s="24" t="e">
        <f t="shared" si="56"/>
        <v>#DIV/0!</v>
      </c>
      <c r="AW35" s="24"/>
      <c r="AX35" s="24"/>
      <c r="AY35" s="24"/>
      <c r="AZ35" s="24"/>
      <c r="BA35" s="24"/>
      <c r="BB35" s="24" t="e">
        <f t="shared" si="57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8"/>
        <v>#DIV/0!</v>
      </c>
      <c r="BJ35" s="24" t="e">
        <f t="shared" si="12"/>
        <v>#DIV/0!</v>
      </c>
      <c r="BK35" s="24"/>
      <c r="BL35" s="24"/>
      <c r="BM35" s="34" t="e">
        <f t="shared" si="46"/>
        <v>#DIV/0!</v>
      </c>
      <c r="BN35" s="24" t="e">
        <f t="shared" si="13"/>
        <v>#DIV/0!</v>
      </c>
      <c r="BO35" s="5"/>
      <c r="BP35" s="5"/>
      <c r="BQ35" s="24" t="e">
        <f t="shared" si="59"/>
        <v>#DIV/0!</v>
      </c>
      <c r="BR35" s="24"/>
      <c r="BS35" s="24"/>
      <c r="BT35" s="24" t="e">
        <f t="shared" si="60"/>
        <v>#DIV/0!</v>
      </c>
      <c r="BU35" s="24"/>
      <c r="BV35" s="24"/>
      <c r="BW35" s="24" t="e">
        <f t="shared" si="38"/>
        <v>#DIV/0!</v>
      </c>
      <c r="BX35" s="24"/>
      <c r="BY35" s="24"/>
      <c r="BZ35" s="24" t="e">
        <f t="shared" si="48"/>
        <v>#DIV/0!</v>
      </c>
      <c r="CA35" s="24"/>
      <c r="CB35" s="24"/>
      <c r="CC35" s="24">
        <v>0</v>
      </c>
      <c r="CD35" s="6"/>
      <c r="CE35" s="6"/>
      <c r="CF35" s="24" t="e">
        <f t="shared" si="61"/>
        <v>#DIV/0!</v>
      </c>
      <c r="CG35" s="24"/>
      <c r="CH35" s="24"/>
      <c r="CI35" s="24" t="e">
        <f t="shared" si="62"/>
        <v>#DIV/0!</v>
      </c>
      <c r="CJ35" s="24" t="e">
        <f t="shared" si="63"/>
        <v>#DIV/0!</v>
      </c>
      <c r="CK35" s="24"/>
      <c r="CL35" s="24"/>
      <c r="CM35" s="24" t="e">
        <f t="shared" si="64"/>
        <v>#DIV/0!</v>
      </c>
      <c r="CN35" s="31"/>
      <c r="CO35" s="24"/>
      <c r="CP35" s="24" t="e">
        <f t="shared" si="41"/>
        <v>#DIV/0!</v>
      </c>
      <c r="CQ35" s="24"/>
      <c r="CR35" s="24"/>
      <c r="CS35" s="24" t="e">
        <f t="shared" si="65"/>
        <v>#DIV/0!</v>
      </c>
      <c r="CT35" s="24" t="e">
        <f t="shared" si="18"/>
        <v>#DIV/0!</v>
      </c>
      <c r="CU35" s="6"/>
      <c r="CV35" s="6"/>
      <c r="CW35" s="24" t="e">
        <f t="shared" si="66"/>
        <v>#DIV/0!</v>
      </c>
      <c r="CX35" s="24" t="e">
        <f t="shared" si="67"/>
        <v>#DIV/0!</v>
      </c>
      <c r="CY35" s="6"/>
      <c r="CZ35" s="6"/>
      <c r="DA35" s="24" t="e">
        <f t="shared" si="68"/>
        <v>#DIV/0!</v>
      </c>
      <c r="DB35" s="6"/>
      <c r="DC35" s="6"/>
      <c r="DD35" s="24" t="e">
        <f t="shared" si="69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49"/>
        <v>#DIV/0!</v>
      </c>
      <c r="F36" s="5"/>
      <c r="G36" s="5"/>
      <c r="H36" s="24" t="e">
        <f t="shared" si="50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1"/>
        <v>#DIV/0!</v>
      </c>
      <c r="P36" s="24" t="e">
        <f t="shared" si="3"/>
        <v>#DIV/0!</v>
      </c>
      <c r="Q36" s="26"/>
      <c r="R36" s="5"/>
      <c r="S36" s="24" t="e">
        <f t="shared" si="32"/>
        <v>#DIV/0!</v>
      </c>
      <c r="T36" s="24" t="e">
        <f t="shared" si="4"/>
        <v>#DIV/0!</v>
      </c>
      <c r="U36" s="5"/>
      <c r="V36" s="5"/>
      <c r="W36" s="24" t="e">
        <f t="shared" si="52"/>
        <v>#DIV/0!</v>
      </c>
      <c r="X36" s="26"/>
      <c r="Y36" s="5"/>
      <c r="Z36" s="24" t="e">
        <f t="shared" si="53"/>
        <v>#DIV/0!</v>
      </c>
      <c r="AA36" s="24" t="e">
        <f t="shared" si="6"/>
        <v>#DIV/0!</v>
      </c>
      <c r="AB36" s="5"/>
      <c r="AC36" s="5"/>
      <c r="AD36" s="24" t="e">
        <f t="shared" si="54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5"/>
        <v>#DIV/0!</v>
      </c>
      <c r="AP36" s="24" t="e">
        <f t="shared" si="10"/>
        <v>#DIV/0!</v>
      </c>
      <c r="AQ36" s="5"/>
      <c r="AR36" s="5"/>
      <c r="AS36" s="24" t="e">
        <f t="shared" si="47"/>
        <v>#DIV/0!</v>
      </c>
      <c r="AT36" s="24"/>
      <c r="AU36" s="24"/>
      <c r="AV36" s="24" t="e">
        <f t="shared" si="56"/>
        <v>#DIV/0!</v>
      </c>
      <c r="AW36" s="24"/>
      <c r="AX36" s="24"/>
      <c r="AY36" s="24"/>
      <c r="AZ36" s="24"/>
      <c r="BA36" s="24"/>
      <c r="BB36" s="24" t="e">
        <f t="shared" si="57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8"/>
        <v>#DIV/0!</v>
      </c>
      <c r="BJ36" s="24" t="e">
        <f t="shared" si="12"/>
        <v>#DIV/0!</v>
      </c>
      <c r="BK36" s="24"/>
      <c r="BL36" s="24"/>
      <c r="BM36" s="34" t="e">
        <f t="shared" si="46"/>
        <v>#DIV/0!</v>
      </c>
      <c r="BN36" s="24" t="e">
        <f t="shared" si="13"/>
        <v>#DIV/0!</v>
      </c>
      <c r="BO36" s="5"/>
      <c r="BP36" s="5"/>
      <c r="BQ36" s="24" t="e">
        <f t="shared" si="59"/>
        <v>#DIV/0!</v>
      </c>
      <c r="BR36" s="24"/>
      <c r="BS36" s="24"/>
      <c r="BT36" s="24" t="e">
        <f t="shared" si="60"/>
        <v>#DIV/0!</v>
      </c>
      <c r="BU36" s="24"/>
      <c r="BV36" s="24"/>
      <c r="BW36" s="24" t="e">
        <f t="shared" si="38"/>
        <v>#DIV/0!</v>
      </c>
      <c r="BX36" s="24"/>
      <c r="BY36" s="24"/>
      <c r="BZ36" s="24" t="e">
        <f t="shared" si="48"/>
        <v>#DIV/0!</v>
      </c>
      <c r="CA36" s="24"/>
      <c r="CB36" s="24"/>
      <c r="CC36" s="24">
        <v>0</v>
      </c>
      <c r="CD36" s="6"/>
      <c r="CE36" s="6"/>
      <c r="CF36" s="24" t="e">
        <f t="shared" si="61"/>
        <v>#DIV/0!</v>
      </c>
      <c r="CG36" s="24"/>
      <c r="CH36" s="24"/>
      <c r="CI36" s="24" t="e">
        <f t="shared" si="62"/>
        <v>#DIV/0!</v>
      </c>
      <c r="CJ36" s="24" t="e">
        <f t="shared" si="63"/>
        <v>#DIV/0!</v>
      </c>
      <c r="CK36" s="24"/>
      <c r="CL36" s="24"/>
      <c r="CM36" s="24" t="e">
        <f t="shared" si="64"/>
        <v>#DIV/0!</v>
      </c>
      <c r="CN36" s="31"/>
      <c r="CO36" s="24"/>
      <c r="CP36" s="24" t="e">
        <f t="shared" si="41"/>
        <v>#DIV/0!</v>
      </c>
      <c r="CQ36" s="24"/>
      <c r="CR36" s="24"/>
      <c r="CS36" s="24" t="e">
        <f t="shared" si="65"/>
        <v>#DIV/0!</v>
      </c>
      <c r="CT36" s="24" t="e">
        <f t="shared" si="18"/>
        <v>#DIV/0!</v>
      </c>
      <c r="CU36" s="6"/>
      <c r="CV36" s="6"/>
      <c r="CW36" s="24" t="e">
        <f t="shared" si="66"/>
        <v>#DIV/0!</v>
      </c>
      <c r="CX36" s="24" t="e">
        <f t="shared" si="67"/>
        <v>#DIV/0!</v>
      </c>
      <c r="CY36" s="6"/>
      <c r="CZ36" s="6"/>
      <c r="DA36" s="24" t="e">
        <f t="shared" si="68"/>
        <v>#DIV/0!</v>
      </c>
      <c r="DB36" s="6"/>
      <c r="DC36" s="6"/>
      <c r="DD36" s="24" t="e">
        <f t="shared" si="69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49"/>
        <v>#DIV/0!</v>
      </c>
      <c r="F37" s="5"/>
      <c r="G37" s="5"/>
      <c r="H37" s="24" t="e">
        <f t="shared" si="50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1"/>
        <v>#DIV/0!</v>
      </c>
      <c r="P37" s="24" t="e">
        <f t="shared" si="3"/>
        <v>#DIV/0!</v>
      </c>
      <c r="Q37" s="26"/>
      <c r="R37" s="5"/>
      <c r="S37" s="24" t="e">
        <f t="shared" si="32"/>
        <v>#DIV/0!</v>
      </c>
      <c r="T37" s="24" t="e">
        <f t="shared" si="4"/>
        <v>#DIV/0!</v>
      </c>
      <c r="U37" s="5"/>
      <c r="V37" s="5"/>
      <c r="W37" s="24" t="e">
        <f t="shared" si="52"/>
        <v>#DIV/0!</v>
      </c>
      <c r="X37" s="26"/>
      <c r="Y37" s="5"/>
      <c r="Z37" s="24" t="e">
        <f t="shared" si="53"/>
        <v>#DIV/0!</v>
      </c>
      <c r="AA37" s="24" t="e">
        <f t="shared" si="6"/>
        <v>#DIV/0!</v>
      </c>
      <c r="AB37" s="5"/>
      <c r="AC37" s="5"/>
      <c r="AD37" s="24" t="e">
        <f t="shared" si="54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5"/>
        <v>#DIV/0!</v>
      </c>
      <c r="AP37" s="24" t="e">
        <f t="shared" si="10"/>
        <v>#DIV/0!</v>
      </c>
      <c r="AQ37" s="5"/>
      <c r="AR37" s="5"/>
      <c r="AS37" s="24" t="e">
        <f t="shared" si="47"/>
        <v>#DIV/0!</v>
      </c>
      <c r="AT37" s="24"/>
      <c r="AU37" s="24"/>
      <c r="AV37" s="24" t="e">
        <f t="shared" si="56"/>
        <v>#DIV/0!</v>
      </c>
      <c r="AW37" s="24"/>
      <c r="AX37" s="24"/>
      <c r="AY37" s="24"/>
      <c r="AZ37" s="24"/>
      <c r="BA37" s="24"/>
      <c r="BB37" s="24" t="e">
        <f t="shared" si="57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8"/>
        <v>#DIV/0!</v>
      </c>
      <c r="BJ37" s="24" t="e">
        <f t="shared" si="12"/>
        <v>#DIV/0!</v>
      </c>
      <c r="BK37" s="24"/>
      <c r="BL37" s="24"/>
      <c r="BM37" s="34" t="e">
        <f t="shared" si="46"/>
        <v>#DIV/0!</v>
      </c>
      <c r="BN37" s="24" t="e">
        <f t="shared" si="13"/>
        <v>#DIV/0!</v>
      </c>
      <c r="BO37" s="5"/>
      <c r="BP37" s="5"/>
      <c r="BQ37" s="24" t="e">
        <f t="shared" si="59"/>
        <v>#DIV/0!</v>
      </c>
      <c r="BR37" s="24"/>
      <c r="BS37" s="24"/>
      <c r="BT37" s="24" t="e">
        <f t="shared" si="60"/>
        <v>#DIV/0!</v>
      </c>
      <c r="BU37" s="24"/>
      <c r="BV37" s="24"/>
      <c r="BW37" s="24" t="e">
        <f t="shared" si="38"/>
        <v>#DIV/0!</v>
      </c>
      <c r="BX37" s="24"/>
      <c r="BY37" s="24"/>
      <c r="BZ37" s="24" t="e">
        <f t="shared" si="48"/>
        <v>#DIV/0!</v>
      </c>
      <c r="CA37" s="24"/>
      <c r="CB37" s="24"/>
      <c r="CC37" s="24">
        <v>0</v>
      </c>
      <c r="CD37" s="6"/>
      <c r="CE37" s="6"/>
      <c r="CF37" s="24" t="e">
        <f t="shared" si="61"/>
        <v>#DIV/0!</v>
      </c>
      <c r="CG37" s="24"/>
      <c r="CH37" s="24"/>
      <c r="CI37" s="24" t="e">
        <f t="shared" si="62"/>
        <v>#DIV/0!</v>
      </c>
      <c r="CJ37" s="24" t="e">
        <f t="shared" si="63"/>
        <v>#DIV/0!</v>
      </c>
      <c r="CK37" s="24"/>
      <c r="CL37" s="24"/>
      <c r="CM37" s="24" t="e">
        <f t="shared" si="64"/>
        <v>#DIV/0!</v>
      </c>
      <c r="CN37" s="31"/>
      <c r="CO37" s="24"/>
      <c r="CP37" s="24" t="e">
        <f t="shared" si="41"/>
        <v>#DIV/0!</v>
      </c>
      <c r="CQ37" s="24"/>
      <c r="CR37" s="24"/>
      <c r="CS37" s="24" t="e">
        <f t="shared" si="65"/>
        <v>#DIV/0!</v>
      </c>
      <c r="CT37" s="24" t="e">
        <f t="shared" si="18"/>
        <v>#DIV/0!</v>
      </c>
      <c r="CU37" s="6"/>
      <c r="CV37" s="6"/>
      <c r="CW37" s="24" t="e">
        <f t="shared" si="66"/>
        <v>#DIV/0!</v>
      </c>
      <c r="CX37" s="24" t="e">
        <f t="shared" si="67"/>
        <v>#DIV/0!</v>
      </c>
      <c r="CY37" s="6"/>
      <c r="CZ37" s="6"/>
      <c r="DA37" s="24" t="e">
        <f t="shared" si="68"/>
        <v>#DIV/0!</v>
      </c>
      <c r="DB37" s="6"/>
      <c r="DC37" s="6"/>
      <c r="DD37" s="24" t="e">
        <f t="shared" si="69"/>
        <v>#DIV/0!</v>
      </c>
      <c r="DE37" s="24"/>
      <c r="DF37" s="24"/>
    </row>
    <row r="38" spans="1:110" s="30" customFormat="1" ht="32.25" customHeight="1">
      <c r="A38" s="72" t="s">
        <v>23</v>
      </c>
      <c r="B38" s="72"/>
      <c r="C38" s="34">
        <f>SUM(C14:C37)</f>
        <v>49538.49999999999</v>
      </c>
      <c r="D38" s="34">
        <f>SUM(D14:D37)</f>
        <v>1801.9999999999998</v>
      </c>
      <c r="E38" s="34">
        <f t="shared" si="49"/>
        <v>3.6375748155475036</v>
      </c>
      <c r="F38" s="34">
        <f>SUM(F14:F37)</f>
        <v>10489.700000000003</v>
      </c>
      <c r="G38" s="34">
        <f>SUM(G14:G37)</f>
        <v>764.4000000000001</v>
      </c>
      <c r="H38" s="34">
        <f t="shared" si="50"/>
        <v>7.287148345519891</v>
      </c>
      <c r="I38" s="34">
        <f>SUM(I14:I24)</f>
        <v>9089.000000000002</v>
      </c>
      <c r="J38" s="34">
        <f>SUM(J14:J24)</f>
        <v>650.5</v>
      </c>
      <c r="K38" s="34">
        <f>J38/I38*100</f>
        <v>7.15700297062383</v>
      </c>
      <c r="L38" s="34">
        <f t="shared" si="2"/>
        <v>80.94823295171726</v>
      </c>
      <c r="M38" s="34">
        <f>SUM(M14:M24)</f>
        <v>4546.799999999999</v>
      </c>
      <c r="N38" s="34">
        <f>SUM(N14:N24)</f>
        <v>338.59999999999997</v>
      </c>
      <c r="O38" s="24">
        <f t="shared" si="51"/>
        <v>7.446995689275974</v>
      </c>
      <c r="P38" s="24">
        <f t="shared" si="3"/>
        <v>42.13539074166251</v>
      </c>
      <c r="Q38" s="38">
        <f>SUM(Q14:Q37)</f>
        <v>654.4</v>
      </c>
      <c r="R38" s="34">
        <f>SUM(R14:R37)</f>
        <v>15.8</v>
      </c>
      <c r="S38" s="34">
        <f>R38/Q38*100</f>
        <v>2.4144254278728607</v>
      </c>
      <c r="T38" s="34">
        <f t="shared" si="4"/>
        <v>1.9661523145843702</v>
      </c>
      <c r="U38" s="34">
        <f>SUM(U14:U37)</f>
        <v>30.799999999999997</v>
      </c>
      <c r="V38" s="34">
        <f>SUM(V14:V37)</f>
        <v>26.4</v>
      </c>
      <c r="W38" s="34">
        <f t="shared" si="52"/>
        <v>85.71428571428572</v>
      </c>
      <c r="X38" s="38">
        <f>SUM(X14:X37)</f>
        <v>867</v>
      </c>
      <c r="Y38" s="34">
        <f>SUM(Y14:Y37)</f>
        <v>27.700000000000003</v>
      </c>
      <c r="Z38" s="34">
        <f>Y38/X38*100</f>
        <v>3.194925028835064</v>
      </c>
      <c r="AA38" s="34">
        <f t="shared" si="6"/>
        <v>3.446988551518168</v>
      </c>
      <c r="AB38" s="34">
        <f>SUM(AB14:AB37)</f>
        <v>2900</v>
      </c>
      <c r="AC38" s="34">
        <f>SUM(AC14:AC37)</f>
        <v>238</v>
      </c>
      <c r="AD38" s="34">
        <f>AC38/AB38*100</f>
        <v>8.206896551724139</v>
      </c>
      <c r="AE38" s="34">
        <f t="shared" si="7"/>
        <v>29.616724738675952</v>
      </c>
      <c r="AF38" s="34">
        <f>SUM(AF14:AF24)</f>
        <v>90</v>
      </c>
      <c r="AG38" s="34">
        <f>SUM(AG14:AG24)</f>
        <v>4</v>
      </c>
      <c r="AH38" s="34">
        <f>AG38/AF38*100</f>
        <v>4.444444444444445</v>
      </c>
      <c r="AI38" s="34">
        <f>SUM(AI14:AI37)</f>
        <v>1400.7</v>
      </c>
      <c r="AJ38" s="34">
        <f>SUM(AJ14:AJ37)</f>
        <v>113.9</v>
      </c>
      <c r="AK38" s="34">
        <f>AJ38/AI38*100</f>
        <v>8.131648461483545</v>
      </c>
      <c r="AL38" s="34">
        <f t="shared" si="9"/>
        <v>14.173718267794921</v>
      </c>
      <c r="AM38" s="34">
        <f>SUM(AM14:AM37)</f>
        <v>282.90000000000003</v>
      </c>
      <c r="AN38" s="34">
        <f>SUM(AN14:AN37)</f>
        <v>27.5</v>
      </c>
      <c r="AO38" s="34">
        <f t="shared" si="55"/>
        <v>9.720749381406858</v>
      </c>
      <c r="AP38" s="34">
        <f t="shared" si="10"/>
        <v>3.4221005475360866</v>
      </c>
      <c r="AQ38" s="34">
        <f>SUM(AQ14:AQ37)</f>
        <v>25</v>
      </c>
      <c r="AR38" s="34">
        <f>SUM(AR14:AR37)</f>
        <v>0</v>
      </c>
      <c r="AS38" s="24">
        <f t="shared" si="47"/>
        <v>0</v>
      </c>
      <c r="AT38" s="34">
        <f>SUM(AT14:AT37)</f>
        <v>447.8</v>
      </c>
      <c r="AU38" s="34">
        <f>SUM(AU14:AU37)</f>
        <v>56.2</v>
      </c>
      <c r="AV38" s="24">
        <f t="shared" si="56"/>
        <v>12.5502456453774</v>
      </c>
      <c r="AW38" s="34">
        <f>SUM(AW14:AW37)</f>
        <v>0</v>
      </c>
      <c r="AX38" s="34">
        <f>SUM(AX14:AX37)</f>
        <v>0</v>
      </c>
      <c r="AY38" s="34"/>
      <c r="AZ38" s="34">
        <f>SUM(AZ14:AZ37)</f>
        <v>175</v>
      </c>
      <c r="BA38" s="34">
        <f>SUM(BA14:BA37)</f>
        <v>13.7</v>
      </c>
      <c r="BB38" s="24">
        <f t="shared" si="57"/>
        <v>7.828571428571427</v>
      </c>
      <c r="BC38" s="34">
        <f t="shared" si="11"/>
        <v>1.7048282727725232</v>
      </c>
      <c r="BD38" s="34">
        <f>SUM(BD14:BD24)</f>
        <v>0</v>
      </c>
      <c r="BE38" s="34">
        <f>SUM(BE14:BE24)</f>
        <v>0</v>
      </c>
      <c r="BF38" s="34"/>
      <c r="BG38" s="34">
        <f>SUM(BG14:BG24)</f>
        <v>370</v>
      </c>
      <c r="BH38" s="34">
        <f>SUM(BH14:BH37)</f>
        <v>0.4</v>
      </c>
      <c r="BI38" s="24">
        <f>BH38/BG38*100</f>
        <v>0.10810810810810811</v>
      </c>
      <c r="BJ38" s="34">
        <f t="shared" si="12"/>
        <v>0.049776007964161276</v>
      </c>
      <c r="BK38" s="34">
        <f>SUM(BK14:BK37)</f>
        <v>100</v>
      </c>
      <c r="BL38" s="34">
        <f>SUM(BL14:BL37)</f>
        <v>0</v>
      </c>
      <c r="BM38" s="34">
        <f>BL38/BK38*100</f>
        <v>0</v>
      </c>
      <c r="BN38" s="34">
        <f t="shared" si="13"/>
        <v>0</v>
      </c>
      <c r="BO38" s="34">
        <f>SUM(BO14:BO24)</f>
        <v>39048.8</v>
      </c>
      <c r="BP38" s="34">
        <f>SUM(BP14:BP37)</f>
        <v>1037.6000000000001</v>
      </c>
      <c r="BQ38" s="34">
        <f t="shared" si="59"/>
        <v>2.657187928950442</v>
      </c>
      <c r="BR38" s="34">
        <f>SUM(BR14:BR24)</f>
        <v>8040.200000000001</v>
      </c>
      <c r="BS38" s="34">
        <f>SUM(BS14:BS37)</f>
        <v>681.4</v>
      </c>
      <c r="BT38" s="34">
        <f>BS38/BR38*100</f>
        <v>8.474913559364195</v>
      </c>
      <c r="BU38" s="34">
        <f>SUM(BU14:BU24)</f>
        <v>2819.7000000000003</v>
      </c>
      <c r="BV38" s="34">
        <f>SUM(BV14:BV24)</f>
        <v>234.99999999999997</v>
      </c>
      <c r="BW38" s="24">
        <f t="shared" si="38"/>
        <v>8.334219952477213</v>
      </c>
      <c r="BX38" s="34">
        <f>SUM(BX14:BX37)</f>
        <v>2547.9</v>
      </c>
      <c r="BY38" s="34">
        <f>SUM(BY14:BY37)</f>
        <v>39.2</v>
      </c>
      <c r="BZ38" s="34">
        <f>BY38/BX38*100</f>
        <v>1.5385219200125593</v>
      </c>
      <c r="CA38" s="34">
        <f>SUM(CA14:CA37)</f>
        <v>0</v>
      </c>
      <c r="CB38" s="34">
        <f>SUM(CB14:CB37)</f>
        <v>0</v>
      </c>
      <c r="CC38" s="24">
        <v>0</v>
      </c>
      <c r="CD38" s="34">
        <f>SUM(CD14:CD24)</f>
        <v>49538.49999999999</v>
      </c>
      <c r="CE38" s="34">
        <f>SUM(CE14:CE24)</f>
        <v>713</v>
      </c>
      <c r="CF38" s="34">
        <f t="shared" si="61"/>
        <v>1.4392845968287293</v>
      </c>
      <c r="CG38" s="34">
        <f>SUM(CG14:CG24)</f>
        <v>12050.3</v>
      </c>
      <c r="CH38" s="34">
        <f>SUM(CH14:CH37)</f>
        <v>398.1</v>
      </c>
      <c r="CI38" s="34">
        <f t="shared" si="62"/>
        <v>3.303652191231754</v>
      </c>
      <c r="CJ38" s="34">
        <f t="shared" si="63"/>
        <v>55.83450210378682</v>
      </c>
      <c r="CK38" s="34">
        <f>SUM(CK14:CK24)</f>
        <v>11279.7</v>
      </c>
      <c r="CL38" s="34">
        <f>SUM(CL14:CL37)</f>
        <v>398.1</v>
      </c>
      <c r="CM38" s="34">
        <f t="shared" si="64"/>
        <v>3.5293491848187455</v>
      </c>
      <c r="CN38" s="34">
        <f>SUM(CN14:CN37)</f>
        <v>13002.5</v>
      </c>
      <c r="CO38" s="34">
        <f>SUM(CO14:CO37)</f>
        <v>0</v>
      </c>
      <c r="CP38" s="34">
        <f t="shared" si="41"/>
        <v>0</v>
      </c>
      <c r="CQ38" s="34">
        <f>SUM(CQ14:CQ37)</f>
        <v>2232.6</v>
      </c>
      <c r="CR38" s="34">
        <f>SUM(CR14:CR37)</f>
        <v>72</v>
      </c>
      <c r="CS38" s="34">
        <f t="shared" si="65"/>
        <v>3.2249395323837677</v>
      </c>
      <c r="CT38" s="34">
        <f t="shared" si="18"/>
        <v>10.098176718092567</v>
      </c>
      <c r="CU38" s="34">
        <f>SUM(CU14:CU37)</f>
        <v>12267.699999999999</v>
      </c>
      <c r="CV38" s="34">
        <f>SUM(CV14:CV37)</f>
        <v>243</v>
      </c>
      <c r="CW38" s="34">
        <f t="shared" si="66"/>
        <v>1.9808113990397551</v>
      </c>
      <c r="CX38" s="34">
        <f t="shared" si="67"/>
        <v>34.081346423562415</v>
      </c>
      <c r="CY38" s="34">
        <f>SUM(CY14:CY37)</f>
        <v>3623.2000000000003</v>
      </c>
      <c r="CZ38" s="34">
        <f>SUM(CZ14:CZ37)</f>
        <v>0</v>
      </c>
      <c r="DA38" s="34">
        <f t="shared" si="68"/>
        <v>0</v>
      </c>
      <c r="DB38" s="34">
        <f>SUM(DB14:DB37)</f>
        <v>861.8999999999999</v>
      </c>
      <c r="DC38" s="34">
        <f>SUM(DC14:DC37)</f>
        <v>0</v>
      </c>
      <c r="DD38" s="34">
        <f t="shared" si="69"/>
        <v>0</v>
      </c>
      <c r="DE38" s="34">
        <f>SUM(DE14:DE37)</f>
        <v>0</v>
      </c>
      <c r="DF38" s="34">
        <f>SUM(DF14:DF24)</f>
        <v>1089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M10:Q10"/>
    <mergeCell ref="AI10:AK11"/>
    <mergeCell ref="X11:Z12"/>
    <mergeCell ref="AA11:AA12"/>
    <mergeCell ref="AE11:AE12"/>
    <mergeCell ref="AB11:AD12"/>
    <mergeCell ref="AF11:AH12"/>
    <mergeCell ref="T11: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2021-03-25T06:37:16Z</cp:lastPrinted>
  <dcterms:created xsi:type="dcterms:W3CDTF">2006-03-31T05:22:05Z</dcterms:created>
  <dcterms:modified xsi:type="dcterms:W3CDTF">2021-03-25T06:37:19Z</dcterms:modified>
  <cp:category/>
  <cp:version/>
  <cp:contentType/>
  <cp:contentStatus/>
  <cp:revision>1</cp:revision>
</cp:coreProperties>
</file>