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<sst xmlns="http://schemas.openxmlformats.org/spreadsheetml/2006/main" count="179" uniqueCount="61">
  <si>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</si>
  <si>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</si>
  <si>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</si>
  <si>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</si>
  <si>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</si>
  <si>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</si>
  <si>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</si>
  <si>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</si>
  <si>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</si>
  <si>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</si>
  <si>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</si>
  <si>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</si>
  <si>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</si>
  <si>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</si>
  <si>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</si>
  <si>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</si>
  <si>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</si>
  <si>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</si>
  <si>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</si>
  <si>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</si>
  <si>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</si>
  <si>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</si>
  <si>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</si>
  <si>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</si>
  <si>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</si>
  <si>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</si>
  <si>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</si>
  <si>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</si>
  <si>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</si>
  <si>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</si>
  <si>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</si>
  <si>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</si>
  <si>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</si>
  <si>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</si>
  <si>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</si>
  <si>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</si>
  <si>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</si>
  <si>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</si>
  <si>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</si>
  <si>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</si>
  <si>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</si>
  <si>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</si>
  <si>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</si>
  <si>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</si>
  <si>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</si>
  <si>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</si>
  <si>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</si>
  <si>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</si>
  <si>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</si>
  <si>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</si>
  <si>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</si>
  <si>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</si>
  <si>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</si>
  <si>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</si>
  <si>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</si>
  <si>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</si>
  <si>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</si>
  <si>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</si>
  <si>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Факт на 01.09.2020 год</t>
  </si>
  <si>
    <t>Факт на 01.10.2020 год</t>
  </si>
  <si>
    <t>об исполнении бюджетов сельских поселений Шумерлинского района на 01.10.2020г.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</si>
</sst>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2" fontId="9" fillId="17" borderId="12" xfId="0" applyNumberFormat="1" applyFont="1" applyFill="1" applyBorder="1" applyAlignment="1">
      <alignment vertical="center" wrapText="1"/>
    </xf>
    <xf numFmtId="172" fontId="9" fillId="17" borderId="12" xfId="0" applyNumberFormat="1" applyFont="1" applyFill="1" applyBorder="1" applyAlignment="1">
      <alignment horizontal="right" vertical="center" wrapText="1"/>
    </xf>
    <xf numFmtId="174" fontId="9" fillId="17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17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A6">
      <selection activeCell="A38" sqref="A38:DF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13"/>
      <c r="V1" s="113"/>
      <c r="W1" s="113"/>
    </row>
    <row r="2" spans="21:23" ht="26.25" customHeight="1">
      <c r="U2" s="113"/>
      <c r="V2" s="113"/>
      <c r="W2" s="113"/>
    </row>
    <row r="3" spans="3:18" ht="15">
      <c r="C3" s="98" t="s"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3:23" ht="15.75">
      <c r="C4" s="99" t="s">
        <v>60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6" t="s">
        <v>37</v>
      </c>
      <c r="H5" s="116"/>
      <c r="I5" s="116"/>
      <c r="J5" s="116"/>
      <c r="K5" s="116"/>
      <c r="L5" s="116"/>
      <c r="M5" s="116"/>
      <c r="N5" s="116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7" t="s">
        <v>24</v>
      </c>
      <c r="B8" s="108"/>
      <c r="C8" s="100"/>
      <c r="D8" s="101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4"/>
      <c r="CA8" s="11"/>
      <c r="CB8" s="11"/>
      <c r="CC8" s="11"/>
      <c r="CD8" s="91" t="s">
        <v>2</v>
      </c>
      <c r="CE8" s="96"/>
      <c r="CF8" s="9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1" t="s">
        <v>28</v>
      </c>
      <c r="DF8" s="92"/>
    </row>
    <row r="9" spans="1:112" s="13" customFormat="1" ht="23.25" customHeight="1">
      <c r="A9" s="109"/>
      <c r="B9" s="110"/>
      <c r="C9" s="44"/>
      <c r="D9" s="44"/>
      <c r="E9" s="44"/>
      <c r="F9" s="76" t="s">
        <v>3</v>
      </c>
      <c r="G9" s="77"/>
      <c r="H9" s="77"/>
      <c r="I9" s="114" t="s">
        <v>1</v>
      </c>
      <c r="J9" s="115"/>
      <c r="K9" s="115"/>
      <c r="L9" s="115"/>
      <c r="M9" s="115"/>
      <c r="N9" s="1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6" t="s">
        <v>5</v>
      </c>
      <c r="BP9" s="77"/>
      <c r="BQ9" s="77"/>
      <c r="BR9" s="46" t="s">
        <v>4</v>
      </c>
      <c r="BS9" s="47"/>
      <c r="BT9" s="47"/>
      <c r="BU9" s="47"/>
      <c r="BV9" s="47"/>
      <c r="BW9" s="47"/>
      <c r="BX9" s="47"/>
      <c r="BY9" s="47"/>
      <c r="BZ9" s="48"/>
      <c r="CA9" s="57"/>
      <c r="CB9" s="57"/>
      <c r="CC9" s="57"/>
      <c r="CD9" s="73"/>
      <c r="CE9" s="74"/>
      <c r="CF9" s="75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3"/>
      <c r="DF9" s="75"/>
      <c r="DG9" s="52"/>
      <c r="DH9" s="57"/>
    </row>
    <row r="10" spans="1:112" s="13" customFormat="1" ht="12.75" customHeight="1">
      <c r="A10" s="109"/>
      <c r="B10" s="110"/>
      <c r="C10" s="44"/>
      <c r="D10" s="44"/>
      <c r="E10" s="44"/>
      <c r="F10" s="76"/>
      <c r="G10" s="77"/>
      <c r="H10" s="77"/>
      <c r="I10" s="76" t="s">
        <v>29</v>
      </c>
      <c r="J10" s="77"/>
      <c r="K10" s="78"/>
      <c r="L10" s="61" t="s">
        <v>31</v>
      </c>
      <c r="M10" s="117" t="s">
        <v>4</v>
      </c>
      <c r="N10" s="118"/>
      <c r="O10" s="118"/>
      <c r="P10" s="118"/>
      <c r="Q10" s="118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6" t="s">
        <v>30</v>
      </c>
      <c r="AJ10" s="77"/>
      <c r="AK10" s="78"/>
      <c r="AL10" s="61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6"/>
      <c r="BP10" s="77"/>
      <c r="BQ10" s="77"/>
      <c r="BR10" s="49"/>
      <c r="BS10" s="50"/>
      <c r="BT10" s="50"/>
      <c r="BU10" s="50"/>
      <c r="BV10" s="50"/>
      <c r="BW10" s="50"/>
      <c r="BX10" s="50"/>
      <c r="BY10" s="50"/>
      <c r="BZ10" s="51"/>
      <c r="CA10" s="57"/>
      <c r="CB10" s="57"/>
      <c r="CC10" s="57"/>
      <c r="CD10" s="73"/>
      <c r="CE10" s="74"/>
      <c r="CF10" s="75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3"/>
      <c r="DF10" s="75"/>
      <c r="DG10" s="52"/>
      <c r="DH10" s="57"/>
    </row>
    <row r="11" spans="1:112" s="13" customFormat="1" ht="83.25" customHeight="1">
      <c r="A11" s="109"/>
      <c r="B11" s="110"/>
      <c r="C11" s="77" t="s">
        <v>38</v>
      </c>
      <c r="D11" s="77"/>
      <c r="E11" s="78"/>
      <c r="F11" s="76"/>
      <c r="G11" s="77"/>
      <c r="H11" s="77"/>
      <c r="I11" s="76"/>
      <c r="J11" s="77"/>
      <c r="K11" s="78"/>
      <c r="L11" s="62"/>
      <c r="M11" s="65" t="s">
        <v>49</v>
      </c>
      <c r="N11" s="66"/>
      <c r="O11" s="67"/>
      <c r="P11" s="61" t="s">
        <v>31</v>
      </c>
      <c r="Q11" s="65" t="s">
        <v>6</v>
      </c>
      <c r="R11" s="66"/>
      <c r="S11" s="67"/>
      <c r="T11" s="64" t="s">
        <v>31</v>
      </c>
      <c r="U11" s="65" t="s">
        <v>7</v>
      </c>
      <c r="V11" s="66"/>
      <c r="W11" s="67"/>
      <c r="X11" s="65" t="s">
        <v>8</v>
      </c>
      <c r="Y11" s="66"/>
      <c r="Z11" s="67"/>
      <c r="AA11" s="61" t="s">
        <v>31</v>
      </c>
      <c r="AB11" s="61" t="s">
        <v>9</v>
      </c>
      <c r="AC11" s="61"/>
      <c r="AD11" s="61"/>
      <c r="AE11" s="61" t="s">
        <v>31</v>
      </c>
      <c r="AF11" s="105" t="s">
        <v>47</v>
      </c>
      <c r="AG11" s="105"/>
      <c r="AH11" s="105"/>
      <c r="AI11" s="77"/>
      <c r="AJ11" s="77"/>
      <c r="AK11" s="78"/>
      <c r="AL11" s="62"/>
      <c r="AM11" s="105" t="s">
        <v>41</v>
      </c>
      <c r="AN11" s="105"/>
      <c r="AO11" s="105"/>
      <c r="AP11" s="61" t="s">
        <v>31</v>
      </c>
      <c r="AQ11" s="61" t="s">
        <v>42</v>
      </c>
      <c r="AR11" s="61"/>
      <c r="AS11" s="61"/>
      <c r="AT11" s="61" t="s">
        <v>43</v>
      </c>
      <c r="AU11" s="61"/>
      <c r="AV11" s="61"/>
      <c r="AW11" s="61" t="s">
        <v>44</v>
      </c>
      <c r="AX11" s="61"/>
      <c r="AY11" s="61"/>
      <c r="AZ11" s="65" t="s">
        <v>45</v>
      </c>
      <c r="BA11" s="66"/>
      <c r="BB11" s="67"/>
      <c r="BC11" s="61" t="s">
        <v>31</v>
      </c>
      <c r="BD11" s="65" t="s">
        <v>53</v>
      </c>
      <c r="BE11" s="66"/>
      <c r="BF11" s="67"/>
      <c r="BG11" s="61" t="s">
        <v>51</v>
      </c>
      <c r="BH11" s="61"/>
      <c r="BI11" s="61"/>
      <c r="BJ11" s="61" t="s">
        <v>31</v>
      </c>
      <c r="BK11" s="61" t="s">
        <v>48</v>
      </c>
      <c r="BL11" s="61"/>
      <c r="BM11" s="61"/>
      <c r="BN11" s="61" t="s">
        <v>31</v>
      </c>
      <c r="BO11" s="76"/>
      <c r="BP11" s="77"/>
      <c r="BQ11" s="78"/>
      <c r="BR11" s="74" t="s">
        <v>54</v>
      </c>
      <c r="BS11" s="74"/>
      <c r="BT11" s="75"/>
      <c r="BU11" s="85" t="s">
        <v>56</v>
      </c>
      <c r="BV11" s="86"/>
      <c r="BW11" s="87"/>
      <c r="BX11" s="73" t="s">
        <v>46</v>
      </c>
      <c r="BY11" s="74"/>
      <c r="BZ11" s="75"/>
      <c r="CA11" s="65" t="s">
        <v>55</v>
      </c>
      <c r="CB11" s="66"/>
      <c r="CC11" s="67"/>
      <c r="CD11" s="73"/>
      <c r="CE11" s="74"/>
      <c r="CF11" s="75"/>
      <c r="CG11" s="79" t="s">
        <v>25</v>
      </c>
      <c r="CH11" s="80"/>
      <c r="CI11" s="81"/>
      <c r="CJ11" s="61" t="s">
        <v>33</v>
      </c>
      <c r="CK11" s="71" t="s">
        <v>1</v>
      </c>
      <c r="CL11" s="71"/>
      <c r="CM11" s="72"/>
      <c r="CN11" s="79" t="s">
        <v>26</v>
      </c>
      <c r="CO11" s="80"/>
      <c r="CP11" s="81"/>
      <c r="CQ11" s="79" t="s">
        <v>27</v>
      </c>
      <c r="CR11" s="80"/>
      <c r="CS11" s="81"/>
      <c r="CT11" s="61" t="s">
        <v>33</v>
      </c>
      <c r="CU11" s="65" t="s">
        <v>10</v>
      </c>
      <c r="CV11" s="66"/>
      <c r="CW11" s="67"/>
      <c r="CX11" s="64" t="s">
        <v>33</v>
      </c>
      <c r="CY11" s="93" t="s">
        <v>11</v>
      </c>
      <c r="CZ11" s="94"/>
      <c r="DA11" s="94"/>
      <c r="DB11" s="94"/>
      <c r="DC11" s="94"/>
      <c r="DD11" s="95"/>
      <c r="DE11" s="73"/>
      <c r="DF11" s="75"/>
      <c r="DG11" s="52"/>
      <c r="DH11" s="57"/>
    </row>
    <row r="12" spans="1:112" s="13" customFormat="1" ht="46.5" customHeight="1">
      <c r="A12" s="109"/>
      <c r="B12" s="110"/>
      <c r="C12" s="44"/>
      <c r="D12" s="44"/>
      <c r="E12" s="45"/>
      <c r="F12" s="43"/>
      <c r="G12" s="44"/>
      <c r="H12" s="44"/>
      <c r="I12" s="43"/>
      <c r="J12" s="44"/>
      <c r="K12" s="45"/>
      <c r="L12" s="63"/>
      <c r="M12" s="68"/>
      <c r="N12" s="69"/>
      <c r="O12" s="70"/>
      <c r="P12" s="63"/>
      <c r="Q12" s="68"/>
      <c r="R12" s="69"/>
      <c r="S12" s="70"/>
      <c r="T12" s="63"/>
      <c r="U12" s="68"/>
      <c r="V12" s="69"/>
      <c r="W12" s="70"/>
      <c r="X12" s="68"/>
      <c r="Y12" s="69"/>
      <c r="Z12" s="70"/>
      <c r="AA12" s="63"/>
      <c r="AB12" s="63"/>
      <c r="AC12" s="63"/>
      <c r="AD12" s="63"/>
      <c r="AE12" s="63"/>
      <c r="AF12" s="105"/>
      <c r="AG12" s="105"/>
      <c r="AH12" s="105"/>
      <c r="AI12" s="44"/>
      <c r="AJ12" s="44"/>
      <c r="AK12" s="45"/>
      <c r="AL12" s="63"/>
      <c r="AM12" s="105"/>
      <c r="AN12" s="105"/>
      <c r="AO12" s="105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8"/>
      <c r="BA12" s="69"/>
      <c r="BB12" s="70"/>
      <c r="BC12" s="63"/>
      <c r="BD12" s="68"/>
      <c r="BE12" s="69"/>
      <c r="BF12" s="70"/>
      <c r="BG12" s="63"/>
      <c r="BH12" s="63"/>
      <c r="BI12" s="63"/>
      <c r="BJ12" s="63"/>
      <c r="BK12" s="63"/>
      <c r="BL12" s="63"/>
      <c r="BM12" s="63"/>
      <c r="BN12" s="63"/>
      <c r="BO12" s="43"/>
      <c r="BP12" s="44"/>
      <c r="BQ12" s="45"/>
      <c r="BR12" s="57"/>
      <c r="BS12" s="57"/>
      <c r="BT12" s="53"/>
      <c r="BU12" s="88"/>
      <c r="BV12" s="89"/>
      <c r="BW12" s="90"/>
      <c r="BX12" s="52"/>
      <c r="BY12" s="57"/>
      <c r="BZ12" s="53"/>
      <c r="CA12" s="68"/>
      <c r="CB12" s="69"/>
      <c r="CC12" s="70"/>
      <c r="CD12" s="68"/>
      <c r="CE12" s="69"/>
      <c r="CF12" s="70"/>
      <c r="CG12" s="82"/>
      <c r="CH12" s="83"/>
      <c r="CI12" s="84"/>
      <c r="CJ12" s="63"/>
      <c r="CK12" s="72" t="s">
        <v>50</v>
      </c>
      <c r="CL12" s="97"/>
      <c r="CM12" s="97"/>
      <c r="CN12" s="82"/>
      <c r="CO12" s="83"/>
      <c r="CP12" s="84"/>
      <c r="CQ12" s="82"/>
      <c r="CR12" s="83"/>
      <c r="CS12" s="84"/>
      <c r="CT12" s="63"/>
      <c r="CU12" s="68"/>
      <c r="CV12" s="69"/>
      <c r="CW12" s="70"/>
      <c r="CX12" s="63"/>
      <c r="CY12" s="54"/>
      <c r="CZ12" s="55"/>
      <c r="DA12" s="55"/>
      <c r="DB12" s="55"/>
      <c r="DC12" s="55"/>
      <c r="DD12" s="56"/>
      <c r="DE12" s="49"/>
      <c r="DF12" s="51"/>
      <c r="DG12" s="52"/>
      <c r="DH12" s="57"/>
    </row>
    <row r="13" spans="1:112" s="13" customFormat="1" ht="51.75" customHeight="1">
      <c r="A13" s="111"/>
      <c r="B13" s="112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57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57</v>
      </c>
      <c r="X13" s="4" t="s">
        <v>59</v>
      </c>
      <c r="Y13" s="4" t="s">
        <v>58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58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59</v>
      </c>
      <c r="DG13" s="39"/>
      <c r="DH13" s="57"/>
    </row>
    <row r="14" spans="1:112" ht="30" customHeight="1">
      <c r="A14" s="22">
        <v>1</v>
      </c>
      <c r="B14" s="23" t="s">
        <v>34</v>
      </c>
      <c r="C14" s="24">
        <f>F14+BO14</f>
        <v>6673.3</v>
      </c>
      <c r="D14" s="24">
        <f aca="true" t="shared" si="0" ref="D14:D24">G14+BP14</f>
        <v>4833.5</v>
      </c>
      <c r="E14" s="24">
        <f>D14/C14*100</f>
        <v>72.43043172043816</v>
      </c>
      <c r="F14" s="5">
        <f>+I14+AI14</f>
        <v>1847.8</v>
      </c>
      <c r="G14" s="5">
        <f>+J14+AJ14</f>
        <v>824.7</v>
      </c>
      <c r="H14" s="24">
        <f>G14/F14*100</f>
        <v>44.631453620521704</v>
      </c>
      <c r="I14" s="24">
        <f>M14+Q14+U14+X14+AB14+AF14</f>
        <v>1490.5</v>
      </c>
      <c r="J14" s="24">
        <f>N14+R14+V14+Y14+AC14+AG14</f>
        <v>532.6</v>
      </c>
      <c r="K14" s="24">
        <f aca="true" t="shared" si="1" ref="K14:K24">J14/I14*100</f>
        <v>35.7329755115733</v>
      </c>
      <c r="L14" s="24">
        <f aca="true" t="shared" si="2" ref="L14:L38">+J14/(G14+BY14)*100</f>
        <v>56.199219162182125</v>
      </c>
      <c r="M14" s="24">
        <v>731.8</v>
      </c>
      <c r="N14" s="24">
        <v>460.1</v>
      </c>
      <c r="O14" s="24">
        <f>N14/M14*100</f>
        <v>62.87236949986335</v>
      </c>
      <c r="P14" s="24">
        <f aca="true" t="shared" si="3" ref="P14:P38">+N14/(G14+BY14)*100</f>
        <v>48.549118919489295</v>
      </c>
      <c r="Q14" s="25">
        <v>28.5</v>
      </c>
      <c r="R14" s="5">
        <v>21.9</v>
      </c>
      <c r="S14" s="24">
        <f>R14/Q14*100</f>
        <v>76.84210526315789</v>
      </c>
      <c r="T14" s="24">
        <f aca="true" t="shared" si="4" ref="T14:T38">+R14/(G14+BY14)*100</f>
        <v>2.310857866413422</v>
      </c>
      <c r="U14" s="5">
        <v>0.2</v>
      </c>
      <c r="V14" s="24">
        <v>0.5</v>
      </c>
      <c r="W14" s="24">
        <f aca="true" t="shared" si="5" ref="W14:W24">V14/U14*100</f>
        <v>250</v>
      </c>
      <c r="X14" s="41">
        <v>49</v>
      </c>
      <c r="Y14" s="5">
        <v>-3.2</v>
      </c>
      <c r="Z14" s="24">
        <f>Y14/X14*100</f>
        <v>-6.530612244897959</v>
      </c>
      <c r="AA14" s="24">
        <f aca="true" t="shared" si="6" ref="AA14:AA38">+Y14/(G14+BY14)*100</f>
        <v>-0.33765959691885616</v>
      </c>
      <c r="AB14" s="38">
        <v>674</v>
      </c>
      <c r="AC14" s="5">
        <v>50.3</v>
      </c>
      <c r="AD14" s="24">
        <f>AC14/AB14*100</f>
        <v>7.462908011869436</v>
      </c>
      <c r="AE14" s="24">
        <f aca="true" t="shared" si="7" ref="AE14:AE38">+AC14/(G14+BY14)*100</f>
        <v>5.30758678906827</v>
      </c>
      <c r="AF14" s="24">
        <v>7</v>
      </c>
      <c r="AG14" s="24">
        <v>3</v>
      </c>
      <c r="AH14" s="24">
        <f>AG14/AF14*100</f>
        <v>42.857142857142854</v>
      </c>
      <c r="AI14" s="24">
        <f aca="true" t="shared" si="8" ref="AI14:AJ16">AM14+AQ14+AT14+AW14+AZ14+BG14+BK14</f>
        <v>357.3</v>
      </c>
      <c r="AJ14" s="24">
        <f t="shared" si="8"/>
        <v>292.1</v>
      </c>
      <c r="AK14" s="24">
        <f>AJ14/AI14*100</f>
        <v>81.75202910719284</v>
      </c>
      <c r="AL14" s="24">
        <f aca="true" t="shared" si="9" ref="AL14:AL38">+AJ14/(G14+BY14)*100</f>
        <v>30.82199008124934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1.8</v>
      </c>
      <c r="AS14" s="24">
        <f>AR14/AQ14*100</f>
        <v>20.689655172413797</v>
      </c>
      <c r="AT14" s="24">
        <v>8.6</v>
      </c>
      <c r="AU14" s="24">
        <v>2.1</v>
      </c>
      <c r="AV14" s="24">
        <f>AU14/AT14*100</f>
        <v>24.41860465116279</v>
      </c>
      <c r="AW14" s="24"/>
      <c r="AX14" s="24"/>
      <c r="AY14" s="24"/>
      <c r="AZ14" s="24">
        <v>90</v>
      </c>
      <c r="BA14" s="24">
        <v>114.2</v>
      </c>
      <c r="BB14" s="24">
        <f>BA14/AZ14*100</f>
        <v>126.8888888888889</v>
      </c>
      <c r="BC14" s="24">
        <f aca="true" t="shared" si="11" ref="BC14:BC38">+BA14/(G14+BY14)*100</f>
        <v>12.05022686504168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18.360240582462804</v>
      </c>
      <c r="BK14" s="24"/>
      <c r="BL14" s="5"/>
      <c r="BM14" s="24"/>
      <c r="BN14" s="24">
        <f aca="true" t="shared" si="13" ref="BN14:BN38">BL14/(G14+BY14)*100</f>
        <v>0</v>
      </c>
      <c r="BO14" s="24">
        <v>4825.5</v>
      </c>
      <c r="BP14" s="5">
        <v>4008.8</v>
      </c>
      <c r="BQ14" s="24">
        <f>BP14/BO14*100</f>
        <v>83.0753289814527</v>
      </c>
      <c r="BR14" s="25">
        <v>0</v>
      </c>
      <c r="BS14" s="5">
        <v>0</v>
      </c>
      <c r="BT14" s="24"/>
      <c r="BU14" s="24">
        <v>435.7</v>
      </c>
      <c r="BV14" s="24">
        <v>317.4</v>
      </c>
      <c r="BW14" s="24">
        <f>BV14/BU14*100</f>
        <v>72.84829010787239</v>
      </c>
      <c r="BX14" s="24">
        <v>171.7</v>
      </c>
      <c r="BY14" s="24">
        <v>123</v>
      </c>
      <c r="BZ14" s="24">
        <f aca="true" t="shared" si="14" ref="BZ14:BZ23">BY14/BX14*100</f>
        <v>71.63657542224811</v>
      </c>
      <c r="CA14" s="24" t="s">
        <v>22</v>
      </c>
      <c r="CB14" s="24"/>
      <c r="CC14" s="24"/>
      <c r="CD14" s="24">
        <v>7312.6</v>
      </c>
      <c r="CE14" s="24">
        <v>5557.3</v>
      </c>
      <c r="CF14" s="24">
        <f>CE14/CD14*100</f>
        <v>75.9962256926401</v>
      </c>
      <c r="CG14" s="24">
        <v>993.6</v>
      </c>
      <c r="CH14" s="24">
        <v>620.3</v>
      </c>
      <c r="CI14" s="24">
        <f>CH14/CG14*100</f>
        <v>62.42954911433172</v>
      </c>
      <c r="CJ14" s="24">
        <f>+CH14/CE14*100</f>
        <v>11.161895164918215</v>
      </c>
      <c r="CK14" s="24">
        <v>900.9</v>
      </c>
      <c r="CL14" s="24">
        <v>563.6</v>
      </c>
      <c r="CM14" s="24">
        <f>CL14/CK14*100</f>
        <v>62.55966255966256</v>
      </c>
      <c r="CN14" s="24">
        <v>2938.6</v>
      </c>
      <c r="CO14" s="24">
        <v>2251.4</v>
      </c>
      <c r="CP14" s="24">
        <f>CO14/CN14*100</f>
        <v>76.61471448989316</v>
      </c>
      <c r="CQ14" s="24">
        <v>1535.1</v>
      </c>
      <c r="CR14" s="24">
        <v>1117.8</v>
      </c>
      <c r="CS14" s="24">
        <v>822.8</v>
      </c>
      <c r="CT14" s="24">
        <f>+CR14/CE14*100</f>
        <v>20.11408417756824</v>
      </c>
      <c r="CU14" s="5">
        <v>1754.9</v>
      </c>
      <c r="CV14" s="26">
        <v>1500.2</v>
      </c>
      <c r="CW14" s="24">
        <v>0</v>
      </c>
      <c r="CX14" s="24">
        <f>CV14/CE14*100</f>
        <v>26.995123531211203</v>
      </c>
      <c r="CY14" s="42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-639.3000000000002</v>
      </c>
      <c r="DF14" s="24">
        <f aca="true" t="shared" si="18" ref="DF14:DF24">D14-CE14</f>
        <v>-723.8000000000002</v>
      </c>
      <c r="DG14" s="40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7220.400000000001</v>
      </c>
      <c r="D15" s="24">
        <f t="shared" si="0"/>
        <v>5792.799999999999</v>
      </c>
      <c r="E15" s="24">
        <f aca="true" t="shared" si="20" ref="E15:E24">D15/C15*100</f>
        <v>80.22824220264803</v>
      </c>
      <c r="F15" s="5">
        <f aca="true" t="shared" si="21" ref="F15:F23">+I15+AI15</f>
        <v>518.6</v>
      </c>
      <c r="G15" s="5">
        <f aca="true" t="shared" si="22" ref="G15:G23">+J15+AJ15</f>
        <v>217.9</v>
      </c>
      <c r="H15" s="24">
        <f aca="true" t="shared" si="23" ref="H15:H24">G15/F15*100</f>
        <v>42.016968762051675</v>
      </c>
      <c r="I15" s="24">
        <f aca="true" t="shared" si="24" ref="I15:I23">M15+Q15+U15+X15+AB15+AF15</f>
        <v>465.40000000000003</v>
      </c>
      <c r="J15" s="24">
        <f>N15+R15+V15+Y15+AC15+AG15</f>
        <v>199.70000000000002</v>
      </c>
      <c r="K15" s="24">
        <f t="shared" si="1"/>
        <v>42.90932531155995</v>
      </c>
      <c r="L15" s="24">
        <f t="shared" si="2"/>
        <v>34.29503692254852</v>
      </c>
      <c r="M15" s="24">
        <v>229.8</v>
      </c>
      <c r="N15" s="24">
        <v>144.5</v>
      </c>
      <c r="O15" s="24">
        <f aca="true" t="shared" si="25" ref="O15:O24">N15/M15*100</f>
        <v>62.880765883376846</v>
      </c>
      <c r="P15" s="24">
        <f t="shared" si="3"/>
        <v>24.815387257427446</v>
      </c>
      <c r="Q15" s="25">
        <v>73.5</v>
      </c>
      <c r="R15" s="5">
        <v>45</v>
      </c>
      <c r="S15" s="24">
        <f aca="true" t="shared" si="26" ref="S15:S37">R15/Q15*100</f>
        <v>61.224489795918366</v>
      </c>
      <c r="T15" s="24">
        <f t="shared" si="4"/>
        <v>7.727975270479136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2.3</v>
      </c>
      <c r="Z15" s="24">
        <f aca="true" t="shared" si="27" ref="Z15:Z24">Y15/X15*100</f>
        <v>3.3333333333333335</v>
      </c>
      <c r="AA15" s="24">
        <f t="shared" si="6"/>
        <v>0.39498540271337795</v>
      </c>
      <c r="AB15" s="38">
        <v>85</v>
      </c>
      <c r="AC15" s="5">
        <v>6.4</v>
      </c>
      <c r="AD15" s="24">
        <f aca="true" t="shared" si="28" ref="AD15:AD24">AC15/AB15*100</f>
        <v>7.529411764705883</v>
      </c>
      <c r="AE15" s="24">
        <f t="shared" si="7"/>
        <v>1.0990898162459215</v>
      </c>
      <c r="AF15" s="24">
        <v>7</v>
      </c>
      <c r="AG15" s="24">
        <v>1.5</v>
      </c>
      <c r="AH15" s="24">
        <f aca="true" t="shared" si="29" ref="AH15:AH24">AG15/AF15*100</f>
        <v>21.428571428571427</v>
      </c>
      <c r="AI15" s="24">
        <f t="shared" si="8"/>
        <v>53.2</v>
      </c>
      <c r="AJ15" s="24">
        <f>AN15+AR15+AU15+AX15+BA15+BH15+BL15</f>
        <v>18.2</v>
      </c>
      <c r="AK15" s="24">
        <f aca="true" t="shared" si="30" ref="AK15:AK24">AJ15/AI15*100</f>
        <v>34.210526315789465</v>
      </c>
      <c r="AL15" s="24">
        <f t="shared" si="9"/>
        <v>3.125536664949339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17.9</v>
      </c>
      <c r="AV15" s="24">
        <f>AU15/AT15*100</f>
        <v>147.93388429752065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6701.8</v>
      </c>
      <c r="BP15" s="5">
        <v>5574.9</v>
      </c>
      <c r="BQ15" s="24">
        <f aca="true" t="shared" si="31" ref="BQ15:BQ24">BP15/BO15*100</f>
        <v>83.18511444686501</v>
      </c>
      <c r="BR15" s="25">
        <v>891.2</v>
      </c>
      <c r="BS15" s="5">
        <v>664.7</v>
      </c>
      <c r="BT15" s="24">
        <f aca="true" t="shared" si="32" ref="BT15:BT24">BS15/BR15*100</f>
        <v>74.58482944344705</v>
      </c>
      <c r="BU15" s="24">
        <v>171.2</v>
      </c>
      <c r="BV15" s="24">
        <v>128.2</v>
      </c>
      <c r="BW15" s="24">
        <f aca="true" t="shared" si="33" ref="BW15:BW38">BV15/BU15*100</f>
        <v>74.88317757009345</v>
      </c>
      <c r="BX15" s="24">
        <v>708.7</v>
      </c>
      <c r="BY15" s="24">
        <v>364.4</v>
      </c>
      <c r="BZ15" s="24">
        <f t="shared" si="14"/>
        <v>51.41808945957386</v>
      </c>
      <c r="CA15" s="24"/>
      <c r="CB15" s="24"/>
      <c r="CC15" s="24"/>
      <c r="CD15" s="24">
        <v>7710.2</v>
      </c>
      <c r="CE15" s="24">
        <v>6239.1</v>
      </c>
      <c r="CF15" s="24">
        <f aca="true" t="shared" si="34" ref="CF15:CF20">CE15/CD15*100</f>
        <v>80.92007989416618</v>
      </c>
      <c r="CG15" s="24">
        <v>1194.2</v>
      </c>
      <c r="CH15" s="24">
        <v>728.4</v>
      </c>
      <c r="CI15" s="24">
        <f aca="true" t="shared" si="35" ref="CI15:CI23">CH15/CG15*100</f>
        <v>60.994808239825815</v>
      </c>
      <c r="CJ15" s="24">
        <f aca="true" t="shared" si="36" ref="CJ15:CJ23">+CH15/CE15*100</f>
        <v>11.674760782805212</v>
      </c>
      <c r="CK15" s="24">
        <v>1114.5</v>
      </c>
      <c r="CL15" s="24">
        <v>650.3</v>
      </c>
      <c r="CM15" s="24">
        <f aca="true" t="shared" si="37" ref="CM15:CM23">CL15/CK15*100</f>
        <v>58.349035441902195</v>
      </c>
      <c r="CN15" s="24">
        <v>4057.3</v>
      </c>
      <c r="CO15" s="24">
        <v>3459.6</v>
      </c>
      <c r="CP15" s="24">
        <f aca="true" t="shared" si="38" ref="CP15:CP38">CO15/CN15*100</f>
        <v>85.26852833164912</v>
      </c>
      <c r="CQ15" s="24">
        <v>2226.4</v>
      </c>
      <c r="CR15" s="24">
        <v>1877.9</v>
      </c>
      <c r="CS15" s="24">
        <v>822.8</v>
      </c>
      <c r="CT15" s="24">
        <f aca="true" t="shared" si="39" ref="CT15:CT38">+CR15/CE15*100</f>
        <v>30.098892468465007</v>
      </c>
      <c r="CU15" s="5">
        <v>142</v>
      </c>
      <c r="CV15" s="26">
        <v>105.5</v>
      </c>
      <c r="CW15" s="24">
        <f aca="true" t="shared" si="40" ref="CW15:CW23">CV15/CU15*100</f>
        <v>74.29577464788733</v>
      </c>
      <c r="CX15" s="24">
        <f aca="true" t="shared" si="41" ref="CX15:CX23">CV15/CE15*100</f>
        <v>1.6909490150823034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-489.7999999999993</v>
      </c>
      <c r="DF15" s="24">
        <f t="shared" si="18"/>
        <v>-446.3000000000011</v>
      </c>
      <c r="DG15" s="4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8400.5</v>
      </c>
      <c r="D16" s="24">
        <f t="shared" si="0"/>
        <v>3609.8</v>
      </c>
      <c r="E16" s="24">
        <f t="shared" si="20"/>
        <v>42.97125171120767</v>
      </c>
      <c r="F16" s="5">
        <f t="shared" si="21"/>
        <v>646.5000000000001</v>
      </c>
      <c r="G16" s="5">
        <f t="shared" si="22"/>
        <v>241.4</v>
      </c>
      <c r="H16" s="24">
        <f t="shared" si="23"/>
        <v>37.33952049497293</v>
      </c>
      <c r="I16" s="24">
        <f>M16+Q16+U16+X16+AB16+AF16</f>
        <v>560.8000000000001</v>
      </c>
      <c r="J16" s="24">
        <f>N16+R16+V16+Y16+AC16+AG16</f>
        <v>235.70000000000002</v>
      </c>
      <c r="K16" s="24">
        <f t="shared" si="1"/>
        <v>42.02924393723252</v>
      </c>
      <c r="L16" s="24">
        <f t="shared" si="2"/>
        <v>79.79011509817198</v>
      </c>
      <c r="M16" s="24">
        <v>258.1</v>
      </c>
      <c r="N16" s="24">
        <v>162.3</v>
      </c>
      <c r="O16" s="24">
        <f t="shared" si="25"/>
        <v>62.882603641999225</v>
      </c>
      <c r="P16" s="24">
        <f t="shared" si="3"/>
        <v>54.942450914014906</v>
      </c>
      <c r="Q16" s="25">
        <v>33.5</v>
      </c>
      <c r="R16" s="5">
        <v>28</v>
      </c>
      <c r="S16" s="24">
        <f t="shared" si="26"/>
        <v>83.5820895522388</v>
      </c>
      <c r="T16" s="24">
        <f t="shared" si="4"/>
        <v>9.47867298578199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11.8</v>
      </c>
      <c r="Z16" s="24">
        <f t="shared" si="27"/>
        <v>13.882352941176471</v>
      </c>
      <c r="AA16" s="24">
        <f t="shared" si="6"/>
        <v>3.9945836154366963</v>
      </c>
      <c r="AB16" s="38">
        <v>172</v>
      </c>
      <c r="AC16" s="5">
        <v>25.9</v>
      </c>
      <c r="AD16" s="24">
        <f t="shared" si="28"/>
        <v>15.058139534883718</v>
      </c>
      <c r="AE16" s="24">
        <f t="shared" si="7"/>
        <v>8.767772511848342</v>
      </c>
      <c r="AF16" s="24">
        <v>9.9</v>
      </c>
      <c r="AG16" s="24">
        <v>2.6</v>
      </c>
      <c r="AH16" s="24">
        <f t="shared" si="29"/>
        <v>26.262626262626267</v>
      </c>
      <c r="AI16" s="24">
        <f t="shared" si="8"/>
        <v>85.7</v>
      </c>
      <c r="AJ16" s="24">
        <f t="shared" si="8"/>
        <v>5.7</v>
      </c>
      <c r="AK16" s="24">
        <f t="shared" si="30"/>
        <v>6.651108518086348</v>
      </c>
      <c r="AL16" s="24">
        <f t="shared" si="9"/>
        <v>1.9295870006770484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1.9295870006770484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7754</v>
      </c>
      <c r="BP16" s="5">
        <v>3368.4</v>
      </c>
      <c r="BQ16" s="24">
        <f t="shared" si="31"/>
        <v>43.440804745937584</v>
      </c>
      <c r="BR16" s="25">
        <v>1058.4</v>
      </c>
      <c r="BS16" s="5">
        <v>789.4</v>
      </c>
      <c r="BT16" s="24">
        <f t="shared" si="32"/>
        <v>74.58427815570671</v>
      </c>
      <c r="BU16" s="24">
        <v>733.3</v>
      </c>
      <c r="BV16" s="24">
        <v>733.3</v>
      </c>
      <c r="BW16" s="24">
        <f t="shared" si="33"/>
        <v>100</v>
      </c>
      <c r="BX16" s="24">
        <v>234.9</v>
      </c>
      <c r="BY16" s="24">
        <v>54</v>
      </c>
      <c r="BZ16" s="24">
        <f t="shared" si="14"/>
        <v>22.988505747126435</v>
      </c>
      <c r="CA16" s="24"/>
      <c r="CB16" s="24"/>
      <c r="CC16" s="24"/>
      <c r="CD16" s="24">
        <v>8474.1</v>
      </c>
      <c r="CE16" s="24">
        <v>3810.8</v>
      </c>
      <c r="CF16" s="24">
        <f t="shared" si="34"/>
        <v>44.96996731216294</v>
      </c>
      <c r="CG16" s="24">
        <v>1110.4</v>
      </c>
      <c r="CH16" s="24">
        <v>765.3</v>
      </c>
      <c r="CI16" s="24">
        <f t="shared" si="35"/>
        <v>68.92110951008644</v>
      </c>
      <c r="CJ16" s="24">
        <f t="shared" si="36"/>
        <v>20.082397396872047</v>
      </c>
      <c r="CK16" s="24">
        <v>1008</v>
      </c>
      <c r="CL16" s="24">
        <v>663.9</v>
      </c>
      <c r="CM16" s="24">
        <f t="shared" si="37"/>
        <v>65.86309523809524</v>
      </c>
      <c r="CN16" s="24">
        <v>1769.8</v>
      </c>
      <c r="CO16" s="24">
        <v>1353.8</v>
      </c>
      <c r="CP16" s="24">
        <f t="shared" si="38"/>
        <v>76.49451915470674</v>
      </c>
      <c r="CQ16" s="24">
        <v>1414.9</v>
      </c>
      <c r="CR16" s="24">
        <v>748</v>
      </c>
      <c r="CS16" s="24">
        <v>3.3</v>
      </c>
      <c r="CT16" s="24">
        <f t="shared" si="39"/>
        <v>19.628424477799935</v>
      </c>
      <c r="CU16" s="5">
        <v>4088.8</v>
      </c>
      <c r="CV16" s="26">
        <v>876.2</v>
      </c>
      <c r="CW16" s="24">
        <f t="shared" si="40"/>
        <v>21.429270201526123</v>
      </c>
      <c r="CX16" s="24">
        <f t="shared" si="41"/>
        <v>22.992547496588642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-73.60000000000036</v>
      </c>
      <c r="DF16" s="24">
        <f t="shared" si="18"/>
        <v>-201</v>
      </c>
      <c r="DG16" s="40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7168.7</v>
      </c>
      <c r="D17" s="24">
        <f t="shared" si="0"/>
        <v>4978</v>
      </c>
      <c r="E17" s="24">
        <f t="shared" si="20"/>
        <v>69.44076331831434</v>
      </c>
      <c r="F17" s="5">
        <f t="shared" si="21"/>
        <v>974.5000000000001</v>
      </c>
      <c r="G17" s="5">
        <f t="shared" si="22"/>
        <v>552.1</v>
      </c>
      <c r="H17" s="24">
        <f t="shared" si="23"/>
        <v>56.654694715238584</v>
      </c>
      <c r="I17" s="24">
        <f>M17+Q17+U17+X17+AB17+AF17</f>
        <v>904.3000000000001</v>
      </c>
      <c r="J17" s="24">
        <f>N17+R17+V17+Y17+AC17+AG17</f>
        <v>464.2</v>
      </c>
      <c r="K17" s="24">
        <f t="shared" si="1"/>
        <v>51.33252239301116</v>
      </c>
      <c r="L17" s="24">
        <f t="shared" si="2"/>
        <v>59.36061381074169</v>
      </c>
      <c r="M17" s="24">
        <v>641</v>
      </c>
      <c r="N17" s="24">
        <v>403</v>
      </c>
      <c r="O17" s="24">
        <f t="shared" si="25"/>
        <v>62.870514820592824</v>
      </c>
      <c r="P17" s="24">
        <f t="shared" si="3"/>
        <v>51.534526854219955</v>
      </c>
      <c r="Q17" s="25">
        <v>58.2</v>
      </c>
      <c r="R17" s="5">
        <v>32.1</v>
      </c>
      <c r="S17" s="24">
        <f t="shared" si="26"/>
        <v>55.154639175257735</v>
      </c>
      <c r="T17" s="24">
        <f t="shared" si="4"/>
        <v>4.1048593350383635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6.5</v>
      </c>
      <c r="Z17" s="24">
        <f t="shared" si="27"/>
        <v>15.11627906976744</v>
      </c>
      <c r="AA17" s="24">
        <f t="shared" si="6"/>
        <v>0.8312020460358057</v>
      </c>
      <c r="AB17" s="38">
        <v>155</v>
      </c>
      <c r="AC17" s="5">
        <v>21.4</v>
      </c>
      <c r="AD17" s="24">
        <f t="shared" si="28"/>
        <v>13.806451612903226</v>
      </c>
      <c r="AE17" s="24">
        <f t="shared" si="7"/>
        <v>2.7365728900255752</v>
      </c>
      <c r="AF17" s="24">
        <v>5</v>
      </c>
      <c r="AG17" s="24">
        <v>0.9</v>
      </c>
      <c r="AH17" s="24">
        <f t="shared" si="29"/>
        <v>18</v>
      </c>
      <c r="AI17" s="24">
        <f>+BD17+AM17+AQ17+AT17+AW17+AZ17+BG17+BK17</f>
        <v>70.2</v>
      </c>
      <c r="AJ17" s="24">
        <f>AN17+AR17+AU17+AX17+BA17+BH17+BL17+BE17</f>
        <v>87.9</v>
      </c>
      <c r="AK17" s="24">
        <f t="shared" si="30"/>
        <v>125.21367521367522</v>
      </c>
      <c r="AL17" s="24">
        <f t="shared" si="9"/>
        <v>11.240409207161125</v>
      </c>
      <c r="AM17" s="25">
        <v>65</v>
      </c>
      <c r="AN17" s="5">
        <v>48.9</v>
      </c>
      <c r="AO17" s="24">
        <f t="shared" si="42"/>
        <v>75.23076923076923</v>
      </c>
      <c r="AP17" s="24">
        <f t="shared" si="10"/>
        <v>6.253196930946292</v>
      </c>
      <c r="AQ17" s="5">
        <v>5.2</v>
      </c>
      <c r="AR17" s="5">
        <v>0.8</v>
      </c>
      <c r="AS17" s="24">
        <f>AR17/AQ17*100</f>
        <v>15.384615384615385</v>
      </c>
      <c r="AT17" s="24"/>
      <c r="AU17" s="24">
        <v>38.2</v>
      </c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6194.2</v>
      </c>
      <c r="BP17" s="5">
        <v>4425.9</v>
      </c>
      <c r="BQ17" s="24">
        <f t="shared" si="31"/>
        <v>71.45232636982983</v>
      </c>
      <c r="BR17" s="25">
        <v>322.6</v>
      </c>
      <c r="BS17" s="5">
        <v>240.6</v>
      </c>
      <c r="BT17" s="24">
        <f t="shared" si="32"/>
        <v>74.58152510849348</v>
      </c>
      <c r="BU17" s="24">
        <v>820.5</v>
      </c>
      <c r="BV17" s="24">
        <v>614.9</v>
      </c>
      <c r="BW17" s="24">
        <f t="shared" si="33"/>
        <v>74.94210847044485</v>
      </c>
      <c r="BX17" s="24">
        <v>249.8</v>
      </c>
      <c r="BY17" s="24">
        <v>229.9</v>
      </c>
      <c r="BZ17" s="24">
        <f t="shared" si="14"/>
        <v>92.03362690152122</v>
      </c>
      <c r="CA17" s="24"/>
      <c r="CB17" s="24"/>
      <c r="CC17" s="24"/>
      <c r="CD17" s="24">
        <v>7738.4</v>
      </c>
      <c r="CE17" s="24">
        <v>5099.3</v>
      </c>
      <c r="CF17" s="24">
        <f t="shared" si="34"/>
        <v>65.89605086322756</v>
      </c>
      <c r="CG17" s="24">
        <v>1265.3</v>
      </c>
      <c r="CH17" s="24">
        <v>910.1</v>
      </c>
      <c r="CI17" s="24">
        <f t="shared" si="35"/>
        <v>71.92760610131985</v>
      </c>
      <c r="CJ17" s="24">
        <f t="shared" si="36"/>
        <v>17.847547702625853</v>
      </c>
      <c r="CK17" s="24">
        <v>1096.5</v>
      </c>
      <c r="CL17" s="24">
        <v>742.3</v>
      </c>
      <c r="CM17" s="24">
        <f t="shared" si="37"/>
        <v>67.69721842225262</v>
      </c>
      <c r="CN17" s="24">
        <v>3804</v>
      </c>
      <c r="CO17" s="24">
        <v>2660.4</v>
      </c>
      <c r="CP17" s="24">
        <f t="shared" si="38"/>
        <v>69.93690851735016</v>
      </c>
      <c r="CQ17" s="24">
        <v>1993.8</v>
      </c>
      <c r="CR17" s="24">
        <v>964.4</v>
      </c>
      <c r="CS17" s="24">
        <f aca="true" t="shared" si="43" ref="CS17:CS23">CR17/CQ17*100</f>
        <v>48.36994683518909</v>
      </c>
      <c r="CT17" s="24">
        <f t="shared" si="39"/>
        <v>18.912399741140938</v>
      </c>
      <c r="CU17" s="5">
        <v>585</v>
      </c>
      <c r="CV17" s="26">
        <v>496.7</v>
      </c>
      <c r="CW17" s="24">
        <v>0</v>
      </c>
      <c r="CX17" s="24">
        <f t="shared" si="41"/>
        <v>9.74055262487008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-569.6999999999998</v>
      </c>
      <c r="DF17" s="24">
        <f t="shared" si="18"/>
        <v>-121.30000000000018</v>
      </c>
      <c r="DG17" s="40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6507.700000000001</v>
      </c>
      <c r="D18" s="24">
        <f t="shared" si="0"/>
        <v>4513.2</v>
      </c>
      <c r="E18" s="24">
        <f t="shared" si="20"/>
        <v>69.3516910736512</v>
      </c>
      <c r="F18" s="5">
        <f t="shared" si="21"/>
        <v>897.6000000000001</v>
      </c>
      <c r="G18" s="5">
        <f t="shared" si="22"/>
        <v>490.90000000000003</v>
      </c>
      <c r="H18" s="24">
        <f t="shared" si="23"/>
        <v>54.690285204991085</v>
      </c>
      <c r="I18" s="24">
        <f t="shared" si="24"/>
        <v>785.9000000000001</v>
      </c>
      <c r="J18" s="24">
        <f aca="true" t="shared" si="44" ref="J18:J23">N18+R18+V18+Y18+AC18+AG18</f>
        <v>411.90000000000003</v>
      </c>
      <c r="K18" s="24">
        <f t="shared" si="1"/>
        <v>52.411248250413536</v>
      </c>
      <c r="L18" s="24">
        <f t="shared" si="2"/>
        <v>60.959005475802876</v>
      </c>
      <c r="M18" s="24">
        <v>485</v>
      </c>
      <c r="N18" s="24">
        <v>304.9</v>
      </c>
      <c r="O18" s="24">
        <f t="shared" si="25"/>
        <v>62.865979381443296</v>
      </c>
      <c r="P18" s="24">
        <f t="shared" si="3"/>
        <v>45.12357555128015</v>
      </c>
      <c r="Q18" s="25">
        <v>41.7</v>
      </c>
      <c r="R18" s="5">
        <v>30</v>
      </c>
      <c r="S18" s="24">
        <f t="shared" si="26"/>
        <v>71.94244604316546</v>
      </c>
      <c r="T18" s="24">
        <f t="shared" si="4"/>
        <v>4.439840165754032</v>
      </c>
      <c r="U18" s="5">
        <v>4.2</v>
      </c>
      <c r="V18" s="5">
        <v>7.6</v>
      </c>
      <c r="W18" s="24">
        <f t="shared" si="5"/>
        <v>180.95238095238093</v>
      </c>
      <c r="X18" s="25">
        <v>80</v>
      </c>
      <c r="Y18" s="5">
        <v>8.3</v>
      </c>
      <c r="Z18" s="24">
        <f t="shared" si="27"/>
        <v>10.375</v>
      </c>
      <c r="AA18" s="24">
        <f t="shared" si="6"/>
        <v>1.228355779191949</v>
      </c>
      <c r="AB18" s="38">
        <v>170</v>
      </c>
      <c r="AC18" s="5">
        <v>60</v>
      </c>
      <c r="AD18" s="24">
        <f t="shared" si="28"/>
        <v>35.294117647058826</v>
      </c>
      <c r="AE18" s="24">
        <f t="shared" si="7"/>
        <v>8.879680331508064</v>
      </c>
      <c r="AF18" s="24">
        <v>5</v>
      </c>
      <c r="AG18" s="24">
        <v>1.1</v>
      </c>
      <c r="AH18" s="24">
        <f t="shared" si="29"/>
        <v>22.000000000000004</v>
      </c>
      <c r="AI18" s="24">
        <f aca="true" t="shared" si="45" ref="AI18:AJ20">AM18+AQ18+AT18+AW18+AZ18+BG18+BK18</f>
        <v>111.7</v>
      </c>
      <c r="AJ18" s="24">
        <f t="shared" si="45"/>
        <v>79</v>
      </c>
      <c r="AK18" s="24">
        <f t="shared" si="30"/>
        <v>70.72515666965084</v>
      </c>
      <c r="AL18" s="24">
        <f t="shared" si="9"/>
        <v>11.691579103152286</v>
      </c>
      <c r="AM18" s="25">
        <v>98.8</v>
      </c>
      <c r="AN18" s="5">
        <v>78.3</v>
      </c>
      <c r="AO18" s="24">
        <f t="shared" si="42"/>
        <v>79.25101214574899</v>
      </c>
      <c r="AP18" s="24">
        <f t="shared" si="10"/>
        <v>11.587982832618025</v>
      </c>
      <c r="AQ18" s="5"/>
      <c r="AR18" s="5"/>
      <c r="AS18" s="24"/>
      <c r="AT18" s="24">
        <v>12.9</v>
      </c>
      <c r="AU18" s="24">
        <v>0.7</v>
      </c>
      <c r="AV18" s="24">
        <f>AU18/AT18*100</f>
        <v>5.426356589147286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5610.1</v>
      </c>
      <c r="BP18" s="5">
        <v>4022.3</v>
      </c>
      <c r="BQ18" s="24">
        <f t="shared" si="31"/>
        <v>71.69747419832089</v>
      </c>
      <c r="BR18" s="25">
        <v>737.8</v>
      </c>
      <c r="BS18" s="5">
        <v>550.2</v>
      </c>
      <c r="BT18" s="24">
        <f t="shared" si="32"/>
        <v>74.573055028463</v>
      </c>
      <c r="BU18" s="24">
        <v>320.9</v>
      </c>
      <c r="BV18" s="24">
        <v>233.1</v>
      </c>
      <c r="BW18" s="24">
        <f t="shared" si="33"/>
        <v>72.63945154253662</v>
      </c>
      <c r="BX18" s="24">
        <v>449.1</v>
      </c>
      <c r="BY18" s="24">
        <v>184.8</v>
      </c>
      <c r="BZ18" s="24">
        <f t="shared" si="14"/>
        <v>41.14896459585838</v>
      </c>
      <c r="CA18" s="24"/>
      <c r="CB18" s="24"/>
      <c r="CC18" s="24"/>
      <c r="CD18" s="24">
        <v>6640</v>
      </c>
      <c r="CE18" s="24">
        <v>4717.9</v>
      </c>
      <c r="CF18" s="24">
        <f t="shared" si="34"/>
        <v>71.05271084337349</v>
      </c>
      <c r="CG18" s="24">
        <v>1152</v>
      </c>
      <c r="CH18" s="24">
        <v>795.8</v>
      </c>
      <c r="CI18" s="24">
        <f t="shared" si="35"/>
        <v>69.07986111111111</v>
      </c>
      <c r="CJ18" s="24">
        <f t="shared" si="36"/>
        <v>16.867674177070306</v>
      </c>
      <c r="CK18" s="24">
        <v>1033.2</v>
      </c>
      <c r="CL18" s="24">
        <v>678</v>
      </c>
      <c r="CM18" s="24">
        <f t="shared" si="37"/>
        <v>65.62137049941927</v>
      </c>
      <c r="CN18" s="24">
        <v>2839.7</v>
      </c>
      <c r="CO18" s="24">
        <v>1885.5</v>
      </c>
      <c r="CP18" s="24">
        <f t="shared" si="38"/>
        <v>66.39785892876009</v>
      </c>
      <c r="CQ18" s="24">
        <v>1820.2</v>
      </c>
      <c r="CR18" s="24">
        <v>1301.1</v>
      </c>
      <c r="CS18" s="24">
        <f t="shared" si="43"/>
        <v>71.4811559169322</v>
      </c>
      <c r="CT18" s="24">
        <f t="shared" si="39"/>
        <v>27.57794781576549</v>
      </c>
      <c r="CU18" s="5">
        <v>737.7</v>
      </c>
      <c r="CV18" s="26">
        <v>667.8</v>
      </c>
      <c r="CW18" s="24">
        <v>0</v>
      </c>
      <c r="CX18" s="24">
        <f t="shared" si="41"/>
        <v>14.154602683397274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-132.29999999999927</v>
      </c>
      <c r="DF18" s="24">
        <f t="shared" si="18"/>
        <v>-204.69999999999982</v>
      </c>
      <c r="DG18" s="40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9050</v>
      </c>
      <c r="D19" s="24">
        <f t="shared" si="0"/>
        <v>4229</v>
      </c>
      <c r="E19" s="24">
        <f t="shared" si="20"/>
        <v>46.7292817679558</v>
      </c>
      <c r="F19" s="5">
        <f t="shared" si="21"/>
        <v>1016.5999999999999</v>
      </c>
      <c r="G19" s="5">
        <f t="shared" si="22"/>
        <v>395.5</v>
      </c>
      <c r="H19" s="24">
        <f t="shared" si="23"/>
        <v>38.90419043871729</v>
      </c>
      <c r="I19" s="24">
        <f t="shared" si="24"/>
        <v>863.4</v>
      </c>
      <c r="J19" s="24">
        <f t="shared" si="44"/>
        <v>319.5</v>
      </c>
      <c r="K19" s="24">
        <f t="shared" si="1"/>
        <v>37.00486448922863</v>
      </c>
      <c r="L19" s="24">
        <f t="shared" si="2"/>
        <v>67.46199324324323</v>
      </c>
      <c r="M19" s="24">
        <v>439.7</v>
      </c>
      <c r="N19" s="24">
        <v>276.4</v>
      </c>
      <c r="O19" s="24">
        <f t="shared" si="25"/>
        <v>62.86104161928587</v>
      </c>
      <c r="P19" s="24">
        <f t="shared" si="3"/>
        <v>58.36148648648648</v>
      </c>
      <c r="Q19" s="25">
        <v>50</v>
      </c>
      <c r="R19" s="5">
        <v>39.5</v>
      </c>
      <c r="S19" s="24">
        <f t="shared" si="26"/>
        <v>79</v>
      </c>
      <c r="T19" s="24">
        <f t="shared" si="4"/>
        <v>8.340371621621621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45.1</v>
      </c>
      <c r="Z19" s="24">
        <f t="shared" si="27"/>
        <v>56.375</v>
      </c>
      <c r="AA19" s="24">
        <f t="shared" si="6"/>
        <v>9.522804054054054</v>
      </c>
      <c r="AB19" s="38">
        <v>284</v>
      </c>
      <c r="AC19" s="5">
        <v>-45</v>
      </c>
      <c r="AD19" s="24">
        <f t="shared" si="28"/>
        <v>-15.845070422535212</v>
      </c>
      <c r="AE19" s="24">
        <f t="shared" si="7"/>
        <v>-9.50168918918919</v>
      </c>
      <c r="AF19" s="24">
        <v>9.1</v>
      </c>
      <c r="AG19" s="24">
        <v>1.6</v>
      </c>
      <c r="AH19" s="24">
        <f t="shared" si="29"/>
        <v>17.582417582417584</v>
      </c>
      <c r="AI19" s="24">
        <f t="shared" si="45"/>
        <v>153.2</v>
      </c>
      <c r="AJ19" s="24">
        <f>AN19+AR19+AU19+AX19+BA19+BH19+BL19</f>
        <v>76</v>
      </c>
      <c r="AK19" s="24">
        <f t="shared" si="30"/>
        <v>49.608355091383814</v>
      </c>
      <c r="AL19" s="24">
        <f t="shared" si="9"/>
        <v>16.0472972972973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>
        <v>69.5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>
        <f>BH19/BG19*100</f>
        <v>100</v>
      </c>
      <c r="BJ19" s="24">
        <f t="shared" si="12"/>
        <v>16.0472972972973</v>
      </c>
      <c r="BK19" s="24"/>
      <c r="BL19" s="5"/>
      <c r="BM19" s="24"/>
      <c r="BN19" s="24">
        <f t="shared" si="13"/>
        <v>0</v>
      </c>
      <c r="BO19" s="24">
        <v>8033.4</v>
      </c>
      <c r="BP19" s="5">
        <v>3833.5</v>
      </c>
      <c r="BQ19" s="24">
        <f t="shared" si="31"/>
        <v>47.71952099982573</v>
      </c>
      <c r="BR19" s="25">
        <v>492.5</v>
      </c>
      <c r="BS19" s="5">
        <v>374.6</v>
      </c>
      <c r="BT19" s="24">
        <f t="shared" si="32"/>
        <v>76.06091370558377</v>
      </c>
      <c r="BU19" s="24">
        <v>743.6</v>
      </c>
      <c r="BV19" s="24">
        <v>585.5</v>
      </c>
      <c r="BW19" s="24">
        <f t="shared" si="33"/>
        <v>78.7385691231845</v>
      </c>
      <c r="BX19" s="24">
        <v>148</v>
      </c>
      <c r="BY19" s="24">
        <v>78.1</v>
      </c>
      <c r="BZ19" s="24">
        <f t="shared" si="14"/>
        <v>52.77027027027027</v>
      </c>
      <c r="CA19" s="24"/>
      <c r="CB19" s="24"/>
      <c r="CC19" s="24"/>
      <c r="CD19" s="24">
        <v>9065.9</v>
      </c>
      <c r="CE19" s="24">
        <v>4175.5</v>
      </c>
      <c r="CF19" s="24">
        <f t="shared" si="34"/>
        <v>46.05720336646114</v>
      </c>
      <c r="CG19" s="24">
        <v>1024.8</v>
      </c>
      <c r="CH19" s="24">
        <v>722</v>
      </c>
      <c r="CI19" s="24">
        <f t="shared" si="35"/>
        <v>70.4527712724434</v>
      </c>
      <c r="CJ19" s="24">
        <f t="shared" si="36"/>
        <v>17.29134235420908</v>
      </c>
      <c r="CK19" s="24">
        <v>961.6</v>
      </c>
      <c r="CL19" s="24">
        <v>659.8</v>
      </c>
      <c r="CM19" s="24">
        <f t="shared" si="37"/>
        <v>68.61480865224625</v>
      </c>
      <c r="CN19" s="24">
        <v>2167.8</v>
      </c>
      <c r="CO19" s="24">
        <v>1812.2</v>
      </c>
      <c r="CP19" s="24">
        <f t="shared" si="38"/>
        <v>83.5962727188855</v>
      </c>
      <c r="CQ19" s="24">
        <v>4903.3</v>
      </c>
      <c r="CR19" s="24">
        <v>1050.4</v>
      </c>
      <c r="CS19" s="24">
        <f t="shared" si="43"/>
        <v>21.422307425611322</v>
      </c>
      <c r="CT19" s="24">
        <f t="shared" si="39"/>
        <v>25.156268710334096</v>
      </c>
      <c r="CU19" s="5">
        <v>879.6</v>
      </c>
      <c r="CV19" s="26">
        <v>523.2</v>
      </c>
      <c r="CW19" s="24">
        <f t="shared" si="40"/>
        <v>59.481582537517056</v>
      </c>
      <c r="CX19" s="24">
        <f t="shared" si="41"/>
        <v>12.530235899892231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-15.899999999999636</v>
      </c>
      <c r="DF19" s="24">
        <f t="shared" si="18"/>
        <v>53.5</v>
      </c>
      <c r="DG19" s="40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6011.2</v>
      </c>
      <c r="D20" s="24">
        <f t="shared" si="0"/>
        <v>4538.6</v>
      </c>
      <c r="E20" s="24">
        <f t="shared" si="20"/>
        <v>75.5023955283471</v>
      </c>
      <c r="F20" s="5">
        <f t="shared" si="21"/>
        <v>995.9</v>
      </c>
      <c r="G20" s="5">
        <f t="shared" si="22"/>
        <v>522.9000000000001</v>
      </c>
      <c r="H20" s="24">
        <f t="shared" si="23"/>
        <v>52.50527161361583</v>
      </c>
      <c r="I20" s="24">
        <f t="shared" si="24"/>
        <v>919.3</v>
      </c>
      <c r="J20" s="24">
        <f>N20+R20+V20+Y20+AC20+AG20</f>
        <v>452.40000000000003</v>
      </c>
      <c r="K20" s="24">
        <f t="shared" si="1"/>
        <v>49.21135646687698</v>
      </c>
      <c r="L20" s="24">
        <f t="shared" si="2"/>
        <v>56.55706963370422</v>
      </c>
      <c r="M20" s="24">
        <v>340.4</v>
      </c>
      <c r="N20" s="24">
        <v>214</v>
      </c>
      <c r="O20" s="24">
        <f t="shared" si="25"/>
        <v>62.86721504112809</v>
      </c>
      <c r="P20" s="24">
        <f t="shared" si="3"/>
        <v>26.753344168021</v>
      </c>
      <c r="Q20" s="25">
        <v>111.9</v>
      </c>
      <c r="R20" s="5">
        <v>81.3</v>
      </c>
      <c r="S20" s="24">
        <f t="shared" si="26"/>
        <v>72.65415549597854</v>
      </c>
      <c r="T20" s="24">
        <f t="shared" si="4"/>
        <v>10.163770471308913</v>
      </c>
      <c r="U20" s="5">
        <v>10</v>
      </c>
      <c r="V20" s="5">
        <v>11</v>
      </c>
      <c r="W20" s="24">
        <f t="shared" si="5"/>
        <v>110.00000000000001</v>
      </c>
      <c r="X20" s="25">
        <v>90</v>
      </c>
      <c r="Y20" s="5">
        <v>38.3</v>
      </c>
      <c r="Z20" s="24">
        <f t="shared" si="27"/>
        <v>42.55555555555555</v>
      </c>
      <c r="AA20" s="24">
        <f t="shared" si="6"/>
        <v>4.788098512314038</v>
      </c>
      <c r="AB20" s="38">
        <v>360</v>
      </c>
      <c r="AC20" s="5">
        <v>104.6</v>
      </c>
      <c r="AD20" s="24">
        <f t="shared" si="28"/>
        <v>29.055555555555557</v>
      </c>
      <c r="AE20" s="24">
        <f t="shared" si="7"/>
        <v>13.076634579322413</v>
      </c>
      <c r="AF20" s="24">
        <v>7</v>
      </c>
      <c r="AG20" s="24">
        <v>3.2</v>
      </c>
      <c r="AH20" s="24">
        <f t="shared" si="29"/>
        <v>45.714285714285715</v>
      </c>
      <c r="AI20" s="24">
        <f t="shared" si="45"/>
        <v>76.6</v>
      </c>
      <c r="AJ20" s="24">
        <f t="shared" si="45"/>
        <v>70.5</v>
      </c>
      <c r="AK20" s="24">
        <f t="shared" si="30"/>
        <v>92.03655352480419</v>
      </c>
      <c r="AL20" s="24">
        <f t="shared" si="9"/>
        <v>8.813601700212526</v>
      </c>
      <c r="AM20" s="38">
        <v>32.3</v>
      </c>
      <c r="AN20" s="5">
        <v>22.7</v>
      </c>
      <c r="AO20" s="24">
        <f>AN20/AM20*100</f>
        <v>70.27863777089783</v>
      </c>
      <c r="AP20" s="24">
        <f t="shared" si="10"/>
        <v>2.83785473184148</v>
      </c>
      <c r="AQ20" s="5"/>
      <c r="AR20" s="5"/>
      <c r="AS20" s="24"/>
      <c r="AT20" s="24">
        <v>44.3</v>
      </c>
      <c r="AU20" s="24">
        <v>47.8</v>
      </c>
      <c r="AV20" s="24">
        <f>AU20/AT20*100</f>
        <v>107.90067720090293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5015.3</v>
      </c>
      <c r="BP20" s="5">
        <v>4015.7</v>
      </c>
      <c r="BQ20" s="24">
        <f t="shared" si="31"/>
        <v>80.06898889398441</v>
      </c>
      <c r="BR20" s="25">
        <v>936.3</v>
      </c>
      <c r="BS20" s="5">
        <v>698.3</v>
      </c>
      <c r="BT20" s="24">
        <f t="shared" si="32"/>
        <v>74.58079675317741</v>
      </c>
      <c r="BU20" s="24">
        <v>104.5</v>
      </c>
      <c r="BV20" s="24">
        <v>74.3</v>
      </c>
      <c r="BW20" s="24">
        <f t="shared" si="33"/>
        <v>71.10047846889952</v>
      </c>
      <c r="BX20" s="24">
        <v>431</v>
      </c>
      <c r="BY20" s="24">
        <v>277</v>
      </c>
      <c r="BZ20" s="24">
        <f t="shared" si="14"/>
        <v>64.2691415313225</v>
      </c>
      <c r="CA20" s="24"/>
      <c r="CB20" s="24"/>
      <c r="CC20" s="24"/>
      <c r="CD20" s="24">
        <v>6068.6</v>
      </c>
      <c r="CE20" s="24">
        <v>4729.5</v>
      </c>
      <c r="CF20" s="24">
        <f t="shared" si="34"/>
        <v>77.93395511320568</v>
      </c>
      <c r="CG20" s="24">
        <v>1178.4</v>
      </c>
      <c r="CH20" s="24">
        <v>812.8</v>
      </c>
      <c r="CI20" s="24">
        <f t="shared" si="35"/>
        <v>68.97488119484045</v>
      </c>
      <c r="CJ20" s="24">
        <f t="shared" si="36"/>
        <v>17.185749022095358</v>
      </c>
      <c r="CK20" s="24">
        <v>1072.3</v>
      </c>
      <c r="CL20" s="24">
        <v>707.7</v>
      </c>
      <c r="CM20" s="24">
        <f>CL20/CK20*100</f>
        <v>65.99832136528957</v>
      </c>
      <c r="CN20" s="24">
        <v>3123.1</v>
      </c>
      <c r="CO20" s="24">
        <v>2815.9</v>
      </c>
      <c r="CP20" s="24">
        <f t="shared" si="38"/>
        <v>90.16361948064424</v>
      </c>
      <c r="CQ20" s="24">
        <v>1300.6</v>
      </c>
      <c r="CR20" s="24">
        <v>717.5</v>
      </c>
      <c r="CS20" s="24">
        <f t="shared" si="43"/>
        <v>55.16684607104414</v>
      </c>
      <c r="CT20" s="24">
        <f t="shared" si="39"/>
        <v>15.170736864361983</v>
      </c>
      <c r="CU20" s="5">
        <v>376.1</v>
      </c>
      <c r="CV20" s="5">
        <v>315.6</v>
      </c>
      <c r="CW20" s="24">
        <f t="shared" si="40"/>
        <v>83.91385269875033</v>
      </c>
      <c r="CX20" s="24">
        <f t="shared" si="41"/>
        <v>6.673009831906121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-57.400000000000546</v>
      </c>
      <c r="DF20" s="24">
        <f t="shared" si="18"/>
        <v>-190.89999999999964</v>
      </c>
      <c r="DG20" s="40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12757.800000000001</v>
      </c>
      <c r="D21" s="24">
        <f t="shared" si="0"/>
        <v>5366.1</v>
      </c>
      <c r="E21" s="24">
        <f t="shared" si="20"/>
        <v>42.06132718807318</v>
      </c>
      <c r="F21" s="5">
        <f t="shared" si="21"/>
        <v>725.1</v>
      </c>
      <c r="G21" s="5">
        <f t="shared" si="22"/>
        <v>381</v>
      </c>
      <c r="H21" s="24">
        <f t="shared" si="23"/>
        <v>52.54447662391394</v>
      </c>
      <c r="I21" s="24">
        <f t="shared" si="24"/>
        <v>516.6</v>
      </c>
      <c r="J21" s="24">
        <f t="shared" si="44"/>
        <v>252.5</v>
      </c>
      <c r="K21" s="24">
        <f t="shared" si="1"/>
        <v>48.87727448703058</v>
      </c>
      <c r="L21" s="24">
        <f t="shared" si="2"/>
        <v>50.41932907348242</v>
      </c>
      <c r="M21" s="24">
        <v>258.1</v>
      </c>
      <c r="N21" s="24">
        <v>162.3</v>
      </c>
      <c r="O21" s="24">
        <f t="shared" si="25"/>
        <v>62.882603641999225</v>
      </c>
      <c r="P21" s="24">
        <f t="shared" si="3"/>
        <v>32.40814696485623</v>
      </c>
      <c r="Q21" s="25">
        <v>27</v>
      </c>
      <c r="R21" s="5">
        <v>20.7</v>
      </c>
      <c r="S21" s="24">
        <f t="shared" si="26"/>
        <v>76.66666666666666</v>
      </c>
      <c r="T21" s="24">
        <f t="shared" si="4"/>
        <v>4.133386581469648</v>
      </c>
      <c r="U21" s="5">
        <v>3.5</v>
      </c>
      <c r="V21" s="5">
        <v>17.2</v>
      </c>
      <c r="W21" s="24">
        <f t="shared" si="5"/>
        <v>491.4285714285714</v>
      </c>
      <c r="X21" s="25">
        <v>67</v>
      </c>
      <c r="Y21" s="5">
        <v>26.9</v>
      </c>
      <c r="Z21" s="24">
        <f t="shared" si="27"/>
        <v>40.14925373134328</v>
      </c>
      <c r="AA21" s="24">
        <f t="shared" si="6"/>
        <v>5.371405750798722</v>
      </c>
      <c r="AB21" s="38">
        <v>153</v>
      </c>
      <c r="AC21" s="5">
        <v>22.8</v>
      </c>
      <c r="AD21" s="24">
        <f t="shared" si="28"/>
        <v>14.901960784313726</v>
      </c>
      <c r="AE21" s="24">
        <f t="shared" si="7"/>
        <v>4.552715654952077</v>
      </c>
      <c r="AF21" s="24">
        <v>8</v>
      </c>
      <c r="AG21" s="24">
        <v>2.6</v>
      </c>
      <c r="AH21" s="24">
        <f t="shared" si="29"/>
        <v>32.5</v>
      </c>
      <c r="AI21" s="24">
        <f aca="true" t="shared" si="46" ref="AI21:AJ24">AM21+AQ21+AT21+AW21+AZ21+BG21+BK21</f>
        <v>208.5</v>
      </c>
      <c r="AJ21" s="24">
        <f t="shared" si="46"/>
        <v>128.5</v>
      </c>
      <c r="AK21" s="24">
        <f t="shared" si="30"/>
        <v>61.63069544364509</v>
      </c>
      <c r="AL21" s="24">
        <f t="shared" si="9"/>
        <v>25.658945686900957</v>
      </c>
      <c r="AM21" s="25">
        <v>23.5</v>
      </c>
      <c r="AN21" s="5">
        <v>19.3</v>
      </c>
      <c r="AO21" s="24">
        <f t="shared" si="42"/>
        <v>82.1276595744681</v>
      </c>
      <c r="AP21" s="24">
        <f t="shared" si="10"/>
        <v>3.8538338658146967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109.2</v>
      </c>
      <c r="BB21" s="24">
        <f>BA21/AZ21*100</f>
        <v>128.47058823529412</v>
      </c>
      <c r="BC21" s="24">
        <f t="shared" si="11"/>
        <v>21.80511182108626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12032.7</v>
      </c>
      <c r="BP21" s="5">
        <v>4985.1</v>
      </c>
      <c r="BQ21" s="24">
        <f t="shared" si="31"/>
        <v>41.42960432820564</v>
      </c>
      <c r="BR21" s="25">
        <v>939.8</v>
      </c>
      <c r="BS21" s="5">
        <v>700.9</v>
      </c>
      <c r="BT21" s="24">
        <f t="shared" si="32"/>
        <v>74.57969780804426</v>
      </c>
      <c r="BU21" s="24">
        <v>285.4</v>
      </c>
      <c r="BV21" s="24">
        <v>211.5</v>
      </c>
      <c r="BW21" s="24">
        <f t="shared" si="33"/>
        <v>74.10651716888577</v>
      </c>
      <c r="BX21" s="24">
        <v>726.4</v>
      </c>
      <c r="BY21" s="24">
        <v>119.8</v>
      </c>
      <c r="BZ21" s="24">
        <f t="shared" si="14"/>
        <v>16.49229074889868</v>
      </c>
      <c r="CA21" s="24"/>
      <c r="CB21" s="24"/>
      <c r="CC21" s="24"/>
      <c r="CD21" s="24">
        <v>12879.6</v>
      </c>
      <c r="CE21" s="24">
        <v>5874.5</v>
      </c>
      <c r="CF21" s="24">
        <f>CE21/CD21*100</f>
        <v>45.610888536911084</v>
      </c>
      <c r="CG21" s="24">
        <v>1127.5</v>
      </c>
      <c r="CH21" s="24">
        <v>825.2</v>
      </c>
      <c r="CI21" s="24">
        <f t="shared" si="35"/>
        <v>73.18847006651885</v>
      </c>
      <c r="CJ21" s="24">
        <f t="shared" si="36"/>
        <v>14.047152949187167</v>
      </c>
      <c r="CK21" s="24">
        <v>1005</v>
      </c>
      <c r="CL21" s="24">
        <v>703.7</v>
      </c>
      <c r="CM21" s="24">
        <f t="shared" si="37"/>
        <v>70.01990049751244</v>
      </c>
      <c r="CN21" s="24">
        <v>596.6</v>
      </c>
      <c r="CO21" s="24">
        <v>90</v>
      </c>
      <c r="CP21" s="24">
        <f t="shared" si="38"/>
        <v>15.085484411666108</v>
      </c>
      <c r="CQ21" s="24">
        <v>4668.5</v>
      </c>
      <c r="CR21" s="24">
        <v>3533.9</v>
      </c>
      <c r="CS21" s="24">
        <f t="shared" si="43"/>
        <v>75.69669058584128</v>
      </c>
      <c r="CT21" s="24">
        <f t="shared" si="39"/>
        <v>60.15660907311261</v>
      </c>
      <c r="CU21" s="5">
        <v>1396.6</v>
      </c>
      <c r="CV21" s="5">
        <v>1357.7</v>
      </c>
      <c r="CW21" s="24">
        <f t="shared" si="40"/>
        <v>97.21466418444795</v>
      </c>
      <c r="CX21" s="24">
        <f t="shared" si="41"/>
        <v>23.111754191846114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-121.79999999999927</v>
      </c>
      <c r="DF21" s="24">
        <f t="shared" si="18"/>
        <v>-508.39999999999964</v>
      </c>
      <c r="DG21" s="40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8181.3</v>
      </c>
      <c r="D22" s="24">
        <f t="shared" si="0"/>
        <v>5457.400000000001</v>
      </c>
      <c r="E22" s="24">
        <f t="shared" si="20"/>
        <v>66.70578025497171</v>
      </c>
      <c r="F22" s="5">
        <f t="shared" si="21"/>
        <v>763.7</v>
      </c>
      <c r="G22" s="5">
        <f t="shared" si="22"/>
        <v>361.6</v>
      </c>
      <c r="H22" s="24">
        <f t="shared" si="23"/>
        <v>47.3484352494435</v>
      </c>
      <c r="I22" s="24">
        <f t="shared" si="24"/>
        <v>636.7</v>
      </c>
      <c r="J22" s="24">
        <f t="shared" si="44"/>
        <v>260.7</v>
      </c>
      <c r="K22" s="24">
        <f t="shared" si="1"/>
        <v>40.945500235589755</v>
      </c>
      <c r="L22" s="24">
        <f t="shared" si="2"/>
        <v>59.384965831435075</v>
      </c>
      <c r="M22" s="24">
        <v>303.5</v>
      </c>
      <c r="N22" s="24">
        <v>190.8</v>
      </c>
      <c r="O22" s="24">
        <f t="shared" si="25"/>
        <v>62.86655683690281</v>
      </c>
      <c r="P22" s="24">
        <f t="shared" si="3"/>
        <v>43.4624145785877</v>
      </c>
      <c r="Q22" s="25">
        <v>40.8</v>
      </c>
      <c r="R22" s="5">
        <v>22.1</v>
      </c>
      <c r="S22" s="24">
        <f t="shared" si="26"/>
        <v>54.16666666666667</v>
      </c>
      <c r="T22" s="24">
        <f t="shared" si="4"/>
        <v>5.034168564920273</v>
      </c>
      <c r="U22" s="5">
        <v>2.4</v>
      </c>
      <c r="V22" s="5">
        <v>1.2</v>
      </c>
      <c r="W22" s="24">
        <f t="shared" si="5"/>
        <v>50</v>
      </c>
      <c r="X22" s="25">
        <v>91</v>
      </c>
      <c r="Y22" s="5">
        <v>13.6</v>
      </c>
      <c r="Z22" s="24">
        <f t="shared" si="27"/>
        <v>14.945054945054945</v>
      </c>
      <c r="AA22" s="24">
        <f t="shared" si="6"/>
        <v>3.0979498861047836</v>
      </c>
      <c r="AB22" s="38">
        <v>189</v>
      </c>
      <c r="AC22" s="5">
        <v>31.4</v>
      </c>
      <c r="AD22" s="24">
        <f t="shared" si="28"/>
        <v>16.613756613756614</v>
      </c>
      <c r="AE22" s="24">
        <f t="shared" si="7"/>
        <v>7.1526195899772205</v>
      </c>
      <c r="AF22" s="24">
        <v>10</v>
      </c>
      <c r="AG22" s="24">
        <v>1.6</v>
      </c>
      <c r="AH22" s="24">
        <f t="shared" si="29"/>
        <v>16</v>
      </c>
      <c r="AI22" s="24">
        <f t="shared" si="46"/>
        <v>127</v>
      </c>
      <c r="AJ22" s="24">
        <f t="shared" si="46"/>
        <v>100.9</v>
      </c>
      <c r="AK22" s="24">
        <f t="shared" si="30"/>
        <v>79.44881889763779</v>
      </c>
      <c r="AL22" s="24">
        <f t="shared" si="9"/>
        <v>22.984054669703873</v>
      </c>
      <c r="AM22" s="38">
        <v>8.4</v>
      </c>
      <c r="AN22" s="5">
        <v>5.7</v>
      </c>
      <c r="AO22" s="24">
        <f>AN22/AM22*100</f>
        <v>67.85714285714286</v>
      </c>
      <c r="AP22" s="24">
        <f t="shared" si="10"/>
        <v>1.2984054669703873</v>
      </c>
      <c r="AQ22" s="5"/>
      <c r="AR22" s="5"/>
      <c r="AS22" s="24"/>
      <c r="AT22" s="24">
        <v>118.6</v>
      </c>
      <c r="AU22" s="24">
        <v>95.2</v>
      </c>
      <c r="AV22" s="24">
        <f>AU22/AT22*100</f>
        <v>80.26981450252951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7417.6</v>
      </c>
      <c r="BP22" s="5">
        <v>5095.8</v>
      </c>
      <c r="BQ22" s="24">
        <f t="shared" si="31"/>
        <v>68.69877049180327</v>
      </c>
      <c r="BR22" s="25">
        <v>1185.1</v>
      </c>
      <c r="BS22" s="5">
        <v>846.6</v>
      </c>
      <c r="BT22" s="24">
        <f t="shared" si="32"/>
        <v>71.43700953506034</v>
      </c>
      <c r="BU22" s="24">
        <v>93</v>
      </c>
      <c r="BV22" s="24">
        <v>68.8</v>
      </c>
      <c r="BW22" s="24">
        <f t="shared" si="33"/>
        <v>73.9784946236559</v>
      </c>
      <c r="BX22" s="24">
        <v>323.7</v>
      </c>
      <c r="BY22" s="24">
        <v>77.4</v>
      </c>
      <c r="BZ22" s="24">
        <f t="shared" si="14"/>
        <v>23.91102873030584</v>
      </c>
      <c r="CA22" s="24"/>
      <c r="CB22" s="24"/>
      <c r="CC22" s="24"/>
      <c r="CD22" s="24">
        <v>8537.7</v>
      </c>
      <c r="CE22" s="24">
        <v>5663.5</v>
      </c>
      <c r="CF22" s="24">
        <f>CE22/CD22*100</f>
        <v>66.33519566159504</v>
      </c>
      <c r="CG22" s="24">
        <v>1173.3</v>
      </c>
      <c r="CH22" s="24">
        <v>761.5</v>
      </c>
      <c r="CI22" s="24">
        <f t="shared" si="35"/>
        <v>64.90241200034093</v>
      </c>
      <c r="CJ22" s="24">
        <f t="shared" si="36"/>
        <v>13.445749095082546</v>
      </c>
      <c r="CK22" s="24">
        <v>1028.5</v>
      </c>
      <c r="CL22" s="24">
        <v>647.7</v>
      </c>
      <c r="CM22" s="24">
        <f t="shared" si="37"/>
        <v>62.97520661157026</v>
      </c>
      <c r="CN22" s="24">
        <v>2253.5</v>
      </c>
      <c r="CO22" s="24">
        <v>1892.2</v>
      </c>
      <c r="CP22" s="24">
        <f t="shared" si="38"/>
        <v>83.96716219214555</v>
      </c>
      <c r="CQ22" s="24">
        <v>1379.7</v>
      </c>
      <c r="CR22" s="24">
        <v>852.2</v>
      </c>
      <c r="CS22" s="24">
        <v>366.4</v>
      </c>
      <c r="CT22" s="24">
        <f t="shared" si="39"/>
        <v>15.047232276860601</v>
      </c>
      <c r="CU22" s="5">
        <v>3640.9</v>
      </c>
      <c r="CV22" s="5">
        <v>2089.9</v>
      </c>
      <c r="CW22" s="24">
        <f t="shared" si="40"/>
        <v>57.40064269823395</v>
      </c>
      <c r="CX22" s="24">
        <f t="shared" si="41"/>
        <v>36.90120949942615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-356.40000000000055</v>
      </c>
      <c r="DF22" s="24">
        <f t="shared" si="18"/>
        <v>-206.09999999999945</v>
      </c>
    </row>
    <row r="23" spans="1:110" ht="30.75" customHeight="1">
      <c r="A23" s="22">
        <v>10</v>
      </c>
      <c r="B23" s="23" t="s">
        <v>20</v>
      </c>
      <c r="C23" s="24">
        <f t="shared" si="19"/>
        <v>9431.800000000001</v>
      </c>
      <c r="D23" s="24">
        <f t="shared" si="0"/>
        <v>5410.9</v>
      </c>
      <c r="E23" s="24">
        <f t="shared" si="20"/>
        <v>57.36868890349667</v>
      </c>
      <c r="F23" s="5">
        <f t="shared" si="21"/>
        <v>1339.7</v>
      </c>
      <c r="G23" s="5">
        <f t="shared" si="22"/>
        <v>839.4</v>
      </c>
      <c r="H23" s="24">
        <f t="shared" si="23"/>
        <v>62.655818466820925</v>
      </c>
      <c r="I23" s="24">
        <f t="shared" si="24"/>
        <v>1069.9</v>
      </c>
      <c r="J23" s="24">
        <f t="shared" si="44"/>
        <v>546.4</v>
      </c>
      <c r="K23" s="24">
        <f t="shared" si="1"/>
        <v>51.07019347602579</v>
      </c>
      <c r="L23" s="24">
        <f t="shared" si="2"/>
        <v>53.79011616459933</v>
      </c>
      <c r="M23" s="24">
        <v>334.7</v>
      </c>
      <c r="N23" s="24">
        <v>210.4</v>
      </c>
      <c r="O23" s="24">
        <f t="shared" si="25"/>
        <v>62.862264714669855</v>
      </c>
      <c r="P23" s="24">
        <f t="shared" si="3"/>
        <v>20.712738728096085</v>
      </c>
      <c r="Q23" s="25">
        <v>150.9</v>
      </c>
      <c r="R23" s="5">
        <v>100.6</v>
      </c>
      <c r="S23" s="24">
        <f t="shared" si="26"/>
        <v>66.66666666666666</v>
      </c>
      <c r="T23" s="24">
        <f t="shared" si="4"/>
        <v>9.903524315810198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30</v>
      </c>
      <c r="Z23" s="24">
        <f t="shared" si="27"/>
        <v>24.793388429752067</v>
      </c>
      <c r="AA23" s="24">
        <f t="shared" si="6"/>
        <v>2.9533372711163617</v>
      </c>
      <c r="AB23" s="38">
        <v>448</v>
      </c>
      <c r="AC23" s="5">
        <v>203.9</v>
      </c>
      <c r="AD23" s="24">
        <f t="shared" si="28"/>
        <v>45.51339285714286</v>
      </c>
      <c r="AE23" s="24">
        <f t="shared" si="7"/>
        <v>20.072848986020873</v>
      </c>
      <c r="AF23" s="24">
        <v>15</v>
      </c>
      <c r="AG23" s="24">
        <v>1.5</v>
      </c>
      <c r="AH23" s="24">
        <f t="shared" si="29"/>
        <v>10</v>
      </c>
      <c r="AI23" s="24">
        <f t="shared" si="46"/>
        <v>269.8</v>
      </c>
      <c r="AJ23" s="24">
        <f t="shared" si="46"/>
        <v>293</v>
      </c>
      <c r="AK23" s="24">
        <f t="shared" si="30"/>
        <v>108.59896219421795</v>
      </c>
      <c r="AL23" s="24">
        <f t="shared" si="9"/>
        <v>28.844260681236467</v>
      </c>
      <c r="AM23" s="25">
        <v>36.4</v>
      </c>
      <c r="AN23" s="5">
        <v>40.7</v>
      </c>
      <c r="AO23" s="24">
        <f t="shared" si="42"/>
        <v>111.81318681318682</v>
      </c>
      <c r="AP23" s="24">
        <f t="shared" si="10"/>
        <v>4.006694231147864</v>
      </c>
      <c r="AQ23" s="5"/>
      <c r="AR23" s="5"/>
      <c r="AS23" s="24"/>
      <c r="AT23" s="24">
        <v>39.4</v>
      </c>
      <c r="AU23" s="24">
        <v>19.1</v>
      </c>
      <c r="AV23" s="24">
        <f>AU23/AT23*100</f>
        <v>48.477157360406096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>
        <v>14.9</v>
      </c>
      <c r="BI23" s="24"/>
      <c r="BJ23" s="24">
        <f t="shared" si="12"/>
        <v>1.466824177987793</v>
      </c>
      <c r="BK23" s="24">
        <v>194</v>
      </c>
      <c r="BL23" s="5">
        <v>218.3</v>
      </c>
      <c r="BM23" s="34">
        <f t="shared" si="47"/>
        <v>112.52577319587628</v>
      </c>
      <c r="BN23" s="24">
        <f t="shared" si="13"/>
        <v>21.490450876156725</v>
      </c>
      <c r="BO23" s="24">
        <v>8092.1</v>
      </c>
      <c r="BP23" s="5">
        <v>4571.5</v>
      </c>
      <c r="BQ23" s="24">
        <f t="shared" si="31"/>
        <v>56.49337007698867</v>
      </c>
      <c r="BR23" s="25">
        <v>516.7</v>
      </c>
      <c r="BS23" s="5">
        <v>415.4</v>
      </c>
      <c r="BT23" s="24">
        <f t="shared" si="32"/>
        <v>80.39481323785562</v>
      </c>
      <c r="BU23" s="24">
        <v>339.2</v>
      </c>
      <c r="BV23" s="24">
        <v>339.2</v>
      </c>
      <c r="BW23" s="24">
        <f t="shared" si="33"/>
        <v>100</v>
      </c>
      <c r="BX23" s="24">
        <v>809.4</v>
      </c>
      <c r="BY23" s="24">
        <v>176.4</v>
      </c>
      <c r="BZ23" s="24">
        <f t="shared" si="14"/>
        <v>21.7939214232765</v>
      </c>
      <c r="CA23" s="24"/>
      <c r="CB23" s="24"/>
      <c r="CC23" s="24"/>
      <c r="CD23" s="24">
        <v>9431.8</v>
      </c>
      <c r="CE23" s="24">
        <v>5569.7</v>
      </c>
      <c r="CF23" s="24">
        <f>CE23/CD23*100</f>
        <v>59.0523547997201</v>
      </c>
      <c r="CG23" s="24">
        <v>926.1</v>
      </c>
      <c r="CH23" s="24">
        <v>562.7</v>
      </c>
      <c r="CI23" s="24">
        <f t="shared" si="35"/>
        <v>60.7601770867077</v>
      </c>
      <c r="CJ23" s="24">
        <f t="shared" si="36"/>
        <v>10.1028780724276</v>
      </c>
      <c r="CK23" s="24">
        <v>846.4</v>
      </c>
      <c r="CL23" s="24">
        <v>509.6</v>
      </c>
      <c r="CM23" s="24">
        <f t="shared" si="37"/>
        <v>60.20793950850663</v>
      </c>
      <c r="CN23" s="24">
        <v>5512.4</v>
      </c>
      <c r="CO23" s="24">
        <v>4493.6</v>
      </c>
      <c r="CP23" s="24">
        <f t="shared" si="38"/>
        <v>81.5180320731442</v>
      </c>
      <c r="CQ23" s="24">
        <v>2635.2</v>
      </c>
      <c r="CR23" s="24">
        <v>265.3</v>
      </c>
      <c r="CS23" s="24">
        <f t="shared" si="43"/>
        <v>10.067547055251975</v>
      </c>
      <c r="CT23" s="24">
        <f t="shared" si="39"/>
        <v>4.763272707686231</v>
      </c>
      <c r="CU23" s="5">
        <v>267.8</v>
      </c>
      <c r="CV23" s="5">
        <v>180.5</v>
      </c>
      <c r="CW23" s="24">
        <f t="shared" si="40"/>
        <v>67.40104555638537</v>
      </c>
      <c r="CX23" s="24">
        <f t="shared" si="41"/>
        <v>3.2407490529112883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-158.80000000000018</v>
      </c>
    </row>
    <row r="24" spans="1:110" ht="30.75" customHeight="1">
      <c r="A24" s="22">
        <v>11</v>
      </c>
      <c r="B24" s="23" t="s">
        <v>21</v>
      </c>
      <c r="C24" s="24">
        <f t="shared" si="19"/>
        <v>9742.1</v>
      </c>
      <c r="D24" s="24">
        <f t="shared" si="0"/>
        <v>5882.099999999999</v>
      </c>
      <c r="E24" s="24">
        <f t="shared" si="20"/>
        <v>60.37815255437739</v>
      </c>
      <c r="F24" s="5">
        <f>+I24+AI24</f>
        <v>1103.2</v>
      </c>
      <c r="G24" s="5">
        <f>+J24+AJ24</f>
        <v>580.9</v>
      </c>
      <c r="H24" s="24">
        <f t="shared" si="23"/>
        <v>52.65591007976794</v>
      </c>
      <c r="I24" s="24">
        <f>M24+Q24+U24+X24+AB24+AF24</f>
        <v>876.2</v>
      </c>
      <c r="J24" s="24">
        <f>N24+R24+V24+Y24+AC24+AG24</f>
        <v>396.4</v>
      </c>
      <c r="K24" s="24">
        <f t="shared" si="1"/>
        <v>45.24081259986304</v>
      </c>
      <c r="L24" s="24">
        <f t="shared" si="2"/>
        <v>57.961690305600236</v>
      </c>
      <c r="M24" s="24">
        <v>524.7</v>
      </c>
      <c r="N24" s="24">
        <v>329.9</v>
      </c>
      <c r="O24" s="24">
        <f t="shared" si="25"/>
        <v>62.87402325138173</v>
      </c>
      <c r="P24" s="24">
        <f t="shared" si="3"/>
        <v>48.23804649802603</v>
      </c>
      <c r="Q24" s="25">
        <v>38.4</v>
      </c>
      <c r="R24" s="5">
        <v>18.1</v>
      </c>
      <c r="S24" s="24">
        <f t="shared" si="26"/>
        <v>47.13541666666667</v>
      </c>
      <c r="T24" s="24">
        <f t="shared" si="4"/>
        <v>2.646585758151777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16.9</v>
      </c>
      <c r="Z24" s="24">
        <f t="shared" si="27"/>
        <v>18.369565217391305</v>
      </c>
      <c r="AA24" s="24">
        <f t="shared" si="6"/>
        <v>2.4711215089925425</v>
      </c>
      <c r="AB24" s="38">
        <v>210</v>
      </c>
      <c r="AC24" s="5">
        <v>23.5</v>
      </c>
      <c r="AD24" s="24">
        <f t="shared" si="28"/>
        <v>11.190476190476192</v>
      </c>
      <c r="AE24" s="24">
        <f t="shared" si="7"/>
        <v>3.436174879368329</v>
      </c>
      <c r="AF24" s="24">
        <v>7</v>
      </c>
      <c r="AG24" s="24">
        <v>0.7</v>
      </c>
      <c r="AH24" s="24">
        <f t="shared" si="29"/>
        <v>10</v>
      </c>
      <c r="AI24" s="24">
        <f t="shared" si="46"/>
        <v>227</v>
      </c>
      <c r="AJ24" s="24">
        <f>AN24+AR24+AU24+AX24+BA24+BH24+BL24</f>
        <v>184.5</v>
      </c>
      <c r="AK24" s="24">
        <f t="shared" si="30"/>
        <v>81.27753303964758</v>
      </c>
      <c r="AL24" s="24">
        <f t="shared" si="9"/>
        <v>26.977628308232198</v>
      </c>
      <c r="AM24" s="38">
        <v>12.8</v>
      </c>
      <c r="AN24" s="5">
        <v>9.9</v>
      </c>
      <c r="AO24" s="24">
        <f>AN24/AM24*100</f>
        <v>77.34375</v>
      </c>
      <c r="AP24" s="24">
        <f t="shared" si="10"/>
        <v>1.447580055563679</v>
      </c>
      <c r="AQ24" s="5">
        <v>2.3</v>
      </c>
      <c r="AR24" s="5">
        <v>0.2</v>
      </c>
      <c r="AS24" s="24">
        <f aca="true" t="shared" si="48" ref="AS24:AS38">AR24/AQ24*100</f>
        <v>8.695652173913045</v>
      </c>
      <c r="AT24" s="24">
        <v>211.9</v>
      </c>
      <c r="AU24" s="24">
        <v>174</v>
      </c>
      <c r="AV24" s="24">
        <f>AU24/AT24*100</f>
        <v>82.11420481359131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0.05848808305307794</v>
      </c>
      <c r="BK24" s="24"/>
      <c r="BL24" s="5"/>
      <c r="BM24" s="34"/>
      <c r="BN24" s="24">
        <f t="shared" si="13"/>
        <v>0</v>
      </c>
      <c r="BO24" s="24">
        <v>8638.9</v>
      </c>
      <c r="BP24" s="5">
        <v>5301.2</v>
      </c>
      <c r="BQ24" s="24">
        <f t="shared" si="31"/>
        <v>61.36429406521664</v>
      </c>
      <c r="BR24" s="25">
        <v>959.8</v>
      </c>
      <c r="BS24" s="5">
        <v>715.8</v>
      </c>
      <c r="BT24" s="24">
        <f t="shared" si="32"/>
        <v>74.57803709106064</v>
      </c>
      <c r="BU24" s="24">
        <v>498.1</v>
      </c>
      <c r="BV24" s="24">
        <v>352.7</v>
      </c>
      <c r="BW24" s="24">
        <f t="shared" si="33"/>
        <v>70.80907448303553</v>
      </c>
      <c r="BX24" s="24">
        <v>459.6</v>
      </c>
      <c r="BY24" s="24">
        <v>103</v>
      </c>
      <c r="BZ24" s="24">
        <f aca="true" t="shared" si="49" ref="BZ24:BZ37">BY24/BX24*100</f>
        <v>22.410791993037424</v>
      </c>
      <c r="CA24" s="24"/>
      <c r="CB24" s="24"/>
      <c r="CC24" s="24"/>
      <c r="CD24" s="24">
        <v>10264.7</v>
      </c>
      <c r="CE24" s="24">
        <v>6451</v>
      </c>
      <c r="CF24" s="24">
        <f>CE24/CD24*100</f>
        <v>62.84645435326897</v>
      </c>
      <c r="CG24" s="24">
        <v>1265.6</v>
      </c>
      <c r="CH24" s="24">
        <v>831.8</v>
      </c>
      <c r="CI24" s="24">
        <f>CH24/CG24*100</f>
        <v>65.72376738305941</v>
      </c>
      <c r="CJ24" s="24">
        <f>+CH24/CE24*100</f>
        <v>12.894124941869478</v>
      </c>
      <c r="CK24" s="24">
        <v>1163.2</v>
      </c>
      <c r="CL24" s="24">
        <v>730.4</v>
      </c>
      <c r="CM24" s="24">
        <f>CL24/CK24*100</f>
        <v>62.79229711141677</v>
      </c>
      <c r="CN24" s="24">
        <v>5789.7</v>
      </c>
      <c r="CO24" s="24">
        <v>3724.5</v>
      </c>
      <c r="CP24" s="24">
        <f>CO24/CN24*100</f>
        <v>64.3297580185502</v>
      </c>
      <c r="CQ24" s="24">
        <v>1736</v>
      </c>
      <c r="CR24" s="24">
        <v>802.5</v>
      </c>
      <c r="CS24" s="24">
        <f>CR24/CQ24*100</f>
        <v>46.22695852534562</v>
      </c>
      <c r="CT24" s="24">
        <f>+CR24/CE24*100</f>
        <v>12.439931793520383</v>
      </c>
      <c r="CU24" s="5">
        <v>1383</v>
      </c>
      <c r="CV24" s="5">
        <v>1024.1</v>
      </c>
      <c r="CW24" s="24">
        <f>CV24/CU24*100</f>
        <v>74.04916847433117</v>
      </c>
      <c r="CX24" s="24">
        <f>CV24/CE24*100</f>
        <v>15.8750581305224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-522.6000000000004</v>
      </c>
      <c r="DF24" s="24">
        <f t="shared" si="18"/>
        <v>-568.9000000000005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6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6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6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6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6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6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6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6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6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6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6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6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6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06" t="s">
        <v>23</v>
      </c>
      <c r="B38" s="106"/>
      <c r="C38" s="58">
        <f>SUM(C14:C37)</f>
        <v>91144.80000000002</v>
      </c>
      <c r="D38" s="58">
        <f>SUM(D14:D37)</f>
        <v>54611.4</v>
      </c>
      <c r="E38" s="58">
        <f t="shared" si="50"/>
        <v>59.91718671827684</v>
      </c>
      <c r="F38" s="58">
        <f>SUM(F14:F37)</f>
        <v>10829.200000000003</v>
      </c>
      <c r="G38" s="58">
        <f>SUM(G14:G37)</f>
        <v>5408.3</v>
      </c>
      <c r="H38" s="58">
        <f t="shared" si="51"/>
        <v>49.94182395744837</v>
      </c>
      <c r="I38" s="58">
        <f>SUM(I14:I24)</f>
        <v>9089.000000000002</v>
      </c>
      <c r="J38" s="58">
        <f>SUM(J14:J24)</f>
        <v>4072.0000000000005</v>
      </c>
      <c r="K38" s="58">
        <f>J38/I38*100</f>
        <v>44.8014082957421</v>
      </c>
      <c r="L38" s="58">
        <f t="shared" si="2"/>
        <v>56.58620641736497</v>
      </c>
      <c r="M38" s="58">
        <f>SUM(M14:M24)</f>
        <v>4546.799999999999</v>
      </c>
      <c r="N38" s="58">
        <f>SUM(N14:N24)</f>
        <v>2858.600000000001</v>
      </c>
      <c r="O38" s="59">
        <f t="shared" si="52"/>
        <v>62.87059030526967</v>
      </c>
      <c r="P38" s="59">
        <f t="shared" si="3"/>
        <v>39.724295104292615</v>
      </c>
      <c r="Q38" s="60">
        <f>SUM(Q14:Q37)</f>
        <v>654.4</v>
      </c>
      <c r="R38" s="58">
        <f>SUM(R14:R37)</f>
        <v>439.30000000000007</v>
      </c>
      <c r="S38" s="58">
        <f>R38/Q38*100</f>
        <v>67.13019559902202</v>
      </c>
      <c r="T38" s="58">
        <f t="shared" si="4"/>
        <v>6.104695599005018</v>
      </c>
      <c r="U38" s="58">
        <f>SUM(U14:U37)</f>
        <v>30.799999999999997</v>
      </c>
      <c r="V38" s="58">
        <f>SUM(V14:V37)</f>
        <v>52.099999999999994</v>
      </c>
      <c r="W38" s="58">
        <f t="shared" si="53"/>
        <v>169.15584415584414</v>
      </c>
      <c r="X38" s="60">
        <f>SUM(X14:X37)</f>
        <v>867</v>
      </c>
      <c r="Y38" s="58">
        <f>SUM(Y14:Y37)</f>
        <v>196.5</v>
      </c>
      <c r="Z38" s="58">
        <f>Y38/X38*100</f>
        <v>22.664359861591695</v>
      </c>
      <c r="AA38" s="58">
        <f t="shared" si="6"/>
        <v>2.7306457664568304</v>
      </c>
      <c r="AB38" s="58">
        <f>SUM(AB14:AB37)</f>
        <v>2900</v>
      </c>
      <c r="AC38" s="58">
        <f>SUM(AC14:AC37)</f>
        <v>505.20000000000005</v>
      </c>
      <c r="AD38" s="58">
        <f>AC38/AB38*100</f>
        <v>17.420689655172417</v>
      </c>
      <c r="AE38" s="58">
        <f t="shared" si="7"/>
        <v>7.020469420936341</v>
      </c>
      <c r="AF38" s="58">
        <f>SUM(AF14:AF24)</f>
        <v>90</v>
      </c>
      <c r="AG38" s="58">
        <f>SUM(AG14:AG24)</f>
        <v>20.3</v>
      </c>
      <c r="AH38" s="58">
        <f>AG38/AF38*100</f>
        <v>22.555555555555557</v>
      </c>
      <c r="AI38" s="58">
        <f>SUM(AI14:AI37)</f>
        <v>1740.2</v>
      </c>
      <c r="AJ38" s="58">
        <f>SUM(AJ14:AJ37)</f>
        <v>1336.3</v>
      </c>
      <c r="AK38" s="58">
        <f>AJ38/AI38*100</f>
        <v>76.79002413515687</v>
      </c>
      <c r="AL38" s="58">
        <f t="shared" si="9"/>
        <v>18.569780853517877</v>
      </c>
      <c r="AM38" s="58">
        <f>SUM(AM14:AM37)</f>
        <v>282.90000000000003</v>
      </c>
      <c r="AN38" s="58">
        <f>SUM(AN14:AN37)</f>
        <v>231.20000000000002</v>
      </c>
      <c r="AO38" s="58">
        <f t="shared" si="56"/>
        <v>81.7249911629551</v>
      </c>
      <c r="AP38" s="58">
        <f t="shared" si="10"/>
        <v>3.2128514056224904</v>
      </c>
      <c r="AQ38" s="58">
        <f>SUM(AQ14:AQ37)</f>
        <v>25</v>
      </c>
      <c r="AR38" s="58">
        <f>SUM(AR14:AR37)</f>
        <v>3.1000000000000005</v>
      </c>
      <c r="AS38" s="59">
        <f t="shared" si="48"/>
        <v>12.400000000000002</v>
      </c>
      <c r="AT38" s="58">
        <f>SUM(AT14:AT37)</f>
        <v>517.3</v>
      </c>
      <c r="AU38" s="58">
        <f>SUM(AU14:AU37)</f>
        <v>395</v>
      </c>
      <c r="AV38" s="59">
        <f t="shared" si="57"/>
        <v>76.35801275855404</v>
      </c>
      <c r="AW38" s="58">
        <f>SUM(AW14:AW37)</f>
        <v>0</v>
      </c>
      <c r="AX38" s="58">
        <f>SUM(AX14:AX37)</f>
        <v>0</v>
      </c>
      <c r="AY38" s="58"/>
      <c r="AZ38" s="58">
        <f>SUM(AZ14:AZ37)</f>
        <v>175</v>
      </c>
      <c r="BA38" s="58">
        <f>SUM(BA14:BA37)</f>
        <v>223.4</v>
      </c>
      <c r="BB38" s="59">
        <f t="shared" si="58"/>
        <v>127.65714285714287</v>
      </c>
      <c r="BC38" s="58">
        <f t="shared" si="11"/>
        <v>3.1044593599310737</v>
      </c>
      <c r="BD38" s="58">
        <f>SUM(BD14:BD24)</f>
        <v>0</v>
      </c>
      <c r="BE38" s="58">
        <f>SUM(BE14:BE24)</f>
        <v>0</v>
      </c>
      <c r="BF38" s="58"/>
      <c r="BG38" s="58">
        <f>SUM(BG14:BG24)</f>
        <v>446</v>
      </c>
      <c r="BH38" s="58">
        <f>SUM(BH14:BH37)</f>
        <v>265.29999999999995</v>
      </c>
      <c r="BI38" s="59">
        <f>BH38/BG38*100</f>
        <v>59.48430493273542</v>
      </c>
      <c r="BJ38" s="58">
        <f t="shared" si="12"/>
        <v>3.6867191951195775</v>
      </c>
      <c r="BK38" s="58">
        <f>SUM(BK14:BK37)</f>
        <v>294</v>
      </c>
      <c r="BL38" s="58">
        <f>SUM(BL14:BL37)</f>
        <v>218.3</v>
      </c>
      <c r="BM38" s="58">
        <f>BL38/BK38*100</f>
        <v>74.25170068027211</v>
      </c>
      <c r="BN38" s="58">
        <f t="shared" si="13"/>
        <v>3.0335876377482247</v>
      </c>
      <c r="BO38" s="58">
        <f>SUM(BO14:BO24)</f>
        <v>80315.59999999999</v>
      </c>
      <c r="BP38" s="58">
        <f>SUM(BP14:BP37)</f>
        <v>49203.1</v>
      </c>
      <c r="BQ38" s="58">
        <f t="shared" si="60"/>
        <v>61.262195638207274</v>
      </c>
      <c r="BR38" s="58">
        <f>SUM(BR14:BR24)</f>
        <v>8040.200000000001</v>
      </c>
      <c r="BS38" s="58">
        <f>SUM(BS14:BS37)</f>
        <v>5996.499999999999</v>
      </c>
      <c r="BT38" s="58">
        <f>BS38/BR38*100</f>
        <v>74.58147807268473</v>
      </c>
      <c r="BU38" s="58">
        <f>SUM(BU14:BU24)</f>
        <v>4545.4</v>
      </c>
      <c r="BV38" s="58">
        <f>SUM(BV14:BV24)</f>
        <v>3658.8999999999996</v>
      </c>
      <c r="BW38" s="59">
        <f t="shared" si="33"/>
        <v>80.49676596119153</v>
      </c>
      <c r="BX38" s="58">
        <f>SUM(BX14:BX37)</f>
        <v>4712.3</v>
      </c>
      <c r="BY38" s="58">
        <f>SUM(BY14:BY37)</f>
        <v>1787.8</v>
      </c>
      <c r="BZ38" s="58">
        <f>BY38/BX38*100</f>
        <v>37.93901067419307</v>
      </c>
      <c r="CA38" s="58">
        <f>SUM(CA14:CA37)</f>
        <v>0</v>
      </c>
      <c r="CB38" s="58">
        <f>SUM(CB14:CB37)</f>
        <v>0</v>
      </c>
      <c r="CC38" s="59">
        <v>0</v>
      </c>
      <c r="CD38" s="58">
        <f>SUM(CD14:CD24)</f>
        <v>94123.6</v>
      </c>
      <c r="CE38" s="58">
        <f>SUM(CE14:CE24)</f>
        <v>57888.1</v>
      </c>
      <c r="CF38" s="58">
        <f t="shared" si="62"/>
        <v>61.50221623482314</v>
      </c>
      <c r="CG38" s="58">
        <f>SUM(CG14:CG24)</f>
        <v>12411.2</v>
      </c>
      <c r="CH38" s="58">
        <f>SUM(CH14:CH37)</f>
        <v>8335.9</v>
      </c>
      <c r="CI38" s="58">
        <f t="shared" si="63"/>
        <v>67.16433543895836</v>
      </c>
      <c r="CJ38" s="58">
        <f t="shared" si="64"/>
        <v>14.400023493602312</v>
      </c>
      <c r="CK38" s="58">
        <f>SUM(CK14:CK24)</f>
        <v>11230.1</v>
      </c>
      <c r="CL38" s="58">
        <f>SUM(CL14:CL37)</f>
        <v>7257</v>
      </c>
      <c r="CM38" s="58">
        <f t="shared" si="65"/>
        <v>64.62097398954594</v>
      </c>
      <c r="CN38" s="58">
        <f>SUM(CN14:CN37)</f>
        <v>34852.49999999999</v>
      </c>
      <c r="CO38" s="58">
        <f>SUM(CO14:CO37)</f>
        <v>26439.1</v>
      </c>
      <c r="CP38" s="58">
        <f t="shared" si="38"/>
        <v>75.8599813499749</v>
      </c>
      <c r="CQ38" s="58">
        <f>SUM(CQ14:CQ37)</f>
        <v>25613.700000000004</v>
      </c>
      <c r="CR38" s="58">
        <f>SUM(CR14:CR37)</f>
        <v>13230.999999999998</v>
      </c>
      <c r="CS38" s="58">
        <f t="shared" si="66"/>
        <v>51.655949745643916</v>
      </c>
      <c r="CT38" s="58">
        <f t="shared" si="39"/>
        <v>22.856165602256766</v>
      </c>
      <c r="CU38" s="58">
        <f>SUM(CU14:CU37)</f>
        <v>15252.4</v>
      </c>
      <c r="CV38" s="58">
        <f>SUM(CV14:CV37)</f>
        <v>9137.4</v>
      </c>
      <c r="CW38" s="58">
        <f t="shared" si="67"/>
        <v>59.90794891295796</v>
      </c>
      <c r="CX38" s="58">
        <f t="shared" si="68"/>
        <v>15.784591306330661</v>
      </c>
      <c r="CY38" s="58">
        <f>SUM(CY14:CY37)</f>
        <v>3623.2000000000003</v>
      </c>
      <c r="CZ38" s="58">
        <f>SUM(CZ14:CZ37)</f>
        <v>0</v>
      </c>
      <c r="DA38" s="58">
        <f t="shared" si="69"/>
        <v>0</v>
      </c>
      <c r="DB38" s="58">
        <f>SUM(DB14:DB37)</f>
        <v>861.8999999999999</v>
      </c>
      <c r="DC38" s="58">
        <f>SUM(DC14:DC37)</f>
        <v>0</v>
      </c>
      <c r="DD38" s="58">
        <f t="shared" si="70"/>
        <v>0</v>
      </c>
      <c r="DE38" s="58">
        <f>SUM(DE14:DE37)</f>
        <v>-2978.7999999999993</v>
      </c>
      <c r="DF38" s="58">
        <f>SUM(DF14:DF24)</f>
        <v>-3276.7000000000007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2021-03-25T07:19:31Z</cp:lastPrinted>
  <dcterms:created xsi:type="dcterms:W3CDTF">2006-03-31T05:22:05Z</dcterms:created>
  <dcterms:modified xsi:type="dcterms:W3CDTF">2021-03-25T07:20:19Z</dcterms:modified>
  <cp:category/>
  <cp:version/>
  <cp:contentType/>
  <cp:contentStatus/>
  <cp:revision>1</cp:revision>
</cp:coreProperties>
</file>