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<sst xmlns="http://schemas.openxmlformats.org/spreadsheetml/2006/main" count="179" uniqueCount="60">
  <si>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</si>
  <si>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</si>
  <si>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</si>
  <si>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</si>
  <si>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</si>
  <si>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</si>
  <si>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</si>
  <si>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</si>
  <si>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</si>
  <si>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</si>
  <si>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</si>
  <si>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</si>
  <si>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</si>
  <si>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</si>
  <si>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</si>
  <si>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</si>
  <si>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</si>
  <si>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</si>
  <si>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</si>
  <si>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</si>
  <si>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</si>
  <si>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</si>
  <si>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</si>
  <si>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</si>
  <si>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</si>
  <si>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</si>
  <si>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</si>
  <si>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</si>
  <si>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</si>
  <si>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</si>
  <si>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</si>
  <si>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</si>
  <si>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</si>
  <si>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</si>
  <si>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</si>
  <si>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</si>
  <si>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</si>
  <si>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</si>
  <si>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</si>
  <si>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</si>
  <si>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</si>
  <si>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</si>
  <si>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</si>
  <si>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</si>
  <si>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</si>
  <si>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</si>
  <si>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</si>
  <si>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</si>
  <si>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</si>
  <si>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</si>
  <si>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</si>
  <si>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</si>
  <si>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</si>
  <si>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</si>
  <si>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</si>
  <si>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</si>
  <si>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</si>
  <si>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</si>
  <si>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>об исполнении бюджетов сельских поселений Шумерлинского района на 01.06.2020г.</t>
  </si>
  <si>
    <t>Факт на 01.06.2020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</si>
</sst>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164" fontId="9" fillId="16" borderId="12" xfId="0" applyNumberFormat="1" applyFont="1" applyFill="1" applyBorder="1" applyAlignment="1">
      <alignment vertical="center" wrapText="1"/>
    </xf>
    <xf numFmtId="164" fontId="9" fillId="16" borderId="12" xfId="0" applyNumberFormat="1" applyFont="1" applyFill="1" applyBorder="1" applyAlignment="1">
      <alignment horizontal="right" vertical="center" wrapText="1"/>
    </xf>
    <xf numFmtId="166" fontId="9" fillId="16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16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Normal="82" zoomScaleSheetLayoutView="90" zoomScalePageLayoutView="75" workbookViewId="0" topLeftCell="A1">
      <pane xSplit="2" ySplit="13" topLeftCell="CQ2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C13" sqref="AC13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13"/>
      <c r="V1" s="113"/>
      <c r="W1" s="113"/>
    </row>
    <row r="2" spans="21:23" ht="26.25" customHeight="1">
      <c r="U2" s="113"/>
      <c r="V2" s="113"/>
      <c r="W2" s="113"/>
    </row>
    <row r="3" spans="3:18" ht="15">
      <c r="C3" s="98" t="s">
        <v>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3:23" ht="15.75">
      <c r="C4" s="99" t="s">
        <v>58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6" t="s">
        <v>37</v>
      </c>
      <c r="H5" s="116"/>
      <c r="I5" s="116"/>
      <c r="J5" s="116"/>
      <c r="K5" s="116"/>
      <c r="L5" s="116"/>
      <c r="M5" s="116"/>
      <c r="N5" s="116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7" t="s">
        <v>24</v>
      </c>
      <c r="B8" s="108"/>
      <c r="C8" s="100"/>
      <c r="D8" s="101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4"/>
      <c r="CA8" s="11"/>
      <c r="CB8" s="11"/>
      <c r="CC8" s="11"/>
      <c r="CD8" s="91" t="s">
        <v>2</v>
      </c>
      <c r="CE8" s="96"/>
      <c r="CF8" s="9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1" t="s">
        <v>28</v>
      </c>
      <c r="DF8" s="92"/>
    </row>
    <row r="9" spans="1:112" s="13" customFormat="1" ht="23.25" customHeight="1">
      <c r="A9" s="109"/>
      <c r="B9" s="110"/>
      <c r="C9" s="49"/>
      <c r="D9" s="49"/>
      <c r="E9" s="49"/>
      <c r="F9" s="76" t="s">
        <v>3</v>
      </c>
      <c r="G9" s="77"/>
      <c r="H9" s="77"/>
      <c r="I9" s="114" t="s">
        <v>1</v>
      </c>
      <c r="J9" s="115"/>
      <c r="K9" s="115"/>
      <c r="L9" s="115"/>
      <c r="M9" s="115"/>
      <c r="N9" s="1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6" t="s">
        <v>5</v>
      </c>
      <c r="BP9" s="77"/>
      <c r="BQ9" s="77"/>
      <c r="BR9" s="39" t="s">
        <v>4</v>
      </c>
      <c r="BS9" s="40"/>
      <c r="BT9" s="40"/>
      <c r="BU9" s="40"/>
      <c r="BV9" s="40"/>
      <c r="BW9" s="40"/>
      <c r="BX9" s="40"/>
      <c r="BY9" s="40"/>
      <c r="BZ9" s="41"/>
      <c r="CA9" s="46"/>
      <c r="CB9" s="46"/>
      <c r="CC9" s="46"/>
      <c r="CD9" s="73"/>
      <c r="CE9" s="74"/>
      <c r="CF9" s="75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3"/>
      <c r="DF9" s="75"/>
      <c r="DG9" s="45"/>
      <c r="DH9" s="46"/>
    </row>
    <row r="10" spans="1:112" s="13" customFormat="1" ht="12.75" customHeight="1">
      <c r="A10" s="109"/>
      <c r="B10" s="110"/>
      <c r="C10" s="49"/>
      <c r="D10" s="49"/>
      <c r="E10" s="49"/>
      <c r="F10" s="76"/>
      <c r="G10" s="77"/>
      <c r="H10" s="77"/>
      <c r="I10" s="76" t="s">
        <v>29</v>
      </c>
      <c r="J10" s="77"/>
      <c r="K10" s="78"/>
      <c r="L10" s="61" t="s">
        <v>31</v>
      </c>
      <c r="M10" s="117" t="s">
        <v>4</v>
      </c>
      <c r="N10" s="118"/>
      <c r="O10" s="118"/>
      <c r="P10" s="118"/>
      <c r="Q10" s="118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6" t="s">
        <v>30</v>
      </c>
      <c r="AJ10" s="77"/>
      <c r="AK10" s="78"/>
      <c r="AL10" s="61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6"/>
      <c r="BP10" s="77"/>
      <c r="BQ10" s="77"/>
      <c r="BR10" s="42"/>
      <c r="BS10" s="43"/>
      <c r="BT10" s="43"/>
      <c r="BU10" s="43"/>
      <c r="BV10" s="43"/>
      <c r="BW10" s="43"/>
      <c r="BX10" s="43"/>
      <c r="BY10" s="43"/>
      <c r="BZ10" s="44"/>
      <c r="CA10" s="46"/>
      <c r="CB10" s="46"/>
      <c r="CC10" s="46"/>
      <c r="CD10" s="73"/>
      <c r="CE10" s="74"/>
      <c r="CF10" s="75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3"/>
      <c r="DF10" s="75"/>
      <c r="DG10" s="45"/>
      <c r="DH10" s="46"/>
    </row>
    <row r="11" spans="1:112" s="13" customFormat="1" ht="83.25" customHeight="1">
      <c r="A11" s="109"/>
      <c r="B11" s="110"/>
      <c r="C11" s="77" t="s">
        <v>38</v>
      </c>
      <c r="D11" s="77"/>
      <c r="E11" s="78"/>
      <c r="F11" s="76"/>
      <c r="G11" s="77"/>
      <c r="H11" s="77"/>
      <c r="I11" s="76"/>
      <c r="J11" s="77"/>
      <c r="K11" s="78"/>
      <c r="L11" s="62"/>
      <c r="M11" s="65" t="s">
        <v>49</v>
      </c>
      <c r="N11" s="66"/>
      <c r="O11" s="67"/>
      <c r="P11" s="61" t="s">
        <v>31</v>
      </c>
      <c r="Q11" s="65" t="s">
        <v>6</v>
      </c>
      <c r="R11" s="66"/>
      <c r="S11" s="67"/>
      <c r="T11" s="64" t="s">
        <v>31</v>
      </c>
      <c r="U11" s="65" t="s">
        <v>7</v>
      </c>
      <c r="V11" s="66"/>
      <c r="W11" s="67"/>
      <c r="X11" s="65" t="s">
        <v>8</v>
      </c>
      <c r="Y11" s="66"/>
      <c r="Z11" s="67"/>
      <c r="AA11" s="61" t="s">
        <v>31</v>
      </c>
      <c r="AB11" s="61" t="s">
        <v>9</v>
      </c>
      <c r="AC11" s="61"/>
      <c r="AD11" s="61"/>
      <c r="AE11" s="61" t="s">
        <v>31</v>
      </c>
      <c r="AF11" s="105" t="s">
        <v>47</v>
      </c>
      <c r="AG11" s="105"/>
      <c r="AH11" s="105"/>
      <c r="AI11" s="77"/>
      <c r="AJ11" s="77"/>
      <c r="AK11" s="78"/>
      <c r="AL11" s="62"/>
      <c r="AM11" s="105" t="s">
        <v>41</v>
      </c>
      <c r="AN11" s="105"/>
      <c r="AO11" s="105"/>
      <c r="AP11" s="61" t="s">
        <v>31</v>
      </c>
      <c r="AQ11" s="61" t="s">
        <v>42</v>
      </c>
      <c r="AR11" s="61"/>
      <c r="AS11" s="61"/>
      <c r="AT11" s="61" t="s">
        <v>43</v>
      </c>
      <c r="AU11" s="61"/>
      <c r="AV11" s="61"/>
      <c r="AW11" s="61" t="s">
        <v>44</v>
      </c>
      <c r="AX11" s="61"/>
      <c r="AY11" s="61"/>
      <c r="AZ11" s="65" t="s">
        <v>45</v>
      </c>
      <c r="BA11" s="66"/>
      <c r="BB11" s="67"/>
      <c r="BC11" s="61" t="s">
        <v>31</v>
      </c>
      <c r="BD11" s="65" t="s">
        <v>53</v>
      </c>
      <c r="BE11" s="66"/>
      <c r="BF11" s="67"/>
      <c r="BG11" s="61" t="s">
        <v>51</v>
      </c>
      <c r="BH11" s="61"/>
      <c r="BI11" s="61"/>
      <c r="BJ11" s="61" t="s">
        <v>31</v>
      </c>
      <c r="BK11" s="61" t="s">
        <v>48</v>
      </c>
      <c r="BL11" s="61"/>
      <c r="BM11" s="61"/>
      <c r="BN11" s="61" t="s">
        <v>31</v>
      </c>
      <c r="BO11" s="76"/>
      <c r="BP11" s="77"/>
      <c r="BQ11" s="78"/>
      <c r="BR11" s="74" t="s">
        <v>54</v>
      </c>
      <c r="BS11" s="74"/>
      <c r="BT11" s="75"/>
      <c r="BU11" s="85" t="s">
        <v>56</v>
      </c>
      <c r="BV11" s="86"/>
      <c r="BW11" s="87"/>
      <c r="BX11" s="73" t="s">
        <v>46</v>
      </c>
      <c r="BY11" s="74"/>
      <c r="BZ11" s="75"/>
      <c r="CA11" s="65" t="s">
        <v>55</v>
      </c>
      <c r="CB11" s="66"/>
      <c r="CC11" s="67"/>
      <c r="CD11" s="73"/>
      <c r="CE11" s="74"/>
      <c r="CF11" s="75"/>
      <c r="CG11" s="79" t="s">
        <v>25</v>
      </c>
      <c r="CH11" s="80"/>
      <c r="CI11" s="81"/>
      <c r="CJ11" s="61" t="s">
        <v>33</v>
      </c>
      <c r="CK11" s="71" t="s">
        <v>1</v>
      </c>
      <c r="CL11" s="71"/>
      <c r="CM11" s="72"/>
      <c r="CN11" s="79" t="s">
        <v>26</v>
      </c>
      <c r="CO11" s="80"/>
      <c r="CP11" s="81"/>
      <c r="CQ11" s="79" t="s">
        <v>27</v>
      </c>
      <c r="CR11" s="80"/>
      <c r="CS11" s="81"/>
      <c r="CT11" s="61" t="s">
        <v>33</v>
      </c>
      <c r="CU11" s="65" t="s">
        <v>10</v>
      </c>
      <c r="CV11" s="66"/>
      <c r="CW11" s="67"/>
      <c r="CX11" s="64" t="s">
        <v>33</v>
      </c>
      <c r="CY11" s="93" t="s">
        <v>11</v>
      </c>
      <c r="CZ11" s="94"/>
      <c r="DA11" s="94"/>
      <c r="DB11" s="94"/>
      <c r="DC11" s="94"/>
      <c r="DD11" s="95"/>
      <c r="DE11" s="73"/>
      <c r="DF11" s="75"/>
      <c r="DG11" s="45"/>
      <c r="DH11" s="46"/>
    </row>
    <row r="12" spans="1:112" s="13" customFormat="1" ht="46.5" customHeight="1">
      <c r="A12" s="109"/>
      <c r="B12" s="110"/>
      <c r="C12" s="49"/>
      <c r="D12" s="49"/>
      <c r="E12" s="50"/>
      <c r="F12" s="48"/>
      <c r="G12" s="49"/>
      <c r="H12" s="49"/>
      <c r="I12" s="48"/>
      <c r="J12" s="49"/>
      <c r="K12" s="50"/>
      <c r="L12" s="63"/>
      <c r="M12" s="68"/>
      <c r="N12" s="69"/>
      <c r="O12" s="70"/>
      <c r="P12" s="63"/>
      <c r="Q12" s="68"/>
      <c r="R12" s="69"/>
      <c r="S12" s="70"/>
      <c r="T12" s="63"/>
      <c r="U12" s="68"/>
      <c r="V12" s="69"/>
      <c r="W12" s="70"/>
      <c r="X12" s="68"/>
      <c r="Y12" s="69"/>
      <c r="Z12" s="70"/>
      <c r="AA12" s="63"/>
      <c r="AB12" s="63"/>
      <c r="AC12" s="63"/>
      <c r="AD12" s="63"/>
      <c r="AE12" s="63"/>
      <c r="AF12" s="105"/>
      <c r="AG12" s="105"/>
      <c r="AH12" s="105"/>
      <c r="AI12" s="49"/>
      <c r="AJ12" s="49"/>
      <c r="AK12" s="50"/>
      <c r="AL12" s="63"/>
      <c r="AM12" s="105"/>
      <c r="AN12" s="105"/>
      <c r="AO12" s="105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8"/>
      <c r="BA12" s="69"/>
      <c r="BB12" s="70"/>
      <c r="BC12" s="63"/>
      <c r="BD12" s="68"/>
      <c r="BE12" s="69"/>
      <c r="BF12" s="70"/>
      <c r="BG12" s="63"/>
      <c r="BH12" s="63"/>
      <c r="BI12" s="63"/>
      <c r="BJ12" s="63"/>
      <c r="BK12" s="63"/>
      <c r="BL12" s="63"/>
      <c r="BM12" s="63"/>
      <c r="BN12" s="63"/>
      <c r="BO12" s="48"/>
      <c r="BP12" s="49"/>
      <c r="BQ12" s="50"/>
      <c r="BR12" s="46"/>
      <c r="BS12" s="46"/>
      <c r="BT12" s="47"/>
      <c r="BU12" s="88"/>
      <c r="BV12" s="89"/>
      <c r="BW12" s="90"/>
      <c r="BX12" s="45"/>
      <c r="BY12" s="46"/>
      <c r="BZ12" s="47"/>
      <c r="CA12" s="68"/>
      <c r="CB12" s="69"/>
      <c r="CC12" s="70"/>
      <c r="CD12" s="68"/>
      <c r="CE12" s="69"/>
      <c r="CF12" s="70"/>
      <c r="CG12" s="82"/>
      <c r="CH12" s="83"/>
      <c r="CI12" s="84"/>
      <c r="CJ12" s="63"/>
      <c r="CK12" s="72" t="s">
        <v>50</v>
      </c>
      <c r="CL12" s="97"/>
      <c r="CM12" s="97"/>
      <c r="CN12" s="82"/>
      <c r="CO12" s="83"/>
      <c r="CP12" s="84"/>
      <c r="CQ12" s="82"/>
      <c r="CR12" s="83"/>
      <c r="CS12" s="84"/>
      <c r="CT12" s="63"/>
      <c r="CU12" s="68"/>
      <c r="CV12" s="69"/>
      <c r="CW12" s="70"/>
      <c r="CX12" s="63"/>
      <c r="CY12" s="51"/>
      <c r="CZ12" s="52"/>
      <c r="DA12" s="52"/>
      <c r="DB12" s="52"/>
      <c r="DC12" s="52"/>
      <c r="DD12" s="53"/>
      <c r="DE12" s="42"/>
      <c r="DF12" s="44"/>
      <c r="DG12" s="45"/>
      <c r="DH12" s="46"/>
    </row>
    <row r="13" spans="1:112" s="13" customFormat="1" ht="51.75" customHeight="1">
      <c r="A13" s="111"/>
      <c r="B13" s="112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57</v>
      </c>
      <c r="DF13" s="4" t="s">
        <v>59</v>
      </c>
      <c r="DG13" s="54"/>
      <c r="DH13" s="46"/>
    </row>
    <row r="14" spans="1:112" ht="30" customHeight="1">
      <c r="A14" s="22">
        <v>1</v>
      </c>
      <c r="B14" s="23" t="s">
        <v>34</v>
      </c>
      <c r="C14" s="24">
        <f>F14+BO14</f>
        <v>6398.8</v>
      </c>
      <c r="D14" s="24">
        <f aca="true" t="shared" si="0" ref="D14:D24">G14+BP14</f>
        <v>998</v>
      </c>
      <c r="E14" s="24">
        <f>D14/C14*100</f>
        <v>15.596674376445582</v>
      </c>
      <c r="F14" s="5">
        <f>+I14+AI14</f>
        <v>1847.8</v>
      </c>
      <c r="G14" s="5">
        <f>+J14+AJ14</f>
        <v>445.6</v>
      </c>
      <c r="H14" s="24">
        <f>G14/F14*100</f>
        <v>24.115163978785585</v>
      </c>
      <c r="I14" s="24">
        <f>M14+Q14+U14+X14+AB14+AF14</f>
        <v>1490.5</v>
      </c>
      <c r="J14" s="24">
        <f>N14+R14+V14+Y14+AC14+AG14</f>
        <v>248.1</v>
      </c>
      <c r="K14" s="24">
        <f aca="true" t="shared" si="1" ref="K14:K24">J14/I14*100</f>
        <v>16.64542099966454</v>
      </c>
      <c r="L14" s="24">
        <f aca="true" t="shared" si="2" ref="L14:L38">+J14/(G14+BY14)*100</f>
        <v>45.80871491875923</v>
      </c>
      <c r="M14" s="24">
        <v>731.8</v>
      </c>
      <c r="N14" s="24">
        <v>241.7</v>
      </c>
      <c r="O14" s="24">
        <f>N14/M14*100</f>
        <v>33.02814976769609</v>
      </c>
      <c r="P14" s="24">
        <f aca="true" t="shared" si="3" ref="P14:P38">+N14/(G14+BY14)*100</f>
        <v>44.627031019202356</v>
      </c>
      <c r="Q14" s="25">
        <v>28.5</v>
      </c>
      <c r="R14" s="5">
        <v>7.3</v>
      </c>
      <c r="S14" s="24">
        <f>R14/Q14*100</f>
        <v>25.6140350877193</v>
      </c>
      <c r="T14" s="24">
        <f aca="true" t="shared" si="4" ref="T14:T38">+R14/(G14+BY14)*100</f>
        <v>1.347858197932053</v>
      </c>
      <c r="U14" s="5">
        <v>0.2</v>
      </c>
      <c r="V14" s="24">
        <v>0.5</v>
      </c>
      <c r="W14" s="24">
        <f aca="true" t="shared" si="5" ref="W14:W24">V14/U14*100</f>
        <v>250</v>
      </c>
      <c r="X14" s="56">
        <v>49</v>
      </c>
      <c r="Y14" s="5">
        <v>-5.2</v>
      </c>
      <c r="Z14" s="24">
        <f>Y14/X14*100</f>
        <v>-10.612244897959185</v>
      </c>
      <c r="AA14" s="24">
        <f aca="true" t="shared" si="6" ref="AA14:AA38">+Y14/(G14+BY14)*100</f>
        <v>-0.9601181683899557</v>
      </c>
      <c r="AB14" s="38">
        <v>674</v>
      </c>
      <c r="AC14" s="5">
        <v>2.7</v>
      </c>
      <c r="AD14" s="24">
        <f>AC14/AB14*100</f>
        <v>0.40059347181008903</v>
      </c>
      <c r="AE14" s="24">
        <f aca="true" t="shared" si="7" ref="AE14:AE38">+AC14/(G14+BY14)*100</f>
        <v>0.4985228951255539</v>
      </c>
      <c r="AF14" s="24">
        <v>7</v>
      </c>
      <c r="AG14" s="24">
        <v>1.1</v>
      </c>
      <c r="AH14" s="24">
        <f>AG14/AF14*100</f>
        <v>15.714285714285717</v>
      </c>
      <c r="AI14" s="24">
        <f aca="true" t="shared" si="8" ref="AI14:AJ16">AM14+AQ14+AT14+AW14+AZ14+BG14+BK14</f>
        <v>357.3</v>
      </c>
      <c r="AJ14" s="24">
        <f t="shared" si="8"/>
        <v>197.5</v>
      </c>
      <c r="AK14" s="24">
        <f>AJ14/AI14*100</f>
        <v>55.2756787013714</v>
      </c>
      <c r="AL14" s="24">
        <f aca="true" t="shared" si="9" ref="AL14:AL38">+AJ14/(G14+BY14)*100</f>
        <v>36.46602658788774</v>
      </c>
      <c r="AM14" s="25"/>
      <c r="AN14" s="5"/>
      <c r="AO14" s="24"/>
      <c r="AP14" s="24">
        <f aca="true" t="shared" si="10" ref="AP14:AP38">+AN14/(G14+BY14)*100</f>
        <v>0</v>
      </c>
      <c r="AQ14" s="5">
        <v>8.7</v>
      </c>
      <c r="AR14" s="5">
        <v>0.5</v>
      </c>
      <c r="AS14" s="24">
        <f>AR14/AQ14*100</f>
        <v>5.74712643678161</v>
      </c>
      <c r="AT14" s="24">
        <v>8.6</v>
      </c>
      <c r="AU14" s="24">
        <v>2.2</v>
      </c>
      <c r="AV14" s="24">
        <f>AU14/AT14*100</f>
        <v>25.581395348837212</v>
      </c>
      <c r="AW14" s="24"/>
      <c r="AX14" s="24"/>
      <c r="AY14" s="24"/>
      <c r="AZ14" s="24">
        <v>90</v>
      </c>
      <c r="BA14" s="24">
        <v>20.8</v>
      </c>
      <c r="BB14" s="24">
        <f>BA14/AZ14*100</f>
        <v>23.111111111111114</v>
      </c>
      <c r="BC14" s="24">
        <f aca="true" t="shared" si="11" ref="BC14:BC38">+BA14/(G14+BY14)*100</f>
        <v>3.8404726735598227</v>
      </c>
      <c r="BD14" s="24"/>
      <c r="BE14" s="24"/>
      <c r="BF14" s="24"/>
      <c r="BG14" s="24">
        <v>250</v>
      </c>
      <c r="BH14" s="24">
        <v>174</v>
      </c>
      <c r="BI14" s="24">
        <f>BH14/BG14*100</f>
        <v>69.6</v>
      </c>
      <c r="BJ14" s="24">
        <f aca="true" t="shared" si="12" ref="BJ14:BJ38">+BH14/(G14+BY14)*100</f>
        <v>32.12703101920236</v>
      </c>
      <c r="BK14" s="24"/>
      <c r="BL14" s="5"/>
      <c r="BM14" s="24"/>
      <c r="BN14" s="24">
        <f aca="true" t="shared" si="13" ref="BN14:BN38">BL14/(G14+BY14)*100</f>
        <v>0</v>
      </c>
      <c r="BO14" s="24">
        <v>4551</v>
      </c>
      <c r="BP14" s="5">
        <v>552.4</v>
      </c>
      <c r="BQ14" s="24">
        <f>BP14/BO14*100</f>
        <v>12.137991650186772</v>
      </c>
      <c r="BR14" s="25">
        <v>0</v>
      </c>
      <c r="BS14" s="5">
        <v>0</v>
      </c>
      <c r="BT14" s="24"/>
      <c r="BU14" s="24">
        <v>435.7</v>
      </c>
      <c r="BV14" s="24">
        <v>159.5</v>
      </c>
      <c r="BW14" s="24">
        <f>BV14/BU14*100</f>
        <v>36.60775763139775</v>
      </c>
      <c r="BX14" s="24">
        <v>113.8</v>
      </c>
      <c r="BY14" s="24">
        <v>96</v>
      </c>
      <c r="BZ14" s="24"/>
      <c r="CA14" s="24" t="s">
        <v>22</v>
      </c>
      <c r="CB14" s="24"/>
      <c r="CC14" s="24"/>
      <c r="CD14" s="24">
        <v>6888</v>
      </c>
      <c r="CE14" s="24">
        <v>1243.1</v>
      </c>
      <c r="CF14" s="24">
        <f>CE14/CD14*100</f>
        <v>18.047328687572588</v>
      </c>
      <c r="CG14" s="24">
        <v>958.6</v>
      </c>
      <c r="CH14" s="24">
        <v>270</v>
      </c>
      <c r="CI14" s="24">
        <f>CH14/CG14*100</f>
        <v>28.16607552680993</v>
      </c>
      <c r="CJ14" s="24">
        <f>+CH14/CE14*100</f>
        <v>21.71989381385247</v>
      </c>
      <c r="CK14" s="24">
        <v>900.9</v>
      </c>
      <c r="CL14" s="24">
        <v>270</v>
      </c>
      <c r="CM14" s="24">
        <f>CL14/CK14*100</f>
        <v>29.97002997002997</v>
      </c>
      <c r="CN14" s="24">
        <v>3305.9</v>
      </c>
      <c r="CO14" s="24">
        <v>153</v>
      </c>
      <c r="CP14" s="24">
        <f>CO14/CN14*100</f>
        <v>4.628089173901207</v>
      </c>
      <c r="CQ14" s="24">
        <v>928.3</v>
      </c>
      <c r="CR14" s="24">
        <v>358.5</v>
      </c>
      <c r="CS14" s="24">
        <v>822.8</v>
      </c>
      <c r="CT14" s="24">
        <f>+CR14/CE14*100</f>
        <v>28.83919234172633</v>
      </c>
      <c r="CU14" s="5">
        <v>1604.9</v>
      </c>
      <c r="CV14" s="26">
        <v>431.6</v>
      </c>
      <c r="CW14" s="24">
        <f>CV14/CU14*100</f>
        <v>26.892641286061437</v>
      </c>
      <c r="CX14" s="24">
        <f>CV14/CE14*100</f>
        <v>34.71965248169898</v>
      </c>
      <c r="CY14" s="57">
        <v>258.5</v>
      </c>
      <c r="CZ14" s="26"/>
      <c r="DA14" s="24">
        <f aca="true" t="shared" si="14" ref="DA14:DA23">CZ14/CY14*100</f>
        <v>0</v>
      </c>
      <c r="DB14" s="6">
        <v>58.8</v>
      </c>
      <c r="DC14" s="26"/>
      <c r="DD14" s="24">
        <f aca="true" t="shared" si="15" ref="DD14:DD23">DC14/DB14*100</f>
        <v>0</v>
      </c>
      <c r="DE14" s="24">
        <f aca="true" t="shared" si="16" ref="DE14:DE24">C14-CD14</f>
        <v>-489.1999999999998</v>
      </c>
      <c r="DF14" s="24">
        <f aca="true" t="shared" si="17" ref="DF14:DF24">D14-CE14</f>
        <v>-245.0999999999999</v>
      </c>
      <c r="DG14" s="55"/>
      <c r="DH14" s="10"/>
    </row>
    <row r="15" spans="1:112" ht="30.75" customHeight="1">
      <c r="A15" s="22">
        <v>2</v>
      </c>
      <c r="B15" s="23" t="s">
        <v>13</v>
      </c>
      <c r="C15" s="24">
        <f aca="true" t="shared" si="18" ref="C15:C24">F15+BO15</f>
        <v>5864</v>
      </c>
      <c r="D15" s="24">
        <f t="shared" si="0"/>
        <v>1074.8</v>
      </c>
      <c r="E15" s="24">
        <f aca="true" t="shared" si="19" ref="E15:E24">D15/C15*100</f>
        <v>18.328785811732605</v>
      </c>
      <c r="F15" s="5">
        <f aca="true" t="shared" si="20" ref="F15:F23">+I15+AI15</f>
        <v>518.6</v>
      </c>
      <c r="G15" s="5">
        <f aca="true" t="shared" si="21" ref="G15:G23">+J15+AJ15</f>
        <v>113.69999999999999</v>
      </c>
      <c r="H15" s="24">
        <f aca="true" t="shared" si="22" ref="H15:H24">G15/F15*100</f>
        <v>21.924411878133434</v>
      </c>
      <c r="I15" s="24">
        <f aca="true" t="shared" si="23" ref="I15:I23">M15+Q15+U15+X15+AB15+AF15</f>
        <v>465.40000000000003</v>
      </c>
      <c r="J15" s="24">
        <f>N15+R15+V15+Y15+AC15+AG15</f>
        <v>105.89999999999999</v>
      </c>
      <c r="K15" s="24">
        <f t="shared" si="1"/>
        <v>22.75461968199398</v>
      </c>
      <c r="L15" s="24">
        <f t="shared" si="2"/>
        <v>35.84969532836831</v>
      </c>
      <c r="M15" s="24">
        <v>229.8</v>
      </c>
      <c r="N15" s="24">
        <v>75.9</v>
      </c>
      <c r="O15" s="24">
        <f aca="true" t="shared" si="24" ref="O15:O24">N15/M15*100</f>
        <v>33.02872062663185</v>
      </c>
      <c r="P15" s="24">
        <f t="shared" si="3"/>
        <v>25.693974272173325</v>
      </c>
      <c r="Q15" s="25">
        <v>73.5</v>
      </c>
      <c r="R15" s="5">
        <v>24.2</v>
      </c>
      <c r="S15" s="24">
        <f aca="true" t="shared" si="25" ref="S15:S37">R15/Q15*100</f>
        <v>32.92517006802721</v>
      </c>
      <c r="T15" s="24">
        <f t="shared" si="4"/>
        <v>8.192281651997293</v>
      </c>
      <c r="U15" s="5">
        <v>1.1</v>
      </c>
      <c r="V15" s="5">
        <v>0</v>
      </c>
      <c r="W15" s="24">
        <f t="shared" si="5"/>
        <v>0</v>
      </c>
      <c r="X15" s="25">
        <v>69</v>
      </c>
      <c r="Y15" s="5">
        <v>2.1</v>
      </c>
      <c r="Z15" s="24">
        <f aca="true" t="shared" si="26" ref="Z15:Z24">Y15/X15*100</f>
        <v>3.0434782608695654</v>
      </c>
      <c r="AA15" s="24">
        <f t="shared" si="6"/>
        <v>0.7109004739336493</v>
      </c>
      <c r="AB15" s="38">
        <v>85</v>
      </c>
      <c r="AC15" s="5">
        <v>2.6</v>
      </c>
      <c r="AD15" s="24">
        <f aca="true" t="shared" si="27" ref="AD15:AD24">AC15/AB15*100</f>
        <v>3.058823529411765</v>
      </c>
      <c r="AE15" s="24">
        <f t="shared" si="7"/>
        <v>0.8801624915368992</v>
      </c>
      <c r="AF15" s="24">
        <v>7</v>
      </c>
      <c r="AG15" s="24">
        <v>1.1</v>
      </c>
      <c r="AH15" s="24">
        <f aca="true" t="shared" si="28" ref="AH15:AH24">AG15/AF15*100</f>
        <v>15.714285714285717</v>
      </c>
      <c r="AI15" s="24">
        <f t="shared" si="8"/>
        <v>53.2</v>
      </c>
      <c r="AJ15" s="24">
        <f>AN15+AR15+AU15+AX15+BA15+BH15+BL15</f>
        <v>7.8</v>
      </c>
      <c r="AK15" s="24">
        <f aca="true" t="shared" si="29" ref="AK15:AK24">AJ15/AI15*100</f>
        <v>14.661654135338345</v>
      </c>
      <c r="AL15" s="24">
        <f t="shared" si="9"/>
        <v>2.6404874746106977</v>
      </c>
      <c r="AM15" s="25"/>
      <c r="AN15" s="5"/>
      <c r="AO15" s="24"/>
      <c r="AP15" s="24">
        <f t="shared" si="10"/>
        <v>0</v>
      </c>
      <c r="AQ15" s="5">
        <v>1.1</v>
      </c>
      <c r="AR15" s="5">
        <v>0.3</v>
      </c>
      <c r="AS15" s="24">
        <f>AR15/AQ15*100</f>
        <v>27.27272727272727</v>
      </c>
      <c r="AT15" s="24">
        <v>12.1</v>
      </c>
      <c r="AU15" s="24">
        <v>7.5</v>
      </c>
      <c r="AV15" s="24">
        <f>AU15/AT15*100</f>
        <v>61.98347107438017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>
        <v>40</v>
      </c>
      <c r="BH15" s="24">
        <v>0</v>
      </c>
      <c r="BI15" s="24">
        <f>BH15/BG15*100</f>
        <v>0</v>
      </c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5345.4</v>
      </c>
      <c r="BP15" s="5">
        <v>961.1</v>
      </c>
      <c r="BQ15" s="24">
        <f aca="true" t="shared" si="30" ref="BQ15:BQ24">BP15/BO15*100</f>
        <v>17.979945373592248</v>
      </c>
      <c r="BR15" s="25">
        <v>891.2</v>
      </c>
      <c r="BS15" s="5">
        <v>377.6</v>
      </c>
      <c r="BT15" s="24">
        <f aca="true" t="shared" si="31" ref="BT15:BT24">BS15/BR15*100</f>
        <v>42.36983842010772</v>
      </c>
      <c r="BU15" s="24">
        <v>171.2</v>
      </c>
      <c r="BV15" s="24">
        <v>70.7</v>
      </c>
      <c r="BW15" s="24">
        <f aca="true" t="shared" si="32" ref="BW15:BW38">BV15/BU15*100</f>
        <v>41.29672897196262</v>
      </c>
      <c r="BX15" s="24">
        <v>604.2</v>
      </c>
      <c r="BY15" s="24">
        <v>181.7</v>
      </c>
      <c r="BZ15" s="24">
        <f aca="true" t="shared" si="33" ref="BZ15:BZ23">BY15/BX15*100</f>
        <v>30.072823568354845</v>
      </c>
      <c r="CA15" s="24"/>
      <c r="CB15" s="24"/>
      <c r="CC15" s="24"/>
      <c r="CD15" s="24">
        <v>6057.4</v>
      </c>
      <c r="CE15" s="24">
        <v>959.2</v>
      </c>
      <c r="CF15" s="24">
        <f aca="true" t="shared" si="34" ref="CF15:CF20">CE15/CD15*100</f>
        <v>15.835176808531715</v>
      </c>
      <c r="CG15" s="24">
        <v>1194.2</v>
      </c>
      <c r="CH15" s="24">
        <v>395.7</v>
      </c>
      <c r="CI15" s="24">
        <f aca="true" t="shared" si="35" ref="CI15:CI23">CH15/CG15*100</f>
        <v>33.1351532406632</v>
      </c>
      <c r="CJ15" s="24">
        <f aca="true" t="shared" si="36" ref="CJ15:CJ23">+CH15/CE15*100</f>
        <v>41.253127606338616</v>
      </c>
      <c r="CK15" s="24">
        <v>1114.5</v>
      </c>
      <c r="CL15" s="24">
        <v>374.3</v>
      </c>
      <c r="CM15" s="24">
        <f aca="true" t="shared" si="37" ref="CM15:CM23">CL15/CK15*100</f>
        <v>33.58456707043517</v>
      </c>
      <c r="CN15" s="24">
        <v>3985</v>
      </c>
      <c r="CO15" s="24">
        <v>33.4</v>
      </c>
      <c r="CP15" s="24">
        <f aca="true" t="shared" si="38" ref="CP15:CP38">CO15/CN15*100</f>
        <v>0.8381430363864492</v>
      </c>
      <c r="CQ15" s="24">
        <v>645.8</v>
      </c>
      <c r="CR15" s="24">
        <v>401.1</v>
      </c>
      <c r="CS15" s="24">
        <v>822.8</v>
      </c>
      <c r="CT15" s="24">
        <f aca="true" t="shared" si="39" ref="CT15:CT38">+CR15/CE15*100</f>
        <v>41.81609674728941</v>
      </c>
      <c r="CU15" s="5">
        <v>142</v>
      </c>
      <c r="CV15" s="26">
        <v>97.2</v>
      </c>
      <c r="CW15" s="24">
        <f aca="true" t="shared" si="40" ref="CW15:CW23">CV15/CU15*100</f>
        <v>68.45070422535211</v>
      </c>
      <c r="CX15" s="24">
        <f aca="true" t="shared" si="41" ref="CX15:CX23">CV15/CE15*100</f>
        <v>10.133444537114261</v>
      </c>
      <c r="CY15" s="26">
        <v>172</v>
      </c>
      <c r="CZ15" s="26"/>
      <c r="DA15" s="24">
        <f t="shared" si="14"/>
        <v>0</v>
      </c>
      <c r="DB15" s="26">
        <v>1.6</v>
      </c>
      <c r="DC15" s="6"/>
      <c r="DD15" s="24">
        <f t="shared" si="15"/>
        <v>0</v>
      </c>
      <c r="DE15" s="24">
        <f t="shared" si="16"/>
        <v>-193.39999999999964</v>
      </c>
      <c r="DF15" s="24">
        <f t="shared" si="17"/>
        <v>115.59999999999991</v>
      </c>
      <c r="DG15" s="55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8"/>
        <v>7525.3</v>
      </c>
      <c r="D16" s="24">
        <f t="shared" si="0"/>
        <v>1346.1</v>
      </c>
      <c r="E16" s="24">
        <f t="shared" si="19"/>
        <v>17.88765896376224</v>
      </c>
      <c r="F16" s="5">
        <f t="shared" si="20"/>
        <v>646.5000000000001</v>
      </c>
      <c r="G16" s="5">
        <f t="shared" si="21"/>
        <v>134</v>
      </c>
      <c r="H16" s="24">
        <f t="shared" si="22"/>
        <v>20.72699149265274</v>
      </c>
      <c r="I16" s="24">
        <f>M16+Q16+U16+X16+AB16+AF16</f>
        <v>560.8000000000001</v>
      </c>
      <c r="J16" s="24">
        <f>N16+R16+V16+Y16+AC16+AG16</f>
        <v>128.3</v>
      </c>
      <c r="K16" s="24">
        <f t="shared" si="1"/>
        <v>22.878031383737518</v>
      </c>
      <c r="L16" s="24">
        <f t="shared" si="2"/>
        <v>72.89772727272728</v>
      </c>
      <c r="M16" s="24">
        <v>258.1</v>
      </c>
      <c r="N16" s="24">
        <v>85.2</v>
      </c>
      <c r="O16" s="24">
        <f t="shared" si="24"/>
        <v>33.010461061604026</v>
      </c>
      <c r="P16" s="24">
        <f t="shared" si="3"/>
        <v>48.409090909090914</v>
      </c>
      <c r="Q16" s="25">
        <v>33.5</v>
      </c>
      <c r="R16" s="5">
        <v>17.4</v>
      </c>
      <c r="S16" s="24">
        <f t="shared" si="25"/>
        <v>51.94029850746268</v>
      </c>
      <c r="T16" s="24">
        <f t="shared" si="4"/>
        <v>9.886363636363637</v>
      </c>
      <c r="U16" s="5">
        <v>2.3</v>
      </c>
      <c r="V16" s="5">
        <v>5.1</v>
      </c>
      <c r="W16" s="24">
        <f t="shared" si="5"/>
        <v>221.73913043478262</v>
      </c>
      <c r="X16" s="25">
        <v>85</v>
      </c>
      <c r="Y16" s="5">
        <v>8.7</v>
      </c>
      <c r="Z16" s="24">
        <f t="shared" si="26"/>
        <v>10.235294117647058</v>
      </c>
      <c r="AA16" s="24">
        <f t="shared" si="6"/>
        <v>4.943181818181818</v>
      </c>
      <c r="AB16" s="38">
        <v>172</v>
      </c>
      <c r="AC16" s="5">
        <v>10.4</v>
      </c>
      <c r="AD16" s="24">
        <f t="shared" si="27"/>
        <v>6.046511627906977</v>
      </c>
      <c r="AE16" s="24">
        <f t="shared" si="7"/>
        <v>5.909090909090909</v>
      </c>
      <c r="AF16" s="24">
        <v>9.9</v>
      </c>
      <c r="AG16" s="24">
        <v>1.5</v>
      </c>
      <c r="AH16" s="24">
        <f t="shared" si="28"/>
        <v>15.151515151515152</v>
      </c>
      <c r="AI16" s="24">
        <f t="shared" si="8"/>
        <v>85.7</v>
      </c>
      <c r="AJ16" s="24">
        <f t="shared" si="8"/>
        <v>5.7</v>
      </c>
      <c r="AK16" s="24">
        <f t="shared" si="29"/>
        <v>6.651108518086348</v>
      </c>
      <c r="AL16" s="24">
        <f t="shared" si="9"/>
        <v>3.2386363636363638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3.2386363636363638</v>
      </c>
      <c r="AQ16" s="5"/>
      <c r="AR16" s="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>
        <v>80</v>
      </c>
      <c r="BH16" s="24">
        <v>0</v>
      </c>
      <c r="BI16" s="24">
        <f>BH16/BG16*100</f>
        <v>0</v>
      </c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6878.8</v>
      </c>
      <c r="BP16" s="5">
        <v>1212.1</v>
      </c>
      <c r="BQ16" s="24">
        <f t="shared" si="30"/>
        <v>17.62080595452695</v>
      </c>
      <c r="BR16" s="25">
        <v>1058.4</v>
      </c>
      <c r="BS16" s="5">
        <v>448.5</v>
      </c>
      <c r="BT16" s="24">
        <f t="shared" si="31"/>
        <v>42.37528344671201</v>
      </c>
      <c r="BU16" s="24">
        <v>733.4</v>
      </c>
      <c r="BV16" s="24">
        <v>305.6</v>
      </c>
      <c r="BW16" s="24">
        <f t="shared" si="32"/>
        <v>41.66893918734661</v>
      </c>
      <c r="BX16" s="24">
        <v>193.4</v>
      </c>
      <c r="BY16" s="24">
        <v>42</v>
      </c>
      <c r="BZ16" s="24">
        <f t="shared" si="33"/>
        <v>21.716649431230607</v>
      </c>
      <c r="CA16" s="24"/>
      <c r="CB16" s="24"/>
      <c r="CC16" s="24"/>
      <c r="CD16" s="24">
        <v>7599</v>
      </c>
      <c r="CE16" s="24">
        <v>1229.8</v>
      </c>
      <c r="CF16" s="24">
        <f t="shared" si="34"/>
        <v>16.18370838268193</v>
      </c>
      <c r="CG16" s="24">
        <v>1125.4</v>
      </c>
      <c r="CH16" s="24">
        <v>332.4</v>
      </c>
      <c r="CI16" s="24">
        <f t="shared" si="35"/>
        <v>29.536164919139857</v>
      </c>
      <c r="CJ16" s="24">
        <f t="shared" si="36"/>
        <v>27.028785168320052</v>
      </c>
      <c r="CK16" s="24">
        <v>1058</v>
      </c>
      <c r="CL16" s="24">
        <v>332.4</v>
      </c>
      <c r="CM16" s="24">
        <f t="shared" si="37"/>
        <v>31.41776937618147</v>
      </c>
      <c r="CN16" s="24">
        <v>1563.3</v>
      </c>
      <c r="CO16" s="24">
        <v>308.4</v>
      </c>
      <c r="CP16" s="24">
        <f t="shared" si="38"/>
        <v>19.727499520245633</v>
      </c>
      <c r="CQ16" s="24">
        <v>686.5</v>
      </c>
      <c r="CR16" s="24">
        <v>141.6</v>
      </c>
      <c r="CS16" s="24">
        <v>3.3</v>
      </c>
      <c r="CT16" s="24">
        <f t="shared" si="39"/>
        <v>11.514067328020817</v>
      </c>
      <c r="CU16" s="5">
        <v>4133.5</v>
      </c>
      <c r="CV16" s="26">
        <v>418.3</v>
      </c>
      <c r="CW16" s="24">
        <f t="shared" si="40"/>
        <v>10.119753235756622</v>
      </c>
      <c r="CX16" s="24">
        <f t="shared" si="41"/>
        <v>34.01366075784681</v>
      </c>
      <c r="CY16" s="26">
        <v>300.2</v>
      </c>
      <c r="CZ16" s="26"/>
      <c r="DA16" s="24">
        <f t="shared" si="14"/>
        <v>0</v>
      </c>
      <c r="DB16" s="26">
        <v>200</v>
      </c>
      <c r="DC16" s="6"/>
      <c r="DD16" s="24">
        <f t="shared" si="15"/>
        <v>0</v>
      </c>
      <c r="DE16" s="24">
        <f t="shared" si="16"/>
        <v>-73.69999999999982</v>
      </c>
      <c r="DF16" s="24">
        <f t="shared" si="17"/>
        <v>116.29999999999995</v>
      </c>
      <c r="DG16" s="55"/>
      <c r="DH16" s="10"/>
    </row>
    <row r="17" spans="1:112" ht="30.75" customHeight="1">
      <c r="A17" s="22">
        <v>4</v>
      </c>
      <c r="B17" s="23" t="s">
        <v>15</v>
      </c>
      <c r="C17" s="24">
        <f t="shared" si="18"/>
        <v>5929.7</v>
      </c>
      <c r="D17" s="24">
        <f t="shared" si="0"/>
        <v>1359</v>
      </c>
      <c r="E17" s="24">
        <f t="shared" si="19"/>
        <v>22.918528761994704</v>
      </c>
      <c r="F17" s="5">
        <f t="shared" si="20"/>
        <v>974.5000000000001</v>
      </c>
      <c r="G17" s="5">
        <f t="shared" si="21"/>
        <v>286.5</v>
      </c>
      <c r="H17" s="24">
        <f t="shared" si="22"/>
        <v>29.399692149820417</v>
      </c>
      <c r="I17" s="24">
        <f>M17+Q17+U17+X17+AB17+AF17</f>
        <v>904.3000000000001</v>
      </c>
      <c r="J17" s="24">
        <f>N17+R17+V17+Y17+AC17+AG17</f>
        <v>238.29999999999998</v>
      </c>
      <c r="K17" s="24">
        <f t="shared" si="1"/>
        <v>26.351874377971907</v>
      </c>
      <c r="L17" s="24">
        <f t="shared" si="2"/>
        <v>54.99653819524578</v>
      </c>
      <c r="M17" s="24">
        <v>641</v>
      </c>
      <c r="N17" s="24">
        <v>211.7</v>
      </c>
      <c r="O17" s="24">
        <f t="shared" si="24"/>
        <v>33.026521060842434</v>
      </c>
      <c r="P17" s="24">
        <f t="shared" si="3"/>
        <v>48.85760443111008</v>
      </c>
      <c r="Q17" s="25">
        <v>58.2</v>
      </c>
      <c r="R17" s="5">
        <v>15.6</v>
      </c>
      <c r="S17" s="24">
        <f t="shared" si="25"/>
        <v>26.804123711340207</v>
      </c>
      <c r="T17" s="24">
        <f t="shared" si="4"/>
        <v>3.6002769443803366</v>
      </c>
      <c r="U17" s="5">
        <v>2.1</v>
      </c>
      <c r="V17" s="5">
        <v>0.3</v>
      </c>
      <c r="W17" s="24">
        <f t="shared" si="5"/>
        <v>14.285714285714285</v>
      </c>
      <c r="X17" s="25">
        <v>43</v>
      </c>
      <c r="Y17" s="5">
        <v>1.3</v>
      </c>
      <c r="Z17" s="24">
        <f t="shared" si="26"/>
        <v>3.0232558139534884</v>
      </c>
      <c r="AA17" s="24">
        <f t="shared" si="6"/>
        <v>0.3000230786983614</v>
      </c>
      <c r="AB17" s="38">
        <v>155</v>
      </c>
      <c r="AC17" s="5">
        <v>8.7</v>
      </c>
      <c r="AD17" s="24">
        <f t="shared" si="27"/>
        <v>5.612903225806451</v>
      </c>
      <c r="AE17" s="24">
        <f t="shared" si="7"/>
        <v>2.0078467574428798</v>
      </c>
      <c r="AF17" s="24">
        <v>5</v>
      </c>
      <c r="AG17" s="24">
        <v>0.7</v>
      </c>
      <c r="AH17" s="24">
        <f t="shared" si="28"/>
        <v>13.999999999999998</v>
      </c>
      <c r="AI17" s="24">
        <f>+BD17+AM17+AQ17+AT17+AW17+AZ17+BG17+BK17</f>
        <v>70.2</v>
      </c>
      <c r="AJ17" s="24">
        <f>AN17+AR17+AU17+AX17+BA17+BH17+BL17+BE17</f>
        <v>48.2</v>
      </c>
      <c r="AK17" s="24">
        <f t="shared" si="29"/>
        <v>68.66096866096866</v>
      </c>
      <c r="AL17" s="24">
        <f t="shared" si="9"/>
        <v>11.123932610200784</v>
      </c>
      <c r="AM17" s="25">
        <v>65</v>
      </c>
      <c r="AN17" s="5">
        <v>24.2</v>
      </c>
      <c r="AO17" s="24">
        <f t="shared" si="42"/>
        <v>37.230769230769226</v>
      </c>
      <c r="AP17" s="24">
        <f t="shared" si="10"/>
        <v>5.585045003461805</v>
      </c>
      <c r="AQ17" s="5">
        <v>5.2</v>
      </c>
      <c r="AR17" s="5">
        <v>0.8</v>
      </c>
      <c r="AS17" s="24">
        <f>AR17/AQ17*100</f>
        <v>15.384615384615385</v>
      </c>
      <c r="AT17" s="24"/>
      <c r="AU17" s="24">
        <v>23.2</v>
      </c>
      <c r="AV17" s="24"/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4955.2</v>
      </c>
      <c r="BP17" s="5">
        <v>1072.5</v>
      </c>
      <c r="BQ17" s="24">
        <f t="shared" si="30"/>
        <v>21.643929609299324</v>
      </c>
      <c r="BR17" s="25">
        <v>322.6</v>
      </c>
      <c r="BS17" s="5">
        <v>136.7</v>
      </c>
      <c r="BT17" s="24">
        <f t="shared" si="31"/>
        <v>42.37445753254804</v>
      </c>
      <c r="BU17" s="24">
        <v>820.5</v>
      </c>
      <c r="BV17" s="24">
        <v>340.7</v>
      </c>
      <c r="BW17" s="24">
        <f t="shared" si="32"/>
        <v>41.52346130408288</v>
      </c>
      <c r="BX17" s="24">
        <v>190.3</v>
      </c>
      <c r="BY17" s="24">
        <v>146.8</v>
      </c>
      <c r="BZ17" s="24">
        <f t="shared" si="33"/>
        <v>77.14135575407252</v>
      </c>
      <c r="CA17" s="24"/>
      <c r="CB17" s="24"/>
      <c r="CC17" s="24"/>
      <c r="CD17" s="24">
        <v>6499.4</v>
      </c>
      <c r="CE17" s="24">
        <v>1082.3</v>
      </c>
      <c r="CF17" s="24">
        <f t="shared" si="34"/>
        <v>16.652306366741545</v>
      </c>
      <c r="CG17" s="24">
        <v>1244.7</v>
      </c>
      <c r="CH17" s="24">
        <v>488.9</v>
      </c>
      <c r="CI17" s="24">
        <f t="shared" si="35"/>
        <v>39.27854101389892</v>
      </c>
      <c r="CJ17" s="24">
        <f t="shared" si="36"/>
        <v>45.172318211216854</v>
      </c>
      <c r="CK17" s="24">
        <v>1110.9</v>
      </c>
      <c r="CL17" s="24">
        <v>438.9</v>
      </c>
      <c r="CM17" s="24">
        <f t="shared" si="37"/>
        <v>39.50850661625708</v>
      </c>
      <c r="CN17" s="24">
        <v>3804.1</v>
      </c>
      <c r="CO17" s="24">
        <v>100</v>
      </c>
      <c r="CP17" s="24">
        <f t="shared" si="38"/>
        <v>2.6287426723798006</v>
      </c>
      <c r="CQ17" s="24">
        <v>748.5</v>
      </c>
      <c r="CR17" s="24">
        <v>47.2</v>
      </c>
      <c r="CS17" s="24">
        <f aca="true" t="shared" si="43" ref="CS17:CS23">CR17/CQ17*100</f>
        <v>6.3059452237808955</v>
      </c>
      <c r="CT17" s="24">
        <f t="shared" si="39"/>
        <v>4.361082879053868</v>
      </c>
      <c r="CU17" s="5">
        <v>611.8</v>
      </c>
      <c r="CV17" s="26">
        <v>415.6</v>
      </c>
      <c r="CW17" s="24">
        <v>0</v>
      </c>
      <c r="CX17" s="24">
        <f t="shared" si="41"/>
        <v>38.399704333364134</v>
      </c>
      <c r="CY17" s="26">
        <v>312.7</v>
      </c>
      <c r="CZ17" s="6"/>
      <c r="DA17" s="24">
        <f t="shared" si="14"/>
        <v>0</v>
      </c>
      <c r="DB17" s="26">
        <v>60</v>
      </c>
      <c r="DC17" s="26"/>
      <c r="DD17" s="24">
        <f t="shared" si="15"/>
        <v>0</v>
      </c>
      <c r="DE17" s="24">
        <f t="shared" si="16"/>
        <v>-569.6999999999998</v>
      </c>
      <c r="DF17" s="24">
        <f t="shared" si="17"/>
        <v>276.70000000000005</v>
      </c>
      <c r="DG17" s="55"/>
      <c r="DH17" s="10"/>
    </row>
    <row r="18" spans="1:112" ht="30.75" customHeight="1">
      <c r="A18" s="22">
        <v>5</v>
      </c>
      <c r="B18" s="23" t="s">
        <v>16</v>
      </c>
      <c r="C18" s="24">
        <f t="shared" si="18"/>
        <v>5773.700000000001</v>
      </c>
      <c r="D18" s="24">
        <f t="shared" si="0"/>
        <v>1537.8</v>
      </c>
      <c r="E18" s="24">
        <f t="shared" si="19"/>
        <v>26.634567088695288</v>
      </c>
      <c r="F18" s="5">
        <f t="shared" si="20"/>
        <v>897.6000000000001</v>
      </c>
      <c r="G18" s="5">
        <f t="shared" si="21"/>
        <v>250.5</v>
      </c>
      <c r="H18" s="24">
        <f t="shared" si="22"/>
        <v>27.907754010695186</v>
      </c>
      <c r="I18" s="24">
        <f t="shared" si="23"/>
        <v>785.9000000000001</v>
      </c>
      <c r="J18" s="24">
        <f aca="true" t="shared" si="44" ref="J18:J23">N18+R18+V18+Y18+AC18+AG18</f>
        <v>207.6</v>
      </c>
      <c r="K18" s="24">
        <f t="shared" si="1"/>
        <v>26.415574500572585</v>
      </c>
      <c r="L18" s="24">
        <f t="shared" si="2"/>
        <v>69.99325691166554</v>
      </c>
      <c r="M18" s="24">
        <v>485</v>
      </c>
      <c r="N18" s="24">
        <v>160.2</v>
      </c>
      <c r="O18" s="24">
        <f t="shared" si="24"/>
        <v>33.03092783505154</v>
      </c>
      <c r="P18" s="24">
        <f t="shared" si="3"/>
        <v>54.012137559002014</v>
      </c>
      <c r="Q18" s="25">
        <v>41.7</v>
      </c>
      <c r="R18" s="5">
        <v>12.4</v>
      </c>
      <c r="S18" s="24">
        <f t="shared" si="25"/>
        <v>29.73621103117506</v>
      </c>
      <c r="T18" s="24">
        <f t="shared" si="4"/>
        <v>4.180714767363453</v>
      </c>
      <c r="U18" s="5">
        <v>4.2</v>
      </c>
      <c r="V18" s="5">
        <v>7.7</v>
      </c>
      <c r="W18" s="24">
        <f t="shared" si="5"/>
        <v>183.33333333333331</v>
      </c>
      <c r="X18" s="25">
        <v>80</v>
      </c>
      <c r="Y18" s="5">
        <v>4</v>
      </c>
      <c r="Z18" s="24">
        <f t="shared" si="26"/>
        <v>5</v>
      </c>
      <c r="AA18" s="24">
        <f t="shared" si="6"/>
        <v>1.3486176668914363</v>
      </c>
      <c r="AB18" s="38">
        <v>170</v>
      </c>
      <c r="AC18" s="5">
        <v>22.5</v>
      </c>
      <c r="AD18" s="24">
        <f t="shared" si="27"/>
        <v>13.23529411764706</v>
      </c>
      <c r="AE18" s="24">
        <f t="shared" si="7"/>
        <v>7.585974376264329</v>
      </c>
      <c r="AF18" s="24">
        <v>5</v>
      </c>
      <c r="AG18" s="24">
        <v>0.8</v>
      </c>
      <c r="AH18" s="24">
        <f t="shared" si="28"/>
        <v>16</v>
      </c>
      <c r="AI18" s="24">
        <f aca="true" t="shared" si="45" ref="AI18:AJ20">AM18+AQ18+AT18+AW18+AZ18+BG18+BK18</f>
        <v>111.7</v>
      </c>
      <c r="AJ18" s="24">
        <f t="shared" si="45"/>
        <v>42.9</v>
      </c>
      <c r="AK18" s="24">
        <f t="shared" si="29"/>
        <v>38.406445837063565</v>
      </c>
      <c r="AL18" s="24">
        <f t="shared" si="9"/>
        <v>14.463924477410654</v>
      </c>
      <c r="AM18" s="25">
        <v>98.8</v>
      </c>
      <c r="AN18" s="5">
        <v>42.9</v>
      </c>
      <c r="AO18" s="24">
        <f t="shared" si="42"/>
        <v>43.42105263157895</v>
      </c>
      <c r="AP18" s="24">
        <f t="shared" si="10"/>
        <v>14.463924477410654</v>
      </c>
      <c r="AQ18" s="5"/>
      <c r="AR18" s="5"/>
      <c r="AS18" s="24"/>
      <c r="AT18" s="24">
        <v>12.9</v>
      </c>
      <c r="AU18" s="24">
        <v>0</v>
      </c>
      <c r="AV18" s="24">
        <f>AU18/AT18*100</f>
        <v>0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/>
      <c r="BI18" s="24"/>
      <c r="BJ18" s="24">
        <f t="shared" si="12"/>
        <v>0</v>
      </c>
      <c r="BK18" s="24"/>
      <c r="BL18" s="5"/>
      <c r="BM18" s="24"/>
      <c r="BN18" s="24">
        <f t="shared" si="13"/>
        <v>0</v>
      </c>
      <c r="BO18" s="24">
        <v>4876.1</v>
      </c>
      <c r="BP18" s="5">
        <v>1287.3</v>
      </c>
      <c r="BQ18" s="24">
        <f t="shared" si="30"/>
        <v>26.40019687865302</v>
      </c>
      <c r="BR18" s="25">
        <v>737.8</v>
      </c>
      <c r="BS18" s="5">
        <v>312.6</v>
      </c>
      <c r="BT18" s="24">
        <f t="shared" si="31"/>
        <v>42.369205746814856</v>
      </c>
      <c r="BU18" s="24">
        <v>320.8</v>
      </c>
      <c r="BV18" s="24">
        <v>116.2</v>
      </c>
      <c r="BW18" s="24">
        <f t="shared" si="32"/>
        <v>36.22194513715711</v>
      </c>
      <c r="BX18" s="24">
        <v>349</v>
      </c>
      <c r="BY18" s="24">
        <v>46.1</v>
      </c>
      <c r="BZ18" s="24">
        <f t="shared" si="33"/>
        <v>13.209169054441261</v>
      </c>
      <c r="CA18" s="24"/>
      <c r="CB18" s="24"/>
      <c r="CC18" s="24"/>
      <c r="CD18" s="24">
        <v>5906</v>
      </c>
      <c r="CE18" s="24">
        <v>1479.1</v>
      </c>
      <c r="CF18" s="24">
        <f t="shared" si="34"/>
        <v>25.04402302742973</v>
      </c>
      <c r="CG18" s="24">
        <v>1137.1</v>
      </c>
      <c r="CH18" s="24">
        <v>387.3</v>
      </c>
      <c r="CI18" s="24">
        <f t="shared" si="35"/>
        <v>34.06032890686836</v>
      </c>
      <c r="CJ18" s="24">
        <f t="shared" si="36"/>
        <v>26.184842133729973</v>
      </c>
      <c r="CK18" s="24">
        <v>1053.2</v>
      </c>
      <c r="CL18" s="24">
        <v>387.3</v>
      </c>
      <c r="CM18" s="24">
        <f t="shared" si="37"/>
        <v>36.773642233194074</v>
      </c>
      <c r="CN18" s="24">
        <v>2880.5</v>
      </c>
      <c r="CO18" s="24">
        <v>50</v>
      </c>
      <c r="CP18" s="24">
        <f t="shared" si="38"/>
        <v>1.7358097552508243</v>
      </c>
      <c r="CQ18" s="24">
        <v>1021.6</v>
      </c>
      <c r="CR18" s="24">
        <v>419.7</v>
      </c>
      <c r="CS18" s="24">
        <f t="shared" si="43"/>
        <v>41.082615505090054</v>
      </c>
      <c r="CT18" s="24">
        <f t="shared" si="39"/>
        <v>28.37536339666013</v>
      </c>
      <c r="CU18" s="5">
        <v>776.5</v>
      </c>
      <c r="CV18" s="26">
        <v>591.5</v>
      </c>
      <c r="CW18" s="24">
        <v>0</v>
      </c>
      <c r="CX18" s="24">
        <f t="shared" si="41"/>
        <v>39.99053478466635</v>
      </c>
      <c r="CY18" s="26">
        <v>273.2</v>
      </c>
      <c r="CZ18" s="26"/>
      <c r="DA18" s="24">
        <f t="shared" si="14"/>
        <v>0</v>
      </c>
      <c r="DB18" s="26">
        <v>107.8</v>
      </c>
      <c r="DC18" s="26"/>
      <c r="DD18" s="24">
        <f t="shared" si="15"/>
        <v>0</v>
      </c>
      <c r="DE18" s="24">
        <f t="shared" si="16"/>
        <v>-132.29999999999927</v>
      </c>
      <c r="DF18" s="24">
        <f t="shared" si="17"/>
        <v>58.700000000000045</v>
      </c>
      <c r="DG18" s="55"/>
      <c r="DH18" s="10"/>
    </row>
    <row r="19" spans="1:112" ht="30.75" customHeight="1">
      <c r="A19" s="22">
        <v>6</v>
      </c>
      <c r="B19" s="23" t="s">
        <v>17</v>
      </c>
      <c r="C19" s="24">
        <f t="shared" si="18"/>
        <v>7854.900000000001</v>
      </c>
      <c r="D19" s="24">
        <f t="shared" si="0"/>
        <v>984.8</v>
      </c>
      <c r="E19" s="24">
        <f t="shared" si="19"/>
        <v>12.53739703879107</v>
      </c>
      <c r="F19" s="5">
        <f t="shared" si="20"/>
        <v>947.1</v>
      </c>
      <c r="G19" s="5">
        <f t="shared" si="21"/>
        <v>219.79999999999998</v>
      </c>
      <c r="H19" s="24">
        <f t="shared" si="22"/>
        <v>23.207686622320768</v>
      </c>
      <c r="I19" s="24">
        <f t="shared" si="23"/>
        <v>863.4</v>
      </c>
      <c r="J19" s="24">
        <f t="shared" si="44"/>
        <v>143.79999999999998</v>
      </c>
      <c r="K19" s="24">
        <f t="shared" si="1"/>
        <v>16.65508454945564</v>
      </c>
      <c r="L19" s="24">
        <f t="shared" si="2"/>
        <v>65.42311191992721</v>
      </c>
      <c r="M19" s="24">
        <v>439.7</v>
      </c>
      <c r="N19" s="24">
        <v>145.2</v>
      </c>
      <c r="O19" s="24">
        <f t="shared" si="24"/>
        <v>33.02251535137594</v>
      </c>
      <c r="P19" s="24">
        <f t="shared" si="3"/>
        <v>66.06005459508644</v>
      </c>
      <c r="Q19" s="25">
        <v>50</v>
      </c>
      <c r="R19" s="5">
        <v>22.5</v>
      </c>
      <c r="S19" s="24">
        <f t="shared" si="25"/>
        <v>45</v>
      </c>
      <c r="T19" s="24">
        <f t="shared" si="4"/>
        <v>10.236578707916289</v>
      </c>
      <c r="U19" s="5">
        <v>0.6</v>
      </c>
      <c r="V19" s="5">
        <v>1.9</v>
      </c>
      <c r="W19" s="24">
        <f t="shared" si="5"/>
        <v>316.66666666666663</v>
      </c>
      <c r="X19" s="25">
        <v>80</v>
      </c>
      <c r="Y19" s="5">
        <v>29.1</v>
      </c>
      <c r="Z19" s="24">
        <f t="shared" si="26"/>
        <v>36.375</v>
      </c>
      <c r="AA19" s="24">
        <f t="shared" si="6"/>
        <v>13.2393084622384</v>
      </c>
      <c r="AB19" s="38">
        <v>284</v>
      </c>
      <c r="AC19" s="5">
        <v>-56</v>
      </c>
      <c r="AD19" s="24">
        <f t="shared" si="27"/>
        <v>-19.718309859154928</v>
      </c>
      <c r="AE19" s="24">
        <f t="shared" si="7"/>
        <v>-25.477707006369428</v>
      </c>
      <c r="AF19" s="24">
        <v>9.1</v>
      </c>
      <c r="AG19" s="24">
        <v>1.1</v>
      </c>
      <c r="AH19" s="24">
        <f t="shared" si="28"/>
        <v>12.08791208791209</v>
      </c>
      <c r="AI19" s="24">
        <f t="shared" si="45"/>
        <v>83.7</v>
      </c>
      <c r="AJ19" s="24">
        <f>AN19+AR19+AU19+AX19+BA19+BH19+BL19</f>
        <v>76</v>
      </c>
      <c r="AK19" s="24">
        <f t="shared" si="29"/>
        <v>90.80047789725208</v>
      </c>
      <c r="AL19" s="24">
        <f t="shared" si="9"/>
        <v>34.5768880800728</v>
      </c>
      <c r="AM19" s="25"/>
      <c r="AN19" s="5"/>
      <c r="AO19" s="24"/>
      <c r="AP19" s="24">
        <f t="shared" si="10"/>
        <v>0</v>
      </c>
      <c r="AQ19" s="5">
        <v>7.7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>
        <v>76</v>
      </c>
      <c r="BH19" s="24">
        <v>76</v>
      </c>
      <c r="BI19" s="24"/>
      <c r="BJ19" s="24">
        <f t="shared" si="12"/>
        <v>34.5768880800728</v>
      </c>
      <c r="BK19" s="24"/>
      <c r="BL19" s="5"/>
      <c r="BM19" s="24"/>
      <c r="BN19" s="24">
        <f t="shared" si="13"/>
        <v>0</v>
      </c>
      <c r="BO19" s="24">
        <v>6907.8</v>
      </c>
      <c r="BP19" s="5">
        <v>765</v>
      </c>
      <c r="BQ19" s="24">
        <f t="shared" si="30"/>
        <v>11.07443759228698</v>
      </c>
      <c r="BR19" s="25">
        <v>492.5</v>
      </c>
      <c r="BS19" s="5">
        <v>208.7</v>
      </c>
      <c r="BT19" s="24">
        <f t="shared" si="31"/>
        <v>42.3756345177665</v>
      </c>
      <c r="BU19" s="24">
        <v>743.6</v>
      </c>
      <c r="BV19" s="24">
        <v>251.5</v>
      </c>
      <c r="BW19" s="24">
        <f t="shared" si="32"/>
        <v>33.82194728348574</v>
      </c>
      <c r="BX19" s="24">
        <v>90.1</v>
      </c>
      <c r="BY19" s="24">
        <v>0</v>
      </c>
      <c r="BZ19" s="24">
        <f t="shared" si="33"/>
        <v>0</v>
      </c>
      <c r="CA19" s="24"/>
      <c r="CB19" s="24"/>
      <c r="CC19" s="24"/>
      <c r="CD19" s="24">
        <v>7870.9</v>
      </c>
      <c r="CE19" s="24">
        <v>842</v>
      </c>
      <c r="CF19" s="24">
        <f t="shared" si="34"/>
        <v>10.69763305339923</v>
      </c>
      <c r="CG19" s="24">
        <v>1024.8</v>
      </c>
      <c r="CH19" s="24">
        <v>375.1</v>
      </c>
      <c r="CI19" s="24">
        <f t="shared" si="35"/>
        <v>36.60226385636222</v>
      </c>
      <c r="CJ19" s="24">
        <f t="shared" si="36"/>
        <v>44.54869358669834</v>
      </c>
      <c r="CK19" s="24">
        <v>961.6</v>
      </c>
      <c r="CL19" s="24">
        <v>375.1</v>
      </c>
      <c r="CM19" s="24">
        <f t="shared" si="37"/>
        <v>39.007903494176375</v>
      </c>
      <c r="CN19" s="24">
        <v>2185.7</v>
      </c>
      <c r="CO19" s="24">
        <v>0</v>
      </c>
      <c r="CP19" s="24">
        <f t="shared" si="38"/>
        <v>0</v>
      </c>
      <c r="CQ19" s="24">
        <v>3671.7</v>
      </c>
      <c r="CR19" s="24">
        <v>91.7</v>
      </c>
      <c r="CS19" s="24">
        <f t="shared" si="43"/>
        <v>2.4974807309965414</v>
      </c>
      <c r="CT19" s="24">
        <f t="shared" si="39"/>
        <v>10.890736342042755</v>
      </c>
      <c r="CU19" s="5">
        <v>898.3</v>
      </c>
      <c r="CV19" s="26">
        <v>344.6</v>
      </c>
      <c r="CW19" s="24">
        <f t="shared" si="40"/>
        <v>38.36134921518424</v>
      </c>
      <c r="CX19" s="24">
        <f t="shared" si="41"/>
        <v>40.926365795724465</v>
      </c>
      <c r="CY19" s="26">
        <v>203.1</v>
      </c>
      <c r="CZ19" s="26"/>
      <c r="DA19" s="24">
        <f t="shared" si="14"/>
        <v>0</v>
      </c>
      <c r="DB19" s="6">
        <v>54.9</v>
      </c>
      <c r="DC19" s="26"/>
      <c r="DD19" s="24">
        <f t="shared" si="15"/>
        <v>0</v>
      </c>
      <c r="DE19" s="24">
        <f t="shared" si="16"/>
        <v>-15.99999999999909</v>
      </c>
      <c r="DF19" s="24">
        <f t="shared" si="17"/>
        <v>142.79999999999995</v>
      </c>
      <c r="DG19" s="55"/>
      <c r="DH19" s="10"/>
    </row>
    <row r="20" spans="1:112" ht="30.75" customHeight="1">
      <c r="A20" s="22">
        <v>7</v>
      </c>
      <c r="B20" s="23" t="s">
        <v>18</v>
      </c>
      <c r="C20" s="24">
        <f t="shared" si="18"/>
        <v>5038</v>
      </c>
      <c r="D20" s="24">
        <f t="shared" si="0"/>
        <v>981.2</v>
      </c>
      <c r="E20" s="24">
        <f t="shared" si="19"/>
        <v>19.475982532751093</v>
      </c>
      <c r="F20" s="5">
        <f t="shared" si="20"/>
        <v>995.9</v>
      </c>
      <c r="G20" s="5">
        <f t="shared" si="21"/>
        <v>268.6</v>
      </c>
      <c r="H20" s="24">
        <f t="shared" si="22"/>
        <v>26.970579375439304</v>
      </c>
      <c r="I20" s="24">
        <f t="shared" si="23"/>
        <v>919.3</v>
      </c>
      <c r="J20" s="24">
        <f>N20+R20+V20+Y20+AC20+AG20</f>
        <v>254.3</v>
      </c>
      <c r="K20" s="24">
        <f t="shared" si="1"/>
        <v>27.662351789404983</v>
      </c>
      <c r="L20" s="24">
        <f t="shared" si="2"/>
        <v>82.4044069993519</v>
      </c>
      <c r="M20" s="24">
        <v>340.4</v>
      </c>
      <c r="N20" s="24">
        <v>112.4</v>
      </c>
      <c r="O20" s="24">
        <f t="shared" si="24"/>
        <v>33.01997649823737</v>
      </c>
      <c r="P20" s="24">
        <f t="shared" si="3"/>
        <v>36.42255346727155</v>
      </c>
      <c r="Q20" s="25">
        <v>111.9</v>
      </c>
      <c r="R20" s="5">
        <v>35.7</v>
      </c>
      <c r="S20" s="24">
        <f t="shared" si="25"/>
        <v>31.903485254691688</v>
      </c>
      <c r="T20" s="24">
        <f t="shared" si="4"/>
        <v>11.568373298768634</v>
      </c>
      <c r="U20" s="5">
        <v>10</v>
      </c>
      <c r="V20" s="5">
        <v>10.9</v>
      </c>
      <c r="W20" s="24">
        <f t="shared" si="5"/>
        <v>109.00000000000001</v>
      </c>
      <c r="X20" s="25">
        <v>90</v>
      </c>
      <c r="Y20" s="5">
        <v>28.4</v>
      </c>
      <c r="Z20" s="24">
        <f t="shared" si="26"/>
        <v>31.555555555555554</v>
      </c>
      <c r="AA20" s="24">
        <f t="shared" si="6"/>
        <v>9.20285158781594</v>
      </c>
      <c r="AB20" s="38">
        <v>360</v>
      </c>
      <c r="AC20" s="5">
        <v>65.2</v>
      </c>
      <c r="AD20" s="24">
        <f t="shared" si="27"/>
        <v>18.11111111111111</v>
      </c>
      <c r="AE20" s="24">
        <f t="shared" si="7"/>
        <v>21.127673363577447</v>
      </c>
      <c r="AF20" s="24">
        <v>7</v>
      </c>
      <c r="AG20" s="24">
        <v>1.7</v>
      </c>
      <c r="AH20" s="24">
        <f t="shared" si="28"/>
        <v>24.285714285714285</v>
      </c>
      <c r="AI20" s="24">
        <f t="shared" si="45"/>
        <v>76.6</v>
      </c>
      <c r="AJ20" s="24">
        <f t="shared" si="45"/>
        <v>14.3</v>
      </c>
      <c r="AK20" s="24">
        <f t="shared" si="29"/>
        <v>18.668407310704964</v>
      </c>
      <c r="AL20" s="24">
        <f t="shared" si="9"/>
        <v>4.633830200907323</v>
      </c>
      <c r="AM20" s="38">
        <v>32.3</v>
      </c>
      <c r="AN20" s="5">
        <v>11.6</v>
      </c>
      <c r="AO20" s="24">
        <f>AN20/AM20*100</f>
        <v>35.913312693498455</v>
      </c>
      <c r="AP20" s="24">
        <f t="shared" si="10"/>
        <v>3.7589112119248216</v>
      </c>
      <c r="AQ20" s="5"/>
      <c r="AR20" s="5"/>
      <c r="AS20" s="24"/>
      <c r="AT20" s="24">
        <v>44.3</v>
      </c>
      <c r="AU20" s="24">
        <v>2.7</v>
      </c>
      <c r="AV20" s="24">
        <f>AU20/AT20*100</f>
        <v>6.094808126410836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/>
      <c r="BH20" s="24"/>
      <c r="BI20" s="24"/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4042.1</v>
      </c>
      <c r="BP20" s="5">
        <v>712.6</v>
      </c>
      <c r="BQ20" s="24">
        <f t="shared" si="30"/>
        <v>17.629450038346405</v>
      </c>
      <c r="BR20" s="25">
        <v>936.3</v>
      </c>
      <c r="BS20" s="5">
        <v>396.7</v>
      </c>
      <c r="BT20" s="24">
        <f t="shared" si="31"/>
        <v>42.36889885720389</v>
      </c>
      <c r="BU20" s="24">
        <v>104.5</v>
      </c>
      <c r="BV20" s="24">
        <v>34</v>
      </c>
      <c r="BW20" s="24">
        <f t="shared" si="32"/>
        <v>32.535885167464116</v>
      </c>
      <c r="BX20" s="24">
        <v>393.4</v>
      </c>
      <c r="BY20" s="24">
        <v>40</v>
      </c>
      <c r="BZ20" s="24">
        <f t="shared" si="33"/>
        <v>10.167768174885614</v>
      </c>
      <c r="CA20" s="24"/>
      <c r="CB20" s="24"/>
      <c r="CC20" s="24"/>
      <c r="CD20" s="24">
        <v>5052.8</v>
      </c>
      <c r="CE20" s="24">
        <v>910.1</v>
      </c>
      <c r="CF20" s="24">
        <f t="shared" si="34"/>
        <v>18.011795440151996</v>
      </c>
      <c r="CG20" s="24">
        <v>1147.4</v>
      </c>
      <c r="CH20" s="24">
        <v>379.9</v>
      </c>
      <c r="CI20" s="24">
        <f t="shared" si="35"/>
        <v>33.10963918424263</v>
      </c>
      <c r="CJ20" s="24">
        <f t="shared" si="36"/>
        <v>41.74266564113833</v>
      </c>
      <c r="CK20" s="24">
        <v>1076.3</v>
      </c>
      <c r="CL20" s="24">
        <v>379.9</v>
      </c>
      <c r="CM20" s="24">
        <f>CL20/CK20*100</f>
        <v>35.2968503205426</v>
      </c>
      <c r="CN20" s="24">
        <v>3123.1</v>
      </c>
      <c r="CO20" s="24">
        <v>125</v>
      </c>
      <c r="CP20" s="24">
        <f t="shared" si="38"/>
        <v>4.00243347955557</v>
      </c>
      <c r="CQ20" s="24">
        <v>275.9</v>
      </c>
      <c r="CR20" s="24">
        <v>159.1</v>
      </c>
      <c r="CS20" s="24">
        <f t="shared" si="43"/>
        <v>57.66582094961943</v>
      </c>
      <c r="CT20" s="24">
        <f t="shared" si="39"/>
        <v>17.481595429073728</v>
      </c>
      <c r="CU20" s="5">
        <v>416</v>
      </c>
      <c r="CV20" s="5">
        <v>217</v>
      </c>
      <c r="CW20" s="24">
        <f t="shared" si="40"/>
        <v>52.16346153846154</v>
      </c>
      <c r="CX20" s="24">
        <f t="shared" si="41"/>
        <v>23.84353367761784</v>
      </c>
      <c r="CY20" s="6">
        <v>495.6</v>
      </c>
      <c r="CZ20" s="26"/>
      <c r="DA20" s="24">
        <f t="shared" si="14"/>
        <v>0</v>
      </c>
      <c r="DB20" s="6">
        <v>60</v>
      </c>
      <c r="DC20" s="6"/>
      <c r="DD20" s="24">
        <f t="shared" si="15"/>
        <v>0</v>
      </c>
      <c r="DE20" s="24">
        <f t="shared" si="16"/>
        <v>-14.800000000000182</v>
      </c>
      <c r="DF20" s="24">
        <f t="shared" si="17"/>
        <v>71.10000000000002</v>
      </c>
      <c r="DG20" s="55"/>
      <c r="DH20" s="10"/>
    </row>
    <row r="21" spans="1:112" ht="30.75" customHeight="1">
      <c r="A21" s="22">
        <v>8</v>
      </c>
      <c r="B21" s="23" t="s">
        <v>19</v>
      </c>
      <c r="C21" s="24">
        <f t="shared" si="18"/>
        <v>12256.9</v>
      </c>
      <c r="D21" s="24">
        <f t="shared" si="0"/>
        <v>2576.8</v>
      </c>
      <c r="E21" s="24">
        <f t="shared" si="19"/>
        <v>21.023260367629664</v>
      </c>
      <c r="F21" s="5">
        <f t="shared" si="20"/>
        <v>725.1</v>
      </c>
      <c r="G21" s="5">
        <f t="shared" si="21"/>
        <v>260.29999999999995</v>
      </c>
      <c r="H21" s="24">
        <f t="shared" si="22"/>
        <v>35.898496759067704</v>
      </c>
      <c r="I21" s="24">
        <f t="shared" si="23"/>
        <v>516.6</v>
      </c>
      <c r="J21" s="24">
        <f t="shared" si="44"/>
        <v>150.39999999999998</v>
      </c>
      <c r="K21" s="24">
        <f t="shared" si="1"/>
        <v>29.11343399148277</v>
      </c>
      <c r="L21" s="24">
        <f t="shared" si="2"/>
        <v>47.625079164027866</v>
      </c>
      <c r="M21" s="24">
        <v>258.1</v>
      </c>
      <c r="N21" s="24">
        <v>85.2</v>
      </c>
      <c r="O21" s="24">
        <f t="shared" si="24"/>
        <v>33.010461061604026</v>
      </c>
      <c r="P21" s="24">
        <f t="shared" si="3"/>
        <v>26.97910069664345</v>
      </c>
      <c r="Q21" s="25">
        <v>27</v>
      </c>
      <c r="R21" s="5">
        <v>11.8</v>
      </c>
      <c r="S21" s="24">
        <f t="shared" si="25"/>
        <v>43.7037037037037</v>
      </c>
      <c r="T21" s="24">
        <f t="shared" si="4"/>
        <v>3.736542115262825</v>
      </c>
      <c r="U21" s="5">
        <v>3.5</v>
      </c>
      <c r="V21" s="5">
        <v>17</v>
      </c>
      <c r="W21" s="24">
        <f t="shared" si="5"/>
        <v>485.71428571428567</v>
      </c>
      <c r="X21" s="25">
        <v>67</v>
      </c>
      <c r="Y21" s="5">
        <v>23.7</v>
      </c>
      <c r="Z21" s="24">
        <f t="shared" si="26"/>
        <v>35.373134328358205</v>
      </c>
      <c r="AA21" s="24">
        <f t="shared" si="6"/>
        <v>7.504749841671946</v>
      </c>
      <c r="AB21" s="38">
        <v>153</v>
      </c>
      <c r="AC21" s="5">
        <v>11.1</v>
      </c>
      <c r="AD21" s="24">
        <f t="shared" si="27"/>
        <v>7.254901960784313</v>
      </c>
      <c r="AE21" s="24">
        <f t="shared" si="7"/>
        <v>3.5148828372387593</v>
      </c>
      <c r="AF21" s="24">
        <v>8</v>
      </c>
      <c r="AG21" s="24">
        <v>1.6</v>
      </c>
      <c r="AH21" s="24">
        <f t="shared" si="28"/>
        <v>20</v>
      </c>
      <c r="AI21" s="24">
        <f aca="true" t="shared" si="46" ref="AI21:AJ24">AM21+AQ21+AT21+AW21+AZ21+BG21+BK21</f>
        <v>208.5</v>
      </c>
      <c r="AJ21" s="24">
        <f t="shared" si="46"/>
        <v>109.9</v>
      </c>
      <c r="AK21" s="24">
        <f t="shared" si="29"/>
        <v>52.70983213429257</v>
      </c>
      <c r="AL21" s="24">
        <f t="shared" si="9"/>
        <v>34.80050664977835</v>
      </c>
      <c r="AM21" s="25">
        <v>23.5</v>
      </c>
      <c r="AN21" s="5">
        <v>13.2</v>
      </c>
      <c r="AO21" s="24">
        <f t="shared" si="42"/>
        <v>56.17021276595744</v>
      </c>
      <c r="AP21" s="24">
        <f t="shared" si="10"/>
        <v>4.179860671310957</v>
      </c>
      <c r="AQ21" s="5"/>
      <c r="AR21" s="5"/>
      <c r="AS21" s="24"/>
      <c r="AT21" s="24"/>
      <c r="AU21" s="24"/>
      <c r="AV21" s="24"/>
      <c r="AW21" s="24"/>
      <c r="AX21" s="24"/>
      <c r="AY21" s="24"/>
      <c r="AZ21" s="24">
        <v>85</v>
      </c>
      <c r="BA21" s="24">
        <v>96.7</v>
      </c>
      <c r="BB21" s="24">
        <f>BA21/AZ21*100</f>
        <v>113.76470588235294</v>
      </c>
      <c r="BC21" s="24">
        <f t="shared" si="11"/>
        <v>30.620645978467394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11531.8</v>
      </c>
      <c r="BP21" s="5">
        <v>2316.5</v>
      </c>
      <c r="BQ21" s="24">
        <f t="shared" si="30"/>
        <v>20.087930765361868</v>
      </c>
      <c r="BR21" s="25">
        <v>939.8</v>
      </c>
      <c r="BS21" s="5">
        <v>398.3</v>
      </c>
      <c r="BT21" s="24">
        <f t="shared" si="31"/>
        <v>42.38135773568845</v>
      </c>
      <c r="BU21" s="24">
        <v>285.4</v>
      </c>
      <c r="BV21" s="24">
        <v>114.7</v>
      </c>
      <c r="BW21" s="24">
        <f t="shared" si="32"/>
        <v>40.189208128941836</v>
      </c>
      <c r="BX21" s="24">
        <v>578</v>
      </c>
      <c r="BY21" s="24">
        <v>55.5</v>
      </c>
      <c r="BZ21" s="24">
        <f t="shared" si="33"/>
        <v>9.602076124567475</v>
      </c>
      <c r="CA21" s="24"/>
      <c r="CB21" s="24"/>
      <c r="CC21" s="24"/>
      <c r="CD21" s="24">
        <v>12320.6</v>
      </c>
      <c r="CE21" s="24">
        <v>2653</v>
      </c>
      <c r="CF21" s="24">
        <f>CE21/CD21*100</f>
        <v>21.53304222196971</v>
      </c>
      <c r="CG21" s="24">
        <v>1112.8</v>
      </c>
      <c r="CH21" s="24">
        <v>351.5</v>
      </c>
      <c r="CI21" s="24">
        <f t="shared" si="35"/>
        <v>31.586987778576564</v>
      </c>
      <c r="CJ21" s="24">
        <f t="shared" si="36"/>
        <v>13.249151903505465</v>
      </c>
      <c r="CK21" s="24">
        <v>1025.3</v>
      </c>
      <c r="CL21" s="24">
        <v>351.5</v>
      </c>
      <c r="CM21" s="24">
        <f t="shared" si="37"/>
        <v>34.282648980786114</v>
      </c>
      <c r="CN21" s="24">
        <v>596.6</v>
      </c>
      <c r="CO21" s="24">
        <v>90</v>
      </c>
      <c r="CP21" s="24">
        <f t="shared" si="38"/>
        <v>15.085484411666108</v>
      </c>
      <c r="CQ21" s="24">
        <v>4094.2</v>
      </c>
      <c r="CR21" s="24">
        <v>890.2</v>
      </c>
      <c r="CS21" s="24">
        <f t="shared" si="43"/>
        <v>21.742953446338724</v>
      </c>
      <c r="CT21" s="24">
        <f t="shared" si="39"/>
        <v>33.554466641537886</v>
      </c>
      <c r="CU21" s="5">
        <v>1426.6</v>
      </c>
      <c r="CV21" s="5">
        <v>1292.3</v>
      </c>
      <c r="CW21" s="24">
        <f t="shared" si="40"/>
        <v>90.58600869199496</v>
      </c>
      <c r="CX21" s="24">
        <f t="shared" si="41"/>
        <v>48.71089332830758</v>
      </c>
      <c r="CY21" s="6">
        <v>339.3</v>
      </c>
      <c r="CZ21" s="26"/>
      <c r="DA21" s="24">
        <f t="shared" si="14"/>
        <v>0</v>
      </c>
      <c r="DB21" s="26">
        <v>68</v>
      </c>
      <c r="DC21" s="26"/>
      <c r="DD21" s="24">
        <f t="shared" si="15"/>
        <v>0</v>
      </c>
      <c r="DE21" s="24">
        <f t="shared" si="16"/>
        <v>-63.70000000000073</v>
      </c>
      <c r="DF21" s="24">
        <f t="shared" si="17"/>
        <v>-76.19999999999982</v>
      </c>
      <c r="DG21" s="55"/>
      <c r="DH21" s="10"/>
    </row>
    <row r="22" spans="1:110" ht="30.75" customHeight="1">
      <c r="A22" s="22">
        <v>9</v>
      </c>
      <c r="B22" s="23" t="s">
        <v>36</v>
      </c>
      <c r="C22" s="24">
        <f t="shared" si="18"/>
        <v>7739.9</v>
      </c>
      <c r="D22" s="24">
        <f t="shared" si="0"/>
        <v>2977.6</v>
      </c>
      <c r="E22" s="24">
        <f t="shared" si="19"/>
        <v>38.47078127624388</v>
      </c>
      <c r="F22" s="5">
        <f t="shared" si="20"/>
        <v>763.7</v>
      </c>
      <c r="G22" s="5">
        <f t="shared" si="21"/>
        <v>195.20000000000002</v>
      </c>
      <c r="H22" s="24">
        <f t="shared" si="22"/>
        <v>25.559774780673038</v>
      </c>
      <c r="I22" s="24">
        <f t="shared" si="23"/>
        <v>636.7</v>
      </c>
      <c r="J22" s="24">
        <f t="shared" si="44"/>
        <v>130.20000000000002</v>
      </c>
      <c r="K22" s="24">
        <f t="shared" si="1"/>
        <v>20.449191141825036</v>
      </c>
      <c r="L22" s="24">
        <f t="shared" si="2"/>
        <v>47.762289068231844</v>
      </c>
      <c r="M22" s="24">
        <v>303.5</v>
      </c>
      <c r="N22" s="24">
        <v>100.2</v>
      </c>
      <c r="O22" s="24">
        <f t="shared" si="24"/>
        <v>33.01482701812191</v>
      </c>
      <c r="P22" s="24">
        <f t="shared" si="3"/>
        <v>36.757153338224505</v>
      </c>
      <c r="Q22" s="25">
        <v>40.8</v>
      </c>
      <c r="R22" s="5">
        <v>11.9</v>
      </c>
      <c r="S22" s="24">
        <f t="shared" si="25"/>
        <v>29.166666666666668</v>
      </c>
      <c r="T22" s="24">
        <f t="shared" si="4"/>
        <v>4.365370506236244</v>
      </c>
      <c r="U22" s="5">
        <v>2.4</v>
      </c>
      <c r="V22" s="5">
        <v>1.2</v>
      </c>
      <c r="W22" s="24">
        <f t="shared" si="5"/>
        <v>50</v>
      </c>
      <c r="X22" s="25">
        <v>91</v>
      </c>
      <c r="Y22" s="5">
        <v>4.4</v>
      </c>
      <c r="Z22" s="24">
        <f t="shared" si="26"/>
        <v>4.835164835164836</v>
      </c>
      <c r="AA22" s="24">
        <f t="shared" si="6"/>
        <v>1.6140865737344092</v>
      </c>
      <c r="AB22" s="38">
        <v>189</v>
      </c>
      <c r="AC22" s="5">
        <v>11.4</v>
      </c>
      <c r="AD22" s="24">
        <f t="shared" si="27"/>
        <v>6.031746031746032</v>
      </c>
      <c r="AE22" s="24">
        <f t="shared" si="7"/>
        <v>4.181951577402788</v>
      </c>
      <c r="AF22" s="24">
        <v>10</v>
      </c>
      <c r="AG22" s="24">
        <v>1.1</v>
      </c>
      <c r="AH22" s="24">
        <f t="shared" si="28"/>
        <v>11.000000000000002</v>
      </c>
      <c r="AI22" s="24">
        <f t="shared" si="46"/>
        <v>127</v>
      </c>
      <c r="AJ22" s="24">
        <f t="shared" si="46"/>
        <v>65</v>
      </c>
      <c r="AK22" s="24">
        <f t="shared" si="29"/>
        <v>51.181102362204726</v>
      </c>
      <c r="AL22" s="24">
        <f t="shared" si="9"/>
        <v>23.844460748349228</v>
      </c>
      <c r="AM22" s="38">
        <v>8.4</v>
      </c>
      <c r="AN22" s="5">
        <v>2.9</v>
      </c>
      <c r="AO22" s="24">
        <f>AN22/AM22*100</f>
        <v>34.523809523809526</v>
      </c>
      <c r="AP22" s="24">
        <f t="shared" si="10"/>
        <v>1.0638297872340423</v>
      </c>
      <c r="AQ22" s="5"/>
      <c r="AR22" s="5"/>
      <c r="AS22" s="24"/>
      <c r="AT22" s="24">
        <v>118.6</v>
      </c>
      <c r="AU22" s="24">
        <v>62.1</v>
      </c>
      <c r="AV22" s="24">
        <f>AU22/AT22*100</f>
        <v>52.360876897133224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6976.2</v>
      </c>
      <c r="BP22" s="5">
        <v>2782.4</v>
      </c>
      <c r="BQ22" s="24">
        <f t="shared" si="30"/>
        <v>39.884177632522004</v>
      </c>
      <c r="BR22" s="25">
        <v>1185.1</v>
      </c>
      <c r="BS22" s="5">
        <v>502.2</v>
      </c>
      <c r="BT22" s="24">
        <f t="shared" si="31"/>
        <v>42.376170787275335</v>
      </c>
      <c r="BU22" s="24">
        <v>93</v>
      </c>
      <c r="BV22" s="24">
        <v>36.4</v>
      </c>
      <c r="BW22" s="24">
        <f t="shared" si="32"/>
        <v>39.13978494623655</v>
      </c>
      <c r="BX22" s="24">
        <v>323.7</v>
      </c>
      <c r="BY22" s="24">
        <v>77.4</v>
      </c>
      <c r="BZ22" s="24">
        <f t="shared" si="33"/>
        <v>23.91102873030584</v>
      </c>
      <c r="CA22" s="24"/>
      <c r="CB22" s="24"/>
      <c r="CC22" s="24"/>
      <c r="CD22" s="24">
        <v>8096.2</v>
      </c>
      <c r="CE22" s="24">
        <v>2839.3</v>
      </c>
      <c r="CF22" s="24">
        <f>CE22/CD22*100</f>
        <v>35.06953879597836</v>
      </c>
      <c r="CG22" s="24">
        <v>1138.3</v>
      </c>
      <c r="CH22" s="24">
        <v>343.8</v>
      </c>
      <c r="CI22" s="24">
        <f t="shared" si="35"/>
        <v>30.202934200122993</v>
      </c>
      <c r="CJ22" s="24">
        <f t="shared" si="36"/>
        <v>12.10861832141725</v>
      </c>
      <c r="CK22" s="24">
        <v>1028.5</v>
      </c>
      <c r="CL22" s="24">
        <v>343.8</v>
      </c>
      <c r="CM22" s="24">
        <f t="shared" si="37"/>
        <v>33.42732134175985</v>
      </c>
      <c r="CN22" s="24">
        <v>2448</v>
      </c>
      <c r="CO22" s="24">
        <v>110</v>
      </c>
      <c r="CP22" s="24">
        <f t="shared" si="38"/>
        <v>4.493464052287582</v>
      </c>
      <c r="CQ22" s="24">
        <v>778.7</v>
      </c>
      <c r="CR22" s="24">
        <v>351.2</v>
      </c>
      <c r="CS22" s="24">
        <f t="shared" si="43"/>
        <v>45.100809040708874</v>
      </c>
      <c r="CT22" s="24">
        <f t="shared" si="39"/>
        <v>12.369245940900925</v>
      </c>
      <c r="CU22" s="5">
        <v>3640.9</v>
      </c>
      <c r="CV22" s="5">
        <v>2003.7</v>
      </c>
      <c r="CW22" s="24">
        <f t="shared" si="40"/>
        <v>55.033096212474945</v>
      </c>
      <c r="CX22" s="24">
        <f t="shared" si="41"/>
        <v>70.57021096749199</v>
      </c>
      <c r="CY22" s="6">
        <v>426.6</v>
      </c>
      <c r="CZ22" s="26"/>
      <c r="DA22" s="24">
        <f t="shared" si="14"/>
        <v>0</v>
      </c>
      <c r="DB22" s="6">
        <v>105.4</v>
      </c>
      <c r="DC22" s="26"/>
      <c r="DD22" s="24">
        <f t="shared" si="15"/>
        <v>0</v>
      </c>
      <c r="DE22" s="24">
        <f t="shared" si="16"/>
        <v>-356.3000000000002</v>
      </c>
      <c r="DF22" s="24">
        <f t="shared" si="17"/>
        <v>138.29999999999973</v>
      </c>
    </row>
    <row r="23" spans="1:110" ht="30.75" customHeight="1">
      <c r="A23" s="22">
        <v>10</v>
      </c>
      <c r="B23" s="23" t="s">
        <v>20</v>
      </c>
      <c r="C23" s="24">
        <f t="shared" si="18"/>
        <v>9920.7</v>
      </c>
      <c r="D23" s="24">
        <f t="shared" si="0"/>
        <v>808.5</v>
      </c>
      <c r="E23" s="24">
        <f t="shared" si="19"/>
        <v>8.149626538449906</v>
      </c>
      <c r="F23" s="5">
        <f t="shared" si="20"/>
        <v>1145.7</v>
      </c>
      <c r="G23" s="5">
        <f t="shared" si="21"/>
        <v>401.6</v>
      </c>
      <c r="H23" s="24">
        <f t="shared" si="22"/>
        <v>35.05280614471502</v>
      </c>
      <c r="I23" s="24">
        <f t="shared" si="23"/>
        <v>1069.9</v>
      </c>
      <c r="J23" s="24">
        <f t="shared" si="44"/>
        <v>369.3</v>
      </c>
      <c r="K23" s="24">
        <f t="shared" si="1"/>
        <v>34.51724460229928</v>
      </c>
      <c r="L23" s="24">
        <f t="shared" si="2"/>
        <v>85.19031141868513</v>
      </c>
      <c r="M23" s="24">
        <v>334.7</v>
      </c>
      <c r="N23" s="24">
        <v>110.5</v>
      </c>
      <c r="O23" s="24">
        <f t="shared" si="24"/>
        <v>33.014639976097996</v>
      </c>
      <c r="P23" s="24">
        <f t="shared" si="3"/>
        <v>25.49019607843137</v>
      </c>
      <c r="Q23" s="25">
        <v>150.9</v>
      </c>
      <c r="R23" s="5">
        <v>52.2</v>
      </c>
      <c r="S23" s="24">
        <f t="shared" si="25"/>
        <v>34.592445328031815</v>
      </c>
      <c r="T23" s="24">
        <f t="shared" si="4"/>
        <v>12.041522491349482</v>
      </c>
      <c r="U23" s="5">
        <v>0.3</v>
      </c>
      <c r="V23" s="5">
        <v>0</v>
      </c>
      <c r="W23" s="24">
        <f t="shared" si="5"/>
        <v>0</v>
      </c>
      <c r="X23" s="25">
        <v>121</v>
      </c>
      <c r="Y23" s="5">
        <v>15.9</v>
      </c>
      <c r="Z23" s="24">
        <f t="shared" si="26"/>
        <v>13.140495867768594</v>
      </c>
      <c r="AA23" s="24">
        <f t="shared" si="6"/>
        <v>3.667820069204152</v>
      </c>
      <c r="AB23" s="38">
        <v>448</v>
      </c>
      <c r="AC23" s="5">
        <v>190</v>
      </c>
      <c r="AD23" s="24">
        <f t="shared" si="27"/>
        <v>42.410714285714285</v>
      </c>
      <c r="AE23" s="24">
        <f t="shared" si="7"/>
        <v>43.82929642445214</v>
      </c>
      <c r="AF23" s="24">
        <v>15</v>
      </c>
      <c r="AG23" s="24">
        <v>0.7</v>
      </c>
      <c r="AH23" s="24">
        <f t="shared" si="28"/>
        <v>4.666666666666666</v>
      </c>
      <c r="AI23" s="24">
        <f t="shared" si="46"/>
        <v>75.8</v>
      </c>
      <c r="AJ23" s="24">
        <f t="shared" si="46"/>
        <v>32.3</v>
      </c>
      <c r="AK23" s="24">
        <f t="shared" si="29"/>
        <v>42.61213720316622</v>
      </c>
      <c r="AL23" s="24">
        <f t="shared" si="9"/>
        <v>7.450980392156863</v>
      </c>
      <c r="AM23" s="25">
        <v>36.4</v>
      </c>
      <c r="AN23" s="5">
        <v>21.5</v>
      </c>
      <c r="AO23" s="24">
        <f t="shared" si="42"/>
        <v>59.065934065934066</v>
      </c>
      <c r="AP23" s="24">
        <f t="shared" si="10"/>
        <v>4.959630911188005</v>
      </c>
      <c r="AQ23" s="5"/>
      <c r="AR23" s="5"/>
      <c r="AS23" s="24"/>
      <c r="AT23" s="24">
        <v>39.4</v>
      </c>
      <c r="AU23" s="24">
        <v>10.8</v>
      </c>
      <c r="AV23" s="24">
        <f>AU23/AT23*100</f>
        <v>27.41116751269036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/>
      <c r="BI23" s="24"/>
      <c r="BJ23" s="24">
        <f t="shared" si="12"/>
        <v>0</v>
      </c>
      <c r="BK23" s="24"/>
      <c r="BL23" s="5"/>
      <c r="BM23" s="34"/>
      <c r="BN23" s="24">
        <f t="shared" si="13"/>
        <v>0</v>
      </c>
      <c r="BO23" s="24">
        <v>8775</v>
      </c>
      <c r="BP23" s="5">
        <v>406.9</v>
      </c>
      <c r="BQ23" s="24">
        <f t="shared" si="30"/>
        <v>4.637037037037037</v>
      </c>
      <c r="BR23" s="25">
        <v>516.7</v>
      </c>
      <c r="BS23" s="5">
        <v>219</v>
      </c>
      <c r="BT23" s="24">
        <f t="shared" si="31"/>
        <v>42.3843622992065</v>
      </c>
      <c r="BU23" s="24">
        <v>107.1</v>
      </c>
      <c r="BV23" s="24">
        <v>43.5</v>
      </c>
      <c r="BW23" s="24">
        <f t="shared" si="32"/>
        <v>40.61624649859944</v>
      </c>
      <c r="BX23" s="24">
        <v>586.9</v>
      </c>
      <c r="BY23" s="24">
        <v>31.9</v>
      </c>
      <c r="BZ23" s="24">
        <f t="shared" si="33"/>
        <v>5.435338217754302</v>
      </c>
      <c r="CA23" s="24"/>
      <c r="CB23" s="24"/>
      <c r="CC23" s="24"/>
      <c r="CD23" s="24">
        <v>9920.7</v>
      </c>
      <c r="CE23" s="24">
        <v>894.2</v>
      </c>
      <c r="CF23" s="24">
        <f>CE23/CD23*100</f>
        <v>9.013476871591722</v>
      </c>
      <c r="CG23" s="24">
        <v>897.5</v>
      </c>
      <c r="CH23" s="24">
        <v>268.4</v>
      </c>
      <c r="CI23" s="24">
        <f t="shared" si="35"/>
        <v>29.90529247910863</v>
      </c>
      <c r="CJ23" s="24">
        <f t="shared" si="36"/>
        <v>30.015656452695143</v>
      </c>
      <c r="CK23" s="24">
        <v>846.4</v>
      </c>
      <c r="CL23" s="24">
        <v>268.4</v>
      </c>
      <c r="CM23" s="24">
        <f t="shared" si="37"/>
        <v>31.710775047258977</v>
      </c>
      <c r="CN23" s="24">
        <v>5506.5</v>
      </c>
      <c r="CO23" s="24">
        <v>332.1</v>
      </c>
      <c r="CP23" s="24">
        <f t="shared" si="38"/>
        <v>6.03105420866249</v>
      </c>
      <c r="CQ23" s="24">
        <v>3140.4</v>
      </c>
      <c r="CR23" s="24">
        <v>118.5</v>
      </c>
      <c r="CS23" s="24">
        <f t="shared" si="43"/>
        <v>3.773404661826519</v>
      </c>
      <c r="CT23" s="24">
        <f t="shared" si="39"/>
        <v>13.252068888391857</v>
      </c>
      <c r="CU23" s="5">
        <v>286</v>
      </c>
      <c r="CV23" s="5">
        <v>144.7</v>
      </c>
      <c r="CW23" s="24">
        <f t="shared" si="40"/>
        <v>50.594405594405586</v>
      </c>
      <c r="CX23" s="24">
        <f t="shared" si="41"/>
        <v>16.18206217848356</v>
      </c>
      <c r="CY23" s="26">
        <v>415.4</v>
      </c>
      <c r="CZ23" s="26"/>
      <c r="DA23" s="24">
        <f t="shared" si="14"/>
        <v>0</v>
      </c>
      <c r="DB23" s="6">
        <v>40</v>
      </c>
      <c r="DC23" s="26"/>
      <c r="DD23" s="24">
        <f t="shared" si="15"/>
        <v>0</v>
      </c>
      <c r="DE23" s="24">
        <f t="shared" si="16"/>
        <v>0</v>
      </c>
      <c r="DF23" s="24">
        <f t="shared" si="17"/>
        <v>-85.70000000000005</v>
      </c>
    </row>
    <row r="24" spans="1:110" ht="30.75" customHeight="1">
      <c r="A24" s="22">
        <v>11</v>
      </c>
      <c r="B24" s="23" t="s">
        <v>21</v>
      </c>
      <c r="C24" s="24">
        <f t="shared" si="18"/>
        <v>9260.4</v>
      </c>
      <c r="D24" s="24">
        <f t="shared" si="0"/>
        <v>1147</v>
      </c>
      <c r="E24" s="24">
        <f t="shared" si="19"/>
        <v>12.386074035678805</v>
      </c>
      <c r="F24" s="5">
        <f>+I24+AI24</f>
        <v>1103.2</v>
      </c>
      <c r="G24" s="5">
        <f>+J24+AJ24</f>
        <v>344.70000000000005</v>
      </c>
      <c r="H24" s="24">
        <f t="shared" si="22"/>
        <v>31.245467730239305</v>
      </c>
      <c r="I24" s="24">
        <f>M24+Q24+U24+X24+AB24+AF24</f>
        <v>876.2</v>
      </c>
      <c r="J24" s="24">
        <f>N24+R24+V24+Y24+AC24+AG24</f>
        <v>215.90000000000003</v>
      </c>
      <c r="K24" s="24">
        <f t="shared" si="1"/>
        <v>24.640493038119153</v>
      </c>
      <c r="L24" s="24">
        <f t="shared" si="2"/>
        <v>62.63417464461851</v>
      </c>
      <c r="M24" s="24">
        <v>524.7</v>
      </c>
      <c r="N24" s="24">
        <v>173.3</v>
      </c>
      <c r="O24" s="24">
        <f t="shared" si="24"/>
        <v>33.02839717934057</v>
      </c>
      <c r="P24" s="24">
        <f t="shared" si="3"/>
        <v>50.27560197272991</v>
      </c>
      <c r="Q24" s="25">
        <v>38.4</v>
      </c>
      <c r="R24" s="5">
        <v>11.8</v>
      </c>
      <c r="S24" s="24">
        <f t="shared" si="25"/>
        <v>30.729166666666668</v>
      </c>
      <c r="T24" s="24">
        <f t="shared" si="4"/>
        <v>3.4232666086451986</v>
      </c>
      <c r="U24" s="5">
        <v>4.1</v>
      </c>
      <c r="V24" s="5">
        <v>7.3</v>
      </c>
      <c r="W24" s="24">
        <f t="shared" si="5"/>
        <v>178.0487804878049</v>
      </c>
      <c r="X24" s="25">
        <v>92</v>
      </c>
      <c r="Y24" s="5">
        <v>10.5</v>
      </c>
      <c r="Z24" s="24">
        <f t="shared" si="26"/>
        <v>11.41304347826087</v>
      </c>
      <c r="AA24" s="24">
        <f t="shared" si="6"/>
        <v>3.046127067014795</v>
      </c>
      <c r="AB24" s="38">
        <v>210</v>
      </c>
      <c r="AC24" s="5">
        <v>12.6</v>
      </c>
      <c r="AD24" s="24">
        <f t="shared" si="27"/>
        <v>6</v>
      </c>
      <c r="AE24" s="24">
        <f t="shared" si="7"/>
        <v>3.655352480417754</v>
      </c>
      <c r="AF24" s="24">
        <v>7</v>
      </c>
      <c r="AG24" s="24">
        <v>0.4</v>
      </c>
      <c r="AH24" s="24">
        <f t="shared" si="28"/>
        <v>5.714285714285714</v>
      </c>
      <c r="AI24" s="24">
        <f t="shared" si="46"/>
        <v>227</v>
      </c>
      <c r="AJ24" s="24">
        <f>AN24+AR24+AU24+AX24+BA24+BH24+BL24</f>
        <v>128.8</v>
      </c>
      <c r="AK24" s="24">
        <f t="shared" si="29"/>
        <v>56.74008810572688</v>
      </c>
      <c r="AL24" s="24">
        <f t="shared" si="9"/>
        <v>37.36582535538149</v>
      </c>
      <c r="AM24" s="38">
        <v>12.8</v>
      </c>
      <c r="AN24" s="5">
        <v>6.6</v>
      </c>
      <c r="AO24" s="24">
        <f>AN24/AM24*100</f>
        <v>51.562499999999986</v>
      </c>
      <c r="AP24" s="24">
        <f t="shared" si="10"/>
        <v>1.9147084421235854</v>
      </c>
      <c r="AQ24" s="5">
        <v>2.3</v>
      </c>
      <c r="AR24" s="5">
        <v>0.2</v>
      </c>
      <c r="AS24" s="24">
        <f aca="true" t="shared" si="48" ref="AS24:AS38">AR24/AQ24*100</f>
        <v>8.695652173913045</v>
      </c>
      <c r="AT24" s="24">
        <v>211.9</v>
      </c>
      <c r="AU24" s="24">
        <v>121.6</v>
      </c>
      <c r="AV24" s="24">
        <f>AU24/AT24*100</f>
        <v>57.38555922605002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>
        <v>0</v>
      </c>
      <c r="BH24" s="24">
        <v>0.4</v>
      </c>
      <c r="BI24" s="24"/>
      <c r="BJ24" s="24">
        <f t="shared" si="12"/>
        <v>0.1160429358862779</v>
      </c>
      <c r="BK24" s="24"/>
      <c r="BL24" s="5"/>
      <c r="BM24" s="34"/>
      <c r="BN24" s="24">
        <f t="shared" si="13"/>
        <v>0</v>
      </c>
      <c r="BO24" s="24">
        <v>8157.2</v>
      </c>
      <c r="BP24" s="5">
        <v>802.3</v>
      </c>
      <c r="BQ24" s="24">
        <f t="shared" si="30"/>
        <v>9.835482763693424</v>
      </c>
      <c r="BR24" s="25">
        <v>959.8</v>
      </c>
      <c r="BS24" s="5">
        <v>406.7</v>
      </c>
      <c r="BT24" s="24">
        <f t="shared" si="31"/>
        <v>42.37341112731819</v>
      </c>
      <c r="BU24" s="24">
        <v>498.1</v>
      </c>
      <c r="BV24" s="24">
        <v>158.7</v>
      </c>
      <c r="BW24" s="24">
        <f t="shared" si="32"/>
        <v>31.86107207388074</v>
      </c>
      <c r="BX24" s="24">
        <v>407</v>
      </c>
      <c r="BY24" s="24">
        <v>0</v>
      </c>
      <c r="BZ24" s="24">
        <f aca="true" t="shared" si="49" ref="BZ24:BZ37">BY24/BX24*100</f>
        <v>0</v>
      </c>
      <c r="CA24" s="24"/>
      <c r="CB24" s="24"/>
      <c r="CC24" s="24"/>
      <c r="CD24" s="24">
        <v>9582.5</v>
      </c>
      <c r="CE24" s="24">
        <v>1132.6</v>
      </c>
      <c r="CF24" s="24">
        <f>CE24/CD24*100</f>
        <v>11.81946256196191</v>
      </c>
      <c r="CG24" s="24">
        <v>1230.6</v>
      </c>
      <c r="CH24" s="24">
        <v>410.7</v>
      </c>
      <c r="CI24" s="24">
        <f>CH24/CG24*100</f>
        <v>33.37396392003901</v>
      </c>
      <c r="CJ24" s="24">
        <f>+CH24/CE24*100</f>
        <v>36.261698746247575</v>
      </c>
      <c r="CK24" s="24">
        <v>1163.2</v>
      </c>
      <c r="CL24" s="24">
        <v>410.7</v>
      </c>
      <c r="CM24" s="24">
        <f>CL24/CK24*100</f>
        <v>35.30777166437414</v>
      </c>
      <c r="CN24" s="24">
        <v>6633.2</v>
      </c>
      <c r="CO24" s="24">
        <v>99</v>
      </c>
      <c r="CP24" s="24">
        <f>CO24/CN24*100</f>
        <v>1.4924923114032442</v>
      </c>
      <c r="CQ24" s="24">
        <v>445.3</v>
      </c>
      <c r="CR24" s="24">
        <v>62.2</v>
      </c>
      <c r="CS24" s="24">
        <f>CR24/CQ24*100</f>
        <v>13.968111385582754</v>
      </c>
      <c r="CT24" s="24">
        <f>+CR24/CE24*100</f>
        <v>5.4917888045205725</v>
      </c>
      <c r="CU24" s="5">
        <v>1183</v>
      </c>
      <c r="CV24" s="5">
        <v>531.7</v>
      </c>
      <c r="CW24" s="24">
        <f>CV24/CU24*100</f>
        <v>44.94505494505495</v>
      </c>
      <c r="CX24" s="24">
        <f>CV24/CE24*100</f>
        <v>46.9450821119548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6"/>
        <v>-322.10000000000036</v>
      </c>
      <c r="DF24" s="24">
        <f t="shared" si="17"/>
        <v>14.400000000000091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5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32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t="shared" si="38"/>
        <v>#DIV/0!</v>
      </c>
      <c r="CQ25" s="24"/>
      <c r="CR25" s="24"/>
      <c r="CS25" s="24" t="e">
        <f aca="true" t="shared" si="66" ref="CS25:CS38">CR25/CQ25*100</f>
        <v>#DIV/0!</v>
      </c>
      <c r="CT25" s="24" t="e">
        <f t="shared" si="39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5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32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38"/>
        <v>#DIV/0!</v>
      </c>
      <c r="CQ26" s="24"/>
      <c r="CR26" s="24"/>
      <c r="CS26" s="24" t="e">
        <f t="shared" si="66"/>
        <v>#DIV/0!</v>
      </c>
      <c r="CT26" s="24" t="e">
        <f t="shared" si="39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5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32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38"/>
        <v>#DIV/0!</v>
      </c>
      <c r="CQ27" s="24"/>
      <c r="CR27" s="24"/>
      <c r="CS27" s="24" t="e">
        <f t="shared" si="66"/>
        <v>#DIV/0!</v>
      </c>
      <c r="CT27" s="24" t="e">
        <f t="shared" si="39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5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32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38"/>
        <v>#DIV/0!</v>
      </c>
      <c r="CQ28" s="24"/>
      <c r="CR28" s="24"/>
      <c r="CS28" s="24" t="e">
        <f t="shared" si="66"/>
        <v>#DIV/0!</v>
      </c>
      <c r="CT28" s="24" t="e">
        <f t="shared" si="39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5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32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38"/>
        <v>#DIV/0!</v>
      </c>
      <c r="CQ29" s="24"/>
      <c r="CR29" s="24"/>
      <c r="CS29" s="24" t="e">
        <f t="shared" si="66"/>
        <v>#DIV/0!</v>
      </c>
      <c r="CT29" s="24" t="e">
        <f t="shared" si="39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5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32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38"/>
        <v>#DIV/0!</v>
      </c>
      <c r="CQ30" s="24"/>
      <c r="CR30" s="24"/>
      <c r="CS30" s="24" t="e">
        <f t="shared" si="66"/>
        <v>#DIV/0!</v>
      </c>
      <c r="CT30" s="24" t="e">
        <f t="shared" si="39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5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32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38"/>
        <v>#DIV/0!</v>
      </c>
      <c r="CQ31" s="24"/>
      <c r="CR31" s="24"/>
      <c r="CS31" s="24" t="e">
        <f t="shared" si="66"/>
        <v>#DIV/0!</v>
      </c>
      <c r="CT31" s="24" t="e">
        <f t="shared" si="39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5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32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38"/>
        <v>#DIV/0!</v>
      </c>
      <c r="CQ32" s="24"/>
      <c r="CR32" s="24"/>
      <c r="CS32" s="24" t="e">
        <f t="shared" si="66"/>
        <v>#DIV/0!</v>
      </c>
      <c r="CT32" s="24" t="e">
        <f t="shared" si="39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5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32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38"/>
        <v>#DIV/0!</v>
      </c>
      <c r="CQ33" s="24"/>
      <c r="CR33" s="24"/>
      <c r="CS33" s="24" t="e">
        <f t="shared" si="66"/>
        <v>#DIV/0!</v>
      </c>
      <c r="CT33" s="24" t="e">
        <f t="shared" si="39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5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32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38"/>
        <v>#DIV/0!</v>
      </c>
      <c r="CQ34" s="24"/>
      <c r="CR34" s="24"/>
      <c r="CS34" s="24" t="e">
        <f t="shared" si="66"/>
        <v>#DIV/0!</v>
      </c>
      <c r="CT34" s="24" t="e">
        <f t="shared" si="39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5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32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38"/>
        <v>#DIV/0!</v>
      </c>
      <c r="CQ35" s="24"/>
      <c r="CR35" s="24"/>
      <c r="CS35" s="24" t="e">
        <f t="shared" si="66"/>
        <v>#DIV/0!</v>
      </c>
      <c r="CT35" s="24" t="e">
        <f t="shared" si="39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5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32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38"/>
        <v>#DIV/0!</v>
      </c>
      <c r="CQ36" s="24"/>
      <c r="CR36" s="24"/>
      <c r="CS36" s="24" t="e">
        <f t="shared" si="66"/>
        <v>#DIV/0!</v>
      </c>
      <c r="CT36" s="24" t="e">
        <f t="shared" si="39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5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32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38"/>
        <v>#DIV/0!</v>
      </c>
      <c r="CQ37" s="24"/>
      <c r="CR37" s="24"/>
      <c r="CS37" s="24" t="e">
        <f t="shared" si="66"/>
        <v>#DIV/0!</v>
      </c>
      <c r="CT37" s="24" t="e">
        <f t="shared" si="39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06" t="s">
        <v>23</v>
      </c>
      <c r="B38" s="106"/>
      <c r="C38" s="58">
        <f>SUM(C14:C37)</f>
        <v>83562.3</v>
      </c>
      <c r="D38" s="58">
        <f>SUM(D14:D37)</f>
        <v>15791.6</v>
      </c>
      <c r="E38" s="58">
        <f t="shared" si="50"/>
        <v>18.897995866557046</v>
      </c>
      <c r="F38" s="58">
        <f>SUM(F14:F37)</f>
        <v>10565.700000000003</v>
      </c>
      <c r="G38" s="58">
        <f>SUM(G14:G37)</f>
        <v>2920.5</v>
      </c>
      <c r="H38" s="58">
        <f t="shared" si="51"/>
        <v>27.641329963939913</v>
      </c>
      <c r="I38" s="58">
        <f>SUM(I14:I24)</f>
        <v>9089.000000000002</v>
      </c>
      <c r="J38" s="58">
        <f>SUM(J14:J24)</f>
        <v>2192.1</v>
      </c>
      <c r="K38" s="58">
        <f>J38/I38*100</f>
        <v>24.118164814611063</v>
      </c>
      <c r="L38" s="58">
        <f t="shared" si="2"/>
        <v>60.25729129442809</v>
      </c>
      <c r="M38" s="58">
        <f>SUM(M14:M24)</f>
        <v>4546.799999999999</v>
      </c>
      <c r="N38" s="58">
        <f>SUM(N14:N24)</f>
        <v>1501.5000000000002</v>
      </c>
      <c r="O38" s="59">
        <f t="shared" si="52"/>
        <v>33.023225125362906</v>
      </c>
      <c r="P38" s="59">
        <f t="shared" si="3"/>
        <v>41.27381181450838</v>
      </c>
      <c r="Q38" s="60">
        <f>SUM(Q14:Q37)</f>
        <v>654.4</v>
      </c>
      <c r="R38" s="58">
        <f>SUM(R14:R37)</f>
        <v>222.80000000000007</v>
      </c>
      <c r="S38" s="58">
        <f>R38/Q38*100</f>
        <v>34.046454767726175</v>
      </c>
      <c r="T38" s="58">
        <f t="shared" si="4"/>
        <v>6.124412435745899</v>
      </c>
      <c r="U38" s="58">
        <f>SUM(U14:U37)</f>
        <v>30.799999999999997</v>
      </c>
      <c r="V38" s="58">
        <f>SUM(V14:V37)</f>
        <v>51.9</v>
      </c>
      <c r="W38" s="58">
        <f t="shared" si="53"/>
        <v>168.5064935064935</v>
      </c>
      <c r="X38" s="60">
        <f>SUM(X14:X37)</f>
        <v>867</v>
      </c>
      <c r="Y38" s="58">
        <f>SUM(Y14:Y37)</f>
        <v>122.90000000000002</v>
      </c>
      <c r="Z38" s="58">
        <f>Y38/X38*100</f>
        <v>14.17531718569781</v>
      </c>
      <c r="AA38" s="58">
        <f t="shared" si="6"/>
        <v>3.3783226586767094</v>
      </c>
      <c r="AB38" s="58">
        <f>SUM(AB14:AB37)</f>
        <v>2900</v>
      </c>
      <c r="AC38" s="58">
        <f>SUM(AC14:AC37)</f>
        <v>281.20000000000005</v>
      </c>
      <c r="AD38" s="58">
        <f>AC38/AB38*100</f>
        <v>9.696551724137931</v>
      </c>
      <c r="AE38" s="58">
        <f t="shared" si="7"/>
        <v>7.729734187305865</v>
      </c>
      <c r="AF38" s="58">
        <f>SUM(AF14:AF24)</f>
        <v>90</v>
      </c>
      <c r="AG38" s="58">
        <f>SUM(AG14:AG24)</f>
        <v>11.799999999999999</v>
      </c>
      <c r="AH38" s="58">
        <f>AG38/AF38*100</f>
        <v>13.111111111111109</v>
      </c>
      <c r="AI38" s="58">
        <f>SUM(AI14:AI37)</f>
        <v>1476.7</v>
      </c>
      <c r="AJ38" s="58">
        <f>SUM(AJ14:AJ37)</f>
        <v>728.3999999999999</v>
      </c>
      <c r="AK38" s="58">
        <f>AJ38/AI38*100</f>
        <v>49.326200311505374</v>
      </c>
      <c r="AL38" s="58">
        <f t="shared" si="9"/>
        <v>20.02254047664861</v>
      </c>
      <c r="AM38" s="58">
        <f>SUM(AM14:AM37)</f>
        <v>282.90000000000003</v>
      </c>
      <c r="AN38" s="58">
        <f>SUM(AN14:AN37)</f>
        <v>128.6</v>
      </c>
      <c r="AO38" s="58">
        <f t="shared" si="56"/>
        <v>45.457758925415334</v>
      </c>
      <c r="AP38" s="58">
        <f t="shared" si="10"/>
        <v>3.535006459770747</v>
      </c>
      <c r="AQ38" s="58">
        <f>SUM(AQ14:AQ37)</f>
        <v>25</v>
      </c>
      <c r="AR38" s="58">
        <f>SUM(AR14:AR37)</f>
        <v>1.8</v>
      </c>
      <c r="AS38" s="59">
        <f t="shared" si="48"/>
        <v>7.200000000000001</v>
      </c>
      <c r="AT38" s="58">
        <f>SUM(AT14:AT37)</f>
        <v>447.8</v>
      </c>
      <c r="AU38" s="58">
        <f>SUM(AU14:AU37)</f>
        <v>230.1</v>
      </c>
      <c r="AV38" s="59">
        <f t="shared" si="57"/>
        <v>51.3845466726217</v>
      </c>
      <c r="AW38" s="58">
        <f>SUM(AW14:AW37)</f>
        <v>0</v>
      </c>
      <c r="AX38" s="58">
        <f>SUM(AX14:AX37)</f>
        <v>0</v>
      </c>
      <c r="AY38" s="58"/>
      <c r="AZ38" s="58">
        <f>SUM(AZ14:AZ37)</f>
        <v>175</v>
      </c>
      <c r="BA38" s="58">
        <f>SUM(BA14:BA37)</f>
        <v>117.5</v>
      </c>
      <c r="BB38" s="59">
        <f t="shared" si="58"/>
        <v>67.14285714285714</v>
      </c>
      <c r="BC38" s="58">
        <f t="shared" si="11"/>
        <v>3.2298853734297257</v>
      </c>
      <c r="BD38" s="58">
        <f>SUM(BD14:BD24)</f>
        <v>0</v>
      </c>
      <c r="BE38" s="58">
        <f>SUM(BE14:BE24)</f>
        <v>0</v>
      </c>
      <c r="BF38" s="58"/>
      <c r="BG38" s="58">
        <f>SUM(BG14:BG24)</f>
        <v>446</v>
      </c>
      <c r="BH38" s="58">
        <f>SUM(BH14:BH37)</f>
        <v>250.4</v>
      </c>
      <c r="BI38" s="59">
        <f>BH38/BG38*100</f>
        <v>56.14349775784754</v>
      </c>
      <c r="BJ38" s="58">
        <f t="shared" si="12"/>
        <v>6.883091893674923</v>
      </c>
      <c r="BK38" s="58">
        <f>SUM(BK14:BK37)</f>
        <v>100</v>
      </c>
      <c r="BL38" s="58">
        <f>SUM(BL14:BL37)</f>
        <v>0</v>
      </c>
      <c r="BM38" s="58">
        <f>BL38/BK38*100</f>
        <v>0</v>
      </c>
      <c r="BN38" s="58">
        <f t="shared" si="13"/>
        <v>0</v>
      </c>
      <c r="BO38" s="58">
        <f>SUM(BO14:BO24)</f>
        <v>72996.59999999999</v>
      </c>
      <c r="BP38" s="58">
        <f>SUM(BP14:BP37)</f>
        <v>12871.099999999999</v>
      </c>
      <c r="BQ38" s="58">
        <f t="shared" si="60"/>
        <v>17.63246507371576</v>
      </c>
      <c r="BR38" s="58">
        <f>SUM(BR14:BR24)</f>
        <v>8040.200000000001</v>
      </c>
      <c r="BS38" s="58">
        <f>SUM(BS14:BS37)</f>
        <v>3407</v>
      </c>
      <c r="BT38" s="58">
        <f>BS38/BR38*100</f>
        <v>42.37456779682097</v>
      </c>
      <c r="BU38" s="58">
        <f>SUM(BU14:BU24)</f>
        <v>4313.3</v>
      </c>
      <c r="BV38" s="58">
        <f>SUM(BV14:BV24)</f>
        <v>1631.5000000000002</v>
      </c>
      <c r="BW38" s="59">
        <f t="shared" si="32"/>
        <v>37.82486727099901</v>
      </c>
      <c r="BX38" s="58">
        <f>SUM(BX14:BX37)</f>
        <v>3829.7999999999997</v>
      </c>
      <c r="BY38" s="58">
        <f>SUM(BY14:BY37)</f>
        <v>717.4</v>
      </c>
      <c r="BZ38" s="58">
        <f>BY38/BX38*100</f>
        <v>18.732048670948874</v>
      </c>
      <c r="CA38" s="58">
        <f>SUM(CA14:CA37)</f>
        <v>0</v>
      </c>
      <c r="CB38" s="58">
        <f>SUM(CB14:CB37)</f>
        <v>0</v>
      </c>
      <c r="CC38" s="59">
        <v>0</v>
      </c>
      <c r="CD38" s="58">
        <f>SUM(CD14:CD24)</f>
        <v>85793.5</v>
      </c>
      <c r="CE38" s="58">
        <f>SUM(CE14:CE24)</f>
        <v>15264.700000000003</v>
      </c>
      <c r="CF38" s="58">
        <f t="shared" si="62"/>
        <v>17.79237354811262</v>
      </c>
      <c r="CG38" s="58">
        <f>SUM(CG14:CG24)</f>
        <v>12211.4</v>
      </c>
      <c r="CH38" s="58">
        <f>SUM(CH14:CH37)</f>
        <v>4003.7000000000003</v>
      </c>
      <c r="CI38" s="58">
        <f t="shared" si="63"/>
        <v>32.786576477717546</v>
      </c>
      <c r="CJ38" s="58">
        <f t="shared" si="64"/>
        <v>26.22848794932098</v>
      </c>
      <c r="CK38" s="58">
        <f>SUM(CK14:CK24)</f>
        <v>11338.800000000001</v>
      </c>
      <c r="CL38" s="58">
        <f>SUM(CL14:CL37)</f>
        <v>3932.3</v>
      </c>
      <c r="CM38" s="58">
        <f t="shared" si="65"/>
        <v>34.680036688185695</v>
      </c>
      <c r="CN38" s="58">
        <f>SUM(CN14:CN37)</f>
        <v>36031.899999999994</v>
      </c>
      <c r="CO38" s="58">
        <f>SUM(CO14:CO37)</f>
        <v>1400.9</v>
      </c>
      <c r="CP38" s="58">
        <f t="shared" si="38"/>
        <v>3.887943738742615</v>
      </c>
      <c r="CQ38" s="58">
        <f>SUM(CQ14:CQ37)</f>
        <v>16436.9</v>
      </c>
      <c r="CR38" s="58">
        <f>SUM(CR14:CR37)</f>
        <v>3041</v>
      </c>
      <c r="CS38" s="58">
        <f t="shared" si="66"/>
        <v>18.50105555183763</v>
      </c>
      <c r="CT38" s="58">
        <f t="shared" si="39"/>
        <v>19.921780316678344</v>
      </c>
      <c r="CU38" s="58">
        <f>SUM(CU14:CU37)</f>
        <v>15119.5</v>
      </c>
      <c r="CV38" s="58">
        <f>SUM(CV14:CV37)</f>
        <v>6488.2</v>
      </c>
      <c r="CW38" s="58">
        <f t="shared" si="67"/>
        <v>42.91279473527564</v>
      </c>
      <c r="CX38" s="58">
        <f t="shared" si="68"/>
        <v>42.504602121233944</v>
      </c>
      <c r="CY38" s="58">
        <f>SUM(CY14:CY37)</f>
        <v>3623.2000000000003</v>
      </c>
      <c r="CZ38" s="58">
        <f>SUM(CZ14:CZ37)</f>
        <v>0</v>
      </c>
      <c r="DA38" s="58">
        <f t="shared" si="69"/>
        <v>0</v>
      </c>
      <c r="DB38" s="58">
        <f>SUM(DB14:DB37)</f>
        <v>861.8999999999999</v>
      </c>
      <c r="DC38" s="58">
        <f>SUM(DC14:DC37)</f>
        <v>0</v>
      </c>
      <c r="DD38" s="58">
        <f t="shared" si="70"/>
        <v>0</v>
      </c>
      <c r="DE38" s="58">
        <f>SUM(DE14:DE37)</f>
        <v>-2231.199999999999</v>
      </c>
      <c r="DF38" s="58">
        <f>SUM(DF14:DF24)</f>
        <v>526.9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2021-03-25T06:58:05Z</cp:lastPrinted>
  <dcterms:created xsi:type="dcterms:W3CDTF">2006-03-31T05:22:05Z</dcterms:created>
  <dcterms:modified xsi:type="dcterms:W3CDTF">2021-03-25T06:58:13Z</dcterms:modified>
  <cp:category/>
  <cp:version/>
  <cp:contentType/>
  <cp:contentStatus/>
  <cp:revision>1</cp:revision>
</cp:coreProperties>
</file>