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hagronom\AppData\Local\Microsoft\Windows\Temporary Internet Files\Content.Outlook\KKEXK2NH\"/>
    </mc:Choice>
  </mc:AlternateContent>
  <bookViews>
    <workbookView xWindow="0" yWindow="2235" windowWidth="22980" windowHeight="736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оперативка!$A$1:$AT$261</definedName>
  </definedNames>
  <calcPr calcId="152511"/>
</workbook>
</file>

<file path=xl/calcChain.xml><?xml version="1.0" encoding="utf-8"?>
<calcChain xmlns="http://schemas.openxmlformats.org/spreadsheetml/2006/main">
  <c r="AT255" i="1" l="1"/>
  <c r="AB255" i="1"/>
  <c r="AA255" i="1"/>
  <c r="C255" i="1" s="1"/>
  <c r="AT254" i="1"/>
  <c r="AB254" i="1"/>
  <c r="AA254" i="1"/>
  <c r="C254" i="1" s="1"/>
  <c r="AT250" i="1"/>
  <c r="AB250" i="1"/>
  <c r="AA250" i="1"/>
  <c r="C250" i="1" s="1"/>
  <c r="B18" i="1" l="1"/>
  <c r="B253" i="1"/>
  <c r="B249" i="1"/>
  <c r="B10" i="1"/>
  <c r="B8" i="1"/>
  <c r="AT256" i="1"/>
  <c r="AB256" i="1"/>
  <c r="AA256" i="1"/>
  <c r="AT252" i="1"/>
  <c r="AB252" i="1"/>
  <c r="AA252" i="1"/>
  <c r="C252" i="1" s="1"/>
  <c r="AB251" i="1"/>
  <c r="AT251" i="1"/>
  <c r="C26" i="1"/>
  <c r="C27" i="1"/>
  <c r="C28" i="1"/>
  <c r="C29" i="1"/>
  <c r="AT30" i="1"/>
  <c r="AB30" i="1"/>
  <c r="AA30" i="1"/>
  <c r="AA251" i="1"/>
  <c r="C251" i="1" s="1"/>
  <c r="AT25" i="1"/>
  <c r="AB25" i="1"/>
  <c r="C25" i="1"/>
  <c r="C18" i="1"/>
  <c r="AT11" i="1"/>
  <c r="AB11" i="1"/>
  <c r="AA11" i="1"/>
  <c r="C10" i="1"/>
  <c r="C8" i="1"/>
  <c r="C253" i="1" l="1"/>
  <c r="C256" i="1"/>
  <c r="C30" i="1"/>
  <c r="C249" i="1" s="1"/>
  <c r="C11" i="1"/>
  <c r="E8" i="1"/>
  <c r="E18" i="1"/>
  <c r="D146" i="1" l="1"/>
  <c r="D145" i="1"/>
  <c r="C145" i="1"/>
  <c r="D144" i="1"/>
  <c r="C144" i="1"/>
  <c r="C146" i="1" l="1"/>
  <c r="E179" i="1" l="1"/>
  <c r="C178" i="1"/>
  <c r="C169" i="1" l="1"/>
  <c r="C168" i="1"/>
  <c r="C170" i="1" l="1"/>
  <c r="C158" i="1"/>
  <c r="C244" i="1" l="1"/>
  <c r="D244" i="1" s="1"/>
  <c r="C128" i="1" l="1"/>
  <c r="D139" i="1" l="1"/>
  <c r="E139" i="1"/>
  <c r="C247" i="1" l="1"/>
  <c r="C248" i="1"/>
  <c r="D188" i="1" l="1"/>
  <c r="E188" i="1"/>
  <c r="C67" i="1" l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246" i="1"/>
  <c r="C245" i="1" l="1"/>
  <c r="E149" i="1" l="1"/>
  <c r="E136" i="1" l="1"/>
  <c r="E109" i="1" l="1"/>
  <c r="C191" i="1" l="1"/>
  <c r="D138" i="1"/>
  <c r="E138" i="1"/>
  <c r="E137" i="1" l="1"/>
  <c r="C108" i="1"/>
  <c r="C129" i="1"/>
  <c r="C130" i="1"/>
  <c r="C131" i="1"/>
  <c r="C132" i="1"/>
  <c r="C133" i="1"/>
  <c r="C134" i="1"/>
  <c r="C135" i="1"/>
  <c r="E197" i="1" l="1"/>
  <c r="C195" i="1"/>
  <c r="C110" i="1" l="1"/>
  <c r="E184" i="1" l="1"/>
  <c r="C190" i="1"/>
  <c r="C189" i="1"/>
  <c r="C187" i="1"/>
  <c r="C186" i="1"/>
  <c r="C185" i="1"/>
  <c r="C188" i="1" l="1"/>
  <c r="E164" i="1"/>
  <c r="C159" i="1"/>
  <c r="C150" i="1"/>
  <c r="C151" i="1"/>
  <c r="E105" i="1"/>
  <c r="C121" i="1"/>
  <c r="C137" i="1" s="1"/>
  <c r="C122" i="1"/>
  <c r="C138" i="1" s="1"/>
  <c r="C123" i="1"/>
  <c r="C139" i="1" s="1"/>
  <c r="C124" i="1"/>
  <c r="C125" i="1"/>
  <c r="C126" i="1"/>
  <c r="C127" i="1"/>
  <c r="C99" i="1" l="1"/>
  <c r="C103" i="1"/>
  <c r="C104" i="1"/>
  <c r="C111" i="1"/>
  <c r="C112" i="1"/>
  <c r="C113" i="1"/>
  <c r="C114" i="1"/>
  <c r="C115" i="1"/>
  <c r="C116" i="1"/>
  <c r="C117" i="1"/>
  <c r="C118" i="1"/>
  <c r="C119" i="1"/>
  <c r="C107" i="1" l="1"/>
  <c r="C109" i="1" s="1"/>
  <c r="C105" i="1"/>
  <c r="C156" i="1" l="1"/>
  <c r="C153" i="1"/>
  <c r="C157" i="1" l="1"/>
  <c r="C196" i="1" l="1"/>
  <c r="C197" i="1" s="1"/>
  <c r="E202" i="1" l="1"/>
  <c r="E194" i="1"/>
  <c r="D7" i="1"/>
  <c r="D9" i="1"/>
  <c r="D11" i="1"/>
  <c r="D13" i="1"/>
  <c r="D14" i="1"/>
  <c r="D15" i="1"/>
  <c r="D17" i="1"/>
  <c r="D19" i="1"/>
  <c r="D20" i="1"/>
  <c r="D21" i="1"/>
  <c r="D22" i="1"/>
  <c r="D23" i="1"/>
  <c r="D24" i="1"/>
  <c r="D25" i="1"/>
  <c r="D29" i="1"/>
  <c r="D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X31" i="1"/>
  <c r="Y31" i="1"/>
  <c r="Z31" i="1"/>
  <c r="AA31" i="1"/>
  <c r="C32" i="1"/>
  <c r="D32" i="1" s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X33" i="1"/>
  <c r="Y33" i="1"/>
  <c r="Z33" i="1"/>
  <c r="AA33" i="1"/>
  <c r="C34" i="1"/>
  <c r="D34" i="1" s="1"/>
  <c r="C35" i="1"/>
  <c r="D35" i="1" s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X36" i="1"/>
  <c r="Y36" i="1"/>
  <c r="Z36" i="1"/>
  <c r="AA36" i="1"/>
  <c r="C37" i="1"/>
  <c r="D37" i="1" s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X38" i="1"/>
  <c r="Y38" i="1"/>
  <c r="Z38" i="1"/>
  <c r="AA38" i="1"/>
  <c r="C39" i="1"/>
  <c r="D39" i="1" s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X40" i="1"/>
  <c r="Y40" i="1"/>
  <c r="Z40" i="1"/>
  <c r="AA40" i="1"/>
  <c r="C41" i="1"/>
  <c r="D41" i="1" s="1"/>
  <c r="C42" i="1"/>
  <c r="D42" i="1" s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X43" i="1"/>
  <c r="Y43" i="1"/>
  <c r="Z43" i="1"/>
  <c r="AA43" i="1"/>
  <c r="C44" i="1"/>
  <c r="D44" i="1" s="1"/>
  <c r="C45" i="1"/>
  <c r="D45" i="1" s="1"/>
  <c r="C46" i="1"/>
  <c r="D46" i="1" s="1"/>
  <c r="C47" i="1"/>
  <c r="D48" i="1"/>
  <c r="C49" i="1"/>
  <c r="D49" i="1" s="1"/>
  <c r="C50" i="1"/>
  <c r="D50" i="1" s="1"/>
  <c r="C51" i="1"/>
  <c r="D51" i="1" s="1"/>
  <c r="C52" i="1"/>
  <c r="D52" i="1" s="1"/>
  <c r="C53" i="1"/>
  <c r="D53" i="1" s="1"/>
  <c r="C54" i="1"/>
  <c r="C55" i="1"/>
  <c r="D55" i="1" s="1"/>
  <c r="C56" i="1"/>
  <c r="C57" i="1"/>
  <c r="D57" i="1" s="1"/>
  <c r="C58" i="1"/>
  <c r="D58" i="1" s="1"/>
  <c r="C59" i="1"/>
  <c r="D59" i="1" s="1"/>
  <c r="C60" i="1"/>
  <c r="D60" i="1" s="1"/>
  <c r="C61" i="1"/>
  <c r="D61" i="1" s="1"/>
  <c r="D62" i="1"/>
  <c r="C63" i="1"/>
  <c r="C64" i="1"/>
  <c r="D64" i="1" s="1"/>
  <c r="C65" i="1"/>
  <c r="D65" i="1" s="1"/>
  <c r="C66" i="1"/>
  <c r="D68" i="1"/>
  <c r="D69" i="1"/>
  <c r="D70" i="1"/>
  <c r="D71" i="1"/>
  <c r="D72" i="1"/>
  <c r="D73" i="1"/>
  <c r="D74" i="1"/>
  <c r="D75" i="1"/>
  <c r="D76" i="1"/>
  <c r="D77" i="1"/>
  <c r="D78" i="1"/>
  <c r="D80" i="1"/>
  <c r="D81" i="1"/>
  <c r="D82" i="1"/>
  <c r="D83" i="1"/>
  <c r="C84" i="1"/>
  <c r="C85" i="1"/>
  <c r="C87" i="1"/>
  <c r="C91" i="1"/>
  <c r="D91" i="1" s="1"/>
  <c r="C93" i="1"/>
  <c r="D93" i="1"/>
  <c r="C94" i="1"/>
  <c r="D94" i="1" s="1"/>
  <c r="C97" i="1"/>
  <c r="D99" i="1"/>
  <c r="D103" i="1"/>
  <c r="D104" i="1"/>
  <c r="D108" i="1"/>
  <c r="D109" i="1" s="1"/>
  <c r="D110" i="1"/>
  <c r="D116" i="1"/>
  <c r="D117" i="1"/>
  <c r="C120" i="1"/>
  <c r="D121" i="1"/>
  <c r="D126" i="1"/>
  <c r="D129" i="1"/>
  <c r="C142" i="1"/>
  <c r="D141" i="1"/>
  <c r="C143" i="1"/>
  <c r="D143" i="1"/>
  <c r="C147" i="1"/>
  <c r="C148" i="1"/>
  <c r="D148" i="1" s="1"/>
  <c r="C155" i="1"/>
  <c r="D156" i="1"/>
  <c r="D157" i="1"/>
  <c r="D158" i="1"/>
  <c r="D160" i="1"/>
  <c r="C161" i="1"/>
  <c r="D161" i="1" s="1"/>
  <c r="D162" i="1"/>
  <c r="C163" i="1"/>
  <c r="D163" i="1" s="1"/>
  <c r="C165" i="1"/>
  <c r="D165" i="1"/>
  <c r="C166" i="1"/>
  <c r="D166" i="1"/>
  <c r="D167" i="1"/>
  <c r="C171" i="1"/>
  <c r="D171" i="1"/>
  <c r="C172" i="1"/>
  <c r="D172" i="1"/>
  <c r="D173" i="1"/>
  <c r="C174" i="1"/>
  <c r="D174" i="1"/>
  <c r="C175" i="1"/>
  <c r="D175" i="1"/>
  <c r="C177" i="1"/>
  <c r="C179" i="1" s="1"/>
  <c r="D177" i="1"/>
  <c r="D178" i="1"/>
  <c r="C180" i="1"/>
  <c r="D180" i="1" s="1"/>
  <c r="C183" i="1"/>
  <c r="C184" i="1" s="1"/>
  <c r="D185" i="1"/>
  <c r="C192" i="1"/>
  <c r="D192" i="1" s="1"/>
  <c r="C193" i="1"/>
  <c r="D193" i="1" s="1"/>
  <c r="D195" i="1"/>
  <c r="D196" i="1"/>
  <c r="C199" i="1"/>
  <c r="C200" i="1"/>
  <c r="C201" i="1"/>
  <c r="D201" i="1" s="1"/>
  <c r="E203" i="1"/>
  <c r="C204" i="1"/>
  <c r="D204" i="1" s="1"/>
  <c r="C205" i="1"/>
  <c r="C206" i="1"/>
  <c r="D206" i="1" s="1"/>
  <c r="D207" i="1"/>
  <c r="E207" i="1"/>
  <c r="E208" i="1"/>
  <c r="C209" i="1"/>
  <c r="C212" i="1" s="1"/>
  <c r="C210" i="1"/>
  <c r="C211" i="1"/>
  <c r="D212" i="1"/>
  <c r="E212" i="1"/>
  <c r="D213" i="1"/>
  <c r="E213" i="1"/>
  <c r="C214" i="1"/>
  <c r="C215" i="1" s="1"/>
  <c r="C216" i="1"/>
  <c r="C217" i="1"/>
  <c r="C218" i="1" s="1"/>
  <c r="C219" i="1"/>
  <c r="D219" i="1" s="1"/>
  <c r="D220" i="1"/>
  <c r="D222" i="1" s="1"/>
  <c r="D226" i="1" s="1"/>
  <c r="E220" i="1"/>
  <c r="E222" i="1" s="1"/>
  <c r="E226" i="1" s="1"/>
  <c r="C234" i="1"/>
  <c r="C235" i="1"/>
  <c r="C236" i="1"/>
  <c r="D179" i="1" l="1"/>
  <c r="D16" i="1"/>
  <c r="D18" i="1" s="1"/>
  <c r="D6" i="1"/>
  <c r="D8" i="1" s="1"/>
  <c r="D176" i="1"/>
  <c r="D137" i="1"/>
  <c r="D197" i="1"/>
  <c r="D120" i="1"/>
  <c r="C136" i="1"/>
  <c r="C203" i="1"/>
  <c r="C36" i="1"/>
  <c r="D164" i="1"/>
  <c r="C152" i="1"/>
  <c r="D105" i="1"/>
  <c r="D128" i="1"/>
  <c r="D12" i="1"/>
  <c r="D90" i="1"/>
  <c r="C164" i="1"/>
  <c r="C162" i="1"/>
  <c r="C167" i="1"/>
  <c r="D119" i="1"/>
  <c r="E48" i="1"/>
  <c r="C40" i="1"/>
  <c r="C38" i="1"/>
  <c r="D214" i="1"/>
  <c r="D215" i="1"/>
  <c r="C213" i="1"/>
  <c r="D218" i="1"/>
  <c r="C141" i="1"/>
  <c r="F226" i="1"/>
  <c r="I226" i="1"/>
  <c r="C173" i="1"/>
  <c r="C149" i="1"/>
  <c r="D134" i="1"/>
  <c r="D142" i="1" s="1"/>
  <c r="C140" i="1"/>
  <c r="E62" i="1"/>
  <c r="C176" i="1"/>
  <c r="C43" i="1"/>
  <c r="D10" i="1"/>
  <c r="D36" i="1"/>
  <c r="D153" i="1"/>
  <c r="C90" i="1"/>
  <c r="C33" i="1"/>
  <c r="D208" i="1"/>
  <c r="D194" i="1"/>
  <c r="D183" i="1"/>
  <c r="D184" i="1" s="1"/>
  <c r="C62" i="1"/>
  <c r="C48" i="1"/>
  <c r="C31" i="1"/>
  <c r="C194" i="1"/>
  <c r="C208" i="1"/>
  <c r="C207" i="1"/>
  <c r="C202" i="1"/>
  <c r="D199" i="1"/>
  <c r="D147" i="1" l="1"/>
  <c r="D149" i="1" s="1"/>
  <c r="D136" i="1"/>
  <c r="C154" i="1"/>
  <c r="D152" i="1"/>
  <c r="D155" i="1" s="1"/>
  <c r="H226" i="1"/>
  <c r="P226" i="1"/>
  <c r="L226" i="1"/>
  <c r="G226" i="1"/>
  <c r="AA226" i="1"/>
  <c r="S226" i="1"/>
  <c r="V226" i="1"/>
  <c r="X226" i="1"/>
  <c r="U226" i="1"/>
  <c r="Z226" i="1"/>
  <c r="M226" i="1"/>
  <c r="R226" i="1"/>
  <c r="O226" i="1"/>
  <c r="J226" i="1"/>
  <c r="Y226" i="1"/>
  <c r="K226" i="1"/>
  <c r="Q226" i="1"/>
  <c r="N226" i="1"/>
  <c r="T226" i="1"/>
  <c r="C220" i="1"/>
  <c r="C222" i="1" s="1"/>
  <c r="D203" i="1"/>
  <c r="D202" i="1"/>
  <c r="D154" i="1" l="1"/>
  <c r="C223" i="1"/>
  <c r="C226" i="1" s="1"/>
</calcChain>
</file>

<file path=xl/sharedStrings.xml><?xml version="1.0" encoding="utf-8"?>
<sst xmlns="http://schemas.openxmlformats.org/spreadsheetml/2006/main" count="285" uniqueCount="232">
  <si>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</si>
  <si>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</si>
  <si>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</si>
  <si>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</si>
  <si>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>Всего период 2017 г.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</si>
  <si>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</si>
  <si>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</si>
  <si>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</si>
  <si>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</si>
  <si>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</si>
  <si>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</si>
  <si>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</si>
  <si>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</si>
  <si>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</si>
  <si>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</si>
  <si>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</si>
  <si>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</si>
  <si>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</si>
  <si>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</si>
  <si>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</si>
  <si>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</si>
  <si>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</si>
  <si>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</si>
  <si>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</si>
  <si>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</si>
  <si>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</si>
  <si>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</si>
  <si>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</si>
  <si>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</si>
  <si>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</si>
  <si>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</si>
  <si>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</si>
  <si>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</si>
  <si>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</si>
  <si>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</si>
  <si>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</si>
  <si>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</si>
  <si>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</si>
  <si>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</si>
  <si>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</si>
  <si>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</si>
  <si>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</si>
  <si>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</si>
  <si>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</si>
  <si>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</si>
  <si>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</si>
  <si>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</si>
  <si>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</si>
  <si>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</si>
  <si>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</si>
  <si>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</si>
  <si>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</si>
  <si>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</si>
  <si>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</si>
  <si>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</si>
  <si>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</si>
  <si>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</si>
  <si>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</si>
  <si>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</si>
  <si>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</si>
  <si>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</si>
  <si>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</si>
  <si>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</si>
  <si>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</si>
  <si>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</si>
  <si>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</si>
  <si>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</si>
  <si>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</si>
  <si>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</si>
  <si>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</si>
  <si>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</si>
  <si>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</si>
  <si>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</si>
  <si>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</si>
  <si>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</si>
  <si>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</si>
  <si>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</si>
  <si>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</si>
  <si>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</si>
  <si>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</si>
  <si>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</si>
  <si>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</si>
  <si>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</si>
  <si>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</si>
  <si>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</si>
  <si>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</si>
  <si>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</si>
  <si>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</si>
  <si>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</si>
  <si>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</si>
  <si>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</si>
  <si>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</si>
  <si>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</si>
  <si>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</si>
  <si>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</si>
  <si>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</si>
  <si>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</si>
  <si>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</si>
  <si>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</si>
  <si>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</si>
  <si>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</si>
  <si>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</si>
  <si>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</si>
  <si>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</si>
  <si>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</si>
  <si>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</si>
  <si>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</si>
  <si>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</si>
  <si>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</si>
  <si>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</si>
  <si>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</si>
  <si>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</si>
  <si>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</si>
  <si>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</si>
  <si>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</si>
  <si>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</si>
  <si>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</si>
  <si>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</si>
  <si>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</si>
  <si>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</si>
  <si>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</si>
  <si>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</si>
  <si>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</si>
  <si>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</si>
  <si>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</si>
  <si>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</si>
  <si>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</si>
  <si>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</si>
  <si>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</si>
  <si>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</si>
  <si>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</si>
  <si>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</si>
  <si>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</si>
  <si>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</si>
  <si>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</si>
  <si>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</si>
  <si>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</si>
  <si>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</si>
  <si>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</si>
  <si>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</si>
  <si>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</si>
  <si>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</si>
  <si>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</si>
  <si>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</si>
  <si>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</si>
  <si>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</si>
  <si>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</si>
  <si>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</si>
  <si>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</si>
  <si>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</si>
  <si>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</si>
  <si>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</si>
  <si>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</si>
  <si>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</si>
  <si>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</si>
  <si>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</si>
  <si>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</si>
  <si>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</si>
  <si>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</si>
  <si>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</si>
  <si>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</si>
  <si>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</si>
  <si>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</si>
  <si>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</si>
  <si>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</si>
  <si>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</si>
  <si>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Прогноз 2017 г.</t>
  </si>
  <si>
    <t>-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</si>
  <si>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</si>
  <si>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</si>
  <si>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</si>
  <si>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</si>
  <si>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</si>
  <si>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</si>
  <si>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</si>
  <si>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</si>
  <si>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</si>
  <si>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</si>
  <si>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</si>
  <si>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</si>
  <si>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</si>
  <si>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</si>
  <si>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</si>
  <si>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</si>
  <si>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</si>
  <si>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</si>
  <si>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 xml:space="preserve">ОАО "Чурачикское" </t>
  </si>
  <si>
    <t xml:space="preserve">ООО "А.Гард" </t>
  </si>
  <si>
    <t xml:space="preserve">ООО "Бездна" </t>
  </si>
  <si>
    <t>ООО "ЭлиС"</t>
  </si>
  <si>
    <t>СХПК "САД"</t>
  </si>
  <si>
    <t>СХПК им. И.Г. Кадыкова</t>
  </si>
  <si>
    <t xml:space="preserve">СХПК-колхоз им. Ленина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</si>
  <si>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</si>
  <si>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</si>
  <si>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</si>
  <si>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</si>
  <si>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</si>
  <si>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</si>
  <si>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</si>
  <si>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</si>
  <si>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</si>
  <si>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</si>
  <si>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</si>
  <si>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</si>
  <si>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</si>
  <si>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Шумилов В.П.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</si>
  <si>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</si>
  <si>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</si>
  <si>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</si>
  <si>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</si>
  <si>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Итого КФХ</t>
  </si>
  <si>
    <t>КФХ Плотникова К.Ю.</t>
  </si>
  <si>
    <t>Итого по КФХ</t>
  </si>
  <si>
    <t>ООО "Спецтехэвакуатор"</t>
  </si>
  <si>
    <t>ОАО "Агрофирма "Средняя                      Волга"</t>
  </si>
  <si>
    <t xml:space="preserve">ООО "Агрофирма                                               "Атлашевская" </t>
  </si>
  <si>
    <t>ООО "ЧебоМилк"</t>
  </si>
  <si>
    <t>АО "Агрофирма                     "Ольдеевская"</t>
  </si>
  <si>
    <t>ООО "Агрохолдинг                         "ЮРМА"</t>
  </si>
  <si>
    <t xml:space="preserve">ООО "Агрофирма                          "Туруновская" </t>
  </si>
  <si>
    <t>На соответ. период 2020 г.</t>
  </si>
  <si>
    <t>Всего период 2021 г.</t>
  </si>
  <si>
    <t xml:space="preserve">Итого по крупным         предприятиям </t>
  </si>
  <si>
    <t>КФХ Александров А.Н.</t>
  </si>
  <si>
    <t>КФХ Тимофеев И.В.</t>
  </si>
  <si>
    <t>ОАО "Чувашский Бройлер"        (ООО "ВДС")</t>
  </si>
  <si>
    <t>% к площади посева</t>
  </si>
  <si>
    <t xml:space="preserve">Площадь посева многолетних трав, га </t>
  </si>
  <si>
    <t>Пробороновано озимых, га</t>
  </si>
  <si>
    <t xml:space="preserve">Пробороновано многолетних трав, га </t>
  </si>
  <si>
    <t>Информация о сельскохозяйственных работах по состоянию на 19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</si>
</sst>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/>
    <xf numFmtId="9" fontId="12" fillId="0" borderId="0" applyFill="0" applyBorder="0" applyAlignment="0" applyProtection="0"/>
  </cellStyleXfs>
  <cellXfs count="2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center" vertical="center" wrapText="1"/>
    </xf>
    <xf numFmtId="9" fontId="9" fillId="0" borderId="2" xfId="2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2"/>
    </xf>
    <xf numFmtId="0" fontId="8" fillId="0" borderId="4" xfId="0" applyFont="1" applyFill="1" applyBorder="1" applyAlignment="1">
      <alignment horizontal="left" vertical="center" wrapText="1" indent="7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/>
    <xf numFmtId="0" fontId="9" fillId="0" borderId="0" xfId="0" applyNumberFormat="1" applyFont="1" applyFill="1" applyBorder="1"/>
    <xf numFmtId="3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vertical="top" wrapText="1"/>
    </xf>
    <xf numFmtId="3" fontId="10" fillId="0" borderId="3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7" fillId="0" borderId="14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164" fontId="11" fillId="0" borderId="11" xfId="2" applyNumberFormat="1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164" fontId="11" fillId="0" borderId="20" xfId="2" applyNumberFormat="1" applyFont="1" applyFill="1" applyBorder="1" applyAlignment="1">
      <alignment horizontal="center" vertical="center" wrapText="1"/>
    </xf>
    <xf numFmtId="0" fontId="11" fillId="0" borderId="11" xfId="2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11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textRotation="90" wrapText="1"/>
    </xf>
    <xf numFmtId="3" fontId="8" fillId="2" borderId="4" xfId="0" applyNumberFormat="1" applyFont="1" applyFill="1" applyBorder="1" applyAlignment="1">
      <alignment horizontal="center" vertical="center" wrapText="1"/>
    </xf>
    <xf numFmtId="9" fontId="11" fillId="2" borderId="4" xfId="2" applyNumberFormat="1" applyFont="1" applyFill="1" applyBorder="1" applyAlignment="1">
      <alignment horizontal="center" vertical="center" wrapText="1"/>
    </xf>
    <xf numFmtId="164" fontId="11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9" fontId="11" fillId="2" borderId="11" xfId="2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textRotation="90"/>
    </xf>
    <xf numFmtId="3" fontId="11" fillId="0" borderId="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7" xfId="0" applyFont="1" applyFill="1" applyBorder="1"/>
    <xf numFmtId="3" fontId="9" fillId="0" borderId="0" xfId="0" applyNumberFormat="1" applyFont="1" applyFill="1" applyBorder="1"/>
    <xf numFmtId="9" fontId="8" fillId="0" borderId="7" xfId="0" applyNumberFormat="1" applyFont="1" applyFill="1" applyBorder="1"/>
    <xf numFmtId="0" fontId="9" fillId="2" borderId="3" xfId="0" applyFont="1" applyFill="1" applyBorder="1"/>
    <xf numFmtId="0" fontId="9" fillId="2" borderId="3" xfId="0" applyNumberFormat="1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21" xfId="0" applyFont="1" applyFill="1" applyBorder="1" applyAlignment="1">
      <alignment horizontal="center" textRotation="90"/>
    </xf>
    <xf numFmtId="0" fontId="9" fillId="2" borderId="2" xfId="0" applyFont="1" applyFill="1" applyBorder="1"/>
    <xf numFmtId="0" fontId="11" fillId="2" borderId="3" xfId="0" applyFont="1" applyFill="1" applyBorder="1"/>
    <xf numFmtId="0" fontId="1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/>
    </xf>
    <xf numFmtId="0" fontId="10" fillId="2" borderId="3" xfId="0" applyFont="1" applyFill="1" applyBorder="1" applyAlignment="1">
      <alignment horizontal="left" vertical="center" wrapText="1"/>
    </xf>
    <xf numFmtId="1" fontId="9" fillId="2" borderId="2" xfId="2" applyNumberFormat="1" applyFont="1" applyFill="1" applyBorder="1" applyAlignment="1">
      <alignment horizontal="center" vertical="center" wrapText="1"/>
    </xf>
    <xf numFmtId="1" fontId="9" fillId="2" borderId="4" xfId="2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2" borderId="11" xfId="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/>
    <xf numFmtId="0" fontId="9" fillId="3" borderId="3" xfId="0" applyNumberFormat="1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/>
    <xf numFmtId="9" fontId="10" fillId="0" borderId="3" xfId="0" applyNumberFormat="1" applyFont="1" applyFill="1" applyBorder="1" applyAlignment="1">
      <alignment horizontal="center" vertical="center" wrapText="1"/>
    </xf>
    <xf numFmtId="9" fontId="10" fillId="3" borderId="3" xfId="0" applyNumberFormat="1" applyFont="1" applyFill="1" applyBorder="1"/>
    <xf numFmtId="9" fontId="10" fillId="3" borderId="3" xfId="0" applyNumberFormat="1" applyFont="1" applyFill="1" applyBorder="1" applyAlignment="1">
      <alignment horizontal="center"/>
    </xf>
    <xf numFmtId="9" fontId="10" fillId="0" borderId="3" xfId="0" applyNumberFormat="1" applyFont="1" applyFill="1" applyBorder="1"/>
    <xf numFmtId="1" fontId="10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10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266"/>
  <sheetViews>
    <sheetView tabSelected="1" view="pageBreakPreview" topLeftCell="A2" zoomScale="55" zoomScaleNormal="70" zoomScaleSheetLayoutView="55" zoomScalePageLayoutView="82" workbookViewId="0">
      <pane xSplit="1" ySplit="4" topLeftCell="M6" activePane="bottomRight" state="frozen"/>
      <selection activeCell="A2" sqref="A2"/>
      <selection pane="topRight" activeCell="B2" sqref="B2"/>
      <selection pane="bottomLeft" activeCell="A7" sqref="A7"/>
      <selection pane="bottomRight" activeCell="AC2" sqref="AC1:AT1048576"/>
    </sheetView>
  </sheetViews>
  <sheetFormatPr defaultColWidth="9.140625" defaultRowHeight="16.5" outlineLevelRow="1" x14ac:dyDescent="0.25"/>
  <cols>
    <col min="1" max="1" width="99.85546875" style="108" customWidth="1"/>
    <col min="2" max="2" width="14.42578125" style="2" customWidth="1"/>
    <col min="3" max="3" width="13.28515625" style="2" customWidth="1"/>
    <col min="4" max="4" width="14.7109375" style="2" hidden="1" customWidth="1"/>
    <col min="5" max="5" width="14.7109375" style="84" hidden="1" customWidth="1"/>
    <col min="6" max="9" width="13.7109375" style="1" customWidth="1"/>
    <col min="10" max="10" width="14" style="1" customWidth="1"/>
    <col min="11" max="17" width="13.7109375" style="1" customWidth="1"/>
    <col min="18" max="18" width="13.5703125" style="1" customWidth="1"/>
    <col min="19" max="19" width="13.7109375" style="1" customWidth="1"/>
    <col min="20" max="20" width="13.7109375" style="3" customWidth="1"/>
    <col min="21" max="23" width="13.7109375" style="1" customWidth="1"/>
    <col min="24" max="24" width="13.28515625" style="1" customWidth="1"/>
    <col min="25" max="26" width="13.7109375" style="1" hidden="1" customWidth="1"/>
    <col min="27" max="28" width="13.7109375" style="3" customWidth="1"/>
    <col min="29" max="44" width="0" style="1" hidden="1" customWidth="1"/>
    <col min="45" max="45" width="8.7109375" style="1" hidden="1" customWidth="1"/>
    <col min="46" max="46" width="0" style="1" hidden="1" customWidth="1"/>
    <col min="47" max="16384" width="9.140625" style="1"/>
  </cols>
  <sheetData>
    <row r="1" spans="1:46" ht="26.25" hidden="1" x14ac:dyDescent="0.4">
      <c r="A1" s="1"/>
      <c r="AA1" s="187"/>
      <c r="AB1" s="187"/>
    </row>
    <row r="2" spans="1:46" s="3" customFormat="1" ht="29.45" customHeight="1" x14ac:dyDescent="0.25">
      <c r="A2" s="228" t="s">
        <v>231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189"/>
    </row>
    <row r="3" spans="1:46" s="3" customFormat="1" ht="0.75" customHeight="1" thickBot="1" x14ac:dyDescent="0.3">
      <c r="A3" s="4" t="s">
        <v>167</v>
      </c>
      <c r="B3" s="4"/>
      <c r="C3" s="4"/>
      <c r="D3" s="4"/>
      <c r="E3" s="85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 t="s">
        <v>2</v>
      </c>
      <c r="AA3" s="5"/>
      <c r="AB3" s="5"/>
    </row>
    <row r="4" spans="1:46" s="2" customFormat="1" ht="27" customHeight="1" thickBot="1" x14ac:dyDescent="0.4">
      <c r="A4" s="229" t="s">
        <v>3</v>
      </c>
      <c r="B4" s="231" t="s">
        <v>221</v>
      </c>
      <c r="C4" s="233" t="s">
        <v>222</v>
      </c>
      <c r="D4" s="233" t="s">
        <v>4</v>
      </c>
      <c r="E4" s="240" t="s">
        <v>166</v>
      </c>
      <c r="F4" s="235" t="s">
        <v>209</v>
      </c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7"/>
      <c r="AB4" s="190"/>
      <c r="AC4" s="225" t="s">
        <v>210</v>
      </c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7"/>
    </row>
    <row r="5" spans="1:46" s="5" customFormat="1" ht="208.5" customHeight="1" thickBot="1" x14ac:dyDescent="0.3">
      <c r="A5" s="230"/>
      <c r="B5" s="232"/>
      <c r="C5" s="234"/>
      <c r="D5" s="234"/>
      <c r="E5" s="241"/>
      <c r="F5" s="109" t="s">
        <v>192</v>
      </c>
      <c r="G5" s="109" t="s">
        <v>214</v>
      </c>
      <c r="H5" s="109" t="s">
        <v>185</v>
      </c>
      <c r="I5" s="109" t="s">
        <v>186</v>
      </c>
      <c r="J5" s="109" t="s">
        <v>191</v>
      </c>
      <c r="K5" s="109" t="s">
        <v>215</v>
      </c>
      <c r="L5" s="109" t="s">
        <v>217</v>
      </c>
      <c r="M5" s="109" t="s">
        <v>216</v>
      </c>
      <c r="N5" s="109" t="s">
        <v>218</v>
      </c>
      <c r="O5" s="109" t="s">
        <v>219</v>
      </c>
      <c r="P5" s="109" t="s">
        <v>220</v>
      </c>
      <c r="Q5" s="109" t="s">
        <v>226</v>
      </c>
      <c r="R5" s="109" t="s">
        <v>184</v>
      </c>
      <c r="S5" s="109" t="s">
        <v>187</v>
      </c>
      <c r="T5" s="109" t="s">
        <v>188</v>
      </c>
      <c r="U5" s="109" t="s">
        <v>190</v>
      </c>
      <c r="V5" s="148" t="s">
        <v>207</v>
      </c>
      <c r="W5" s="196" t="s">
        <v>208</v>
      </c>
      <c r="X5" s="109" t="s">
        <v>189</v>
      </c>
      <c r="AA5" s="140" t="s">
        <v>223</v>
      </c>
      <c r="AB5" s="140" t="s">
        <v>211</v>
      </c>
      <c r="AC5" s="148" t="s">
        <v>193</v>
      </c>
      <c r="AD5" s="148" t="s">
        <v>194</v>
      </c>
      <c r="AE5" s="148" t="s">
        <v>195</v>
      </c>
      <c r="AF5" s="148" t="s">
        <v>196</v>
      </c>
      <c r="AG5" s="148" t="s">
        <v>197</v>
      </c>
      <c r="AH5" s="148" t="s">
        <v>198</v>
      </c>
      <c r="AI5" s="148" t="s">
        <v>199</v>
      </c>
      <c r="AJ5" s="148" t="s">
        <v>200</v>
      </c>
      <c r="AK5" s="148" t="s">
        <v>201</v>
      </c>
      <c r="AL5" s="148" t="s">
        <v>202</v>
      </c>
      <c r="AM5" s="148" t="s">
        <v>212</v>
      </c>
      <c r="AN5" s="148" t="s">
        <v>203</v>
      </c>
      <c r="AO5" s="148" t="s">
        <v>204</v>
      </c>
      <c r="AP5" s="148" t="s">
        <v>205</v>
      </c>
      <c r="AQ5" s="148" t="s">
        <v>206</v>
      </c>
      <c r="AR5" s="148" t="s">
        <v>224</v>
      </c>
      <c r="AS5" s="148" t="s">
        <v>225</v>
      </c>
      <c r="AT5" s="182" t="s">
        <v>213</v>
      </c>
    </row>
    <row r="6" spans="1:46" s="81" customFormat="1" ht="31.15" customHeight="1" x14ac:dyDescent="0.3">
      <c r="A6" s="6" t="s">
        <v>5</v>
      </c>
      <c r="B6" s="7">
        <v>2552</v>
      </c>
      <c r="C6" s="7">
        <v>2334</v>
      </c>
      <c r="D6" s="8">
        <f>C6/B6</f>
        <v>0.91457680250783702</v>
      </c>
      <c r="E6" s="8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41"/>
      <c r="AB6" s="141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83"/>
    </row>
    <row r="7" spans="1:46" s="157" customFormat="1" ht="30.6" customHeight="1" x14ac:dyDescent="0.2">
      <c r="A7" s="10" t="s">
        <v>6</v>
      </c>
      <c r="B7" s="7">
        <v>2570</v>
      </c>
      <c r="C7" s="7">
        <v>2446</v>
      </c>
      <c r="D7" s="8">
        <f>C7/B7</f>
        <v>0.95175097276264586</v>
      </c>
      <c r="E7" s="8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41"/>
      <c r="AB7" s="141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8"/>
    </row>
    <row r="8" spans="1:46" s="157" customFormat="1" ht="30.6" customHeight="1" x14ac:dyDescent="0.2">
      <c r="A8" s="11" t="s">
        <v>7</v>
      </c>
      <c r="B8" s="12">
        <f>B7/B6</f>
        <v>1.0070532915360502</v>
      </c>
      <c r="C8" s="12">
        <f>C7/C6</f>
        <v>1.047986289631534</v>
      </c>
      <c r="D8" s="12">
        <f t="shared" ref="D8:E8" si="0">D7/D6</f>
        <v>1.0406463078364492</v>
      </c>
      <c r="E8" s="12" t="e">
        <f t="shared" si="0"/>
        <v>#DIV/0!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42"/>
      <c r="AB8" s="142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8"/>
    </row>
    <row r="9" spans="1:46" s="157" customFormat="1" ht="30.6" customHeight="1" x14ac:dyDescent="0.2">
      <c r="A9" s="10" t="s">
        <v>8</v>
      </c>
      <c r="B9" s="7">
        <v>2343</v>
      </c>
      <c r="C9" s="7">
        <v>2064</v>
      </c>
      <c r="D9" s="8">
        <f>C9/B9</f>
        <v>0.88092189500640206</v>
      </c>
      <c r="E9" s="8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41"/>
      <c r="AB9" s="141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8"/>
    </row>
    <row r="10" spans="1:46" s="157" customFormat="1" ht="30.6" customHeight="1" x14ac:dyDescent="0.2">
      <c r="A10" s="10" t="s">
        <v>9</v>
      </c>
      <c r="B10" s="12">
        <f>B9/B7</f>
        <v>0.91167315175097274</v>
      </c>
      <c r="C10" s="12">
        <f>C9/C7</f>
        <v>0.84382665576451354</v>
      </c>
      <c r="D10" s="13">
        <f>D9/D7</f>
        <v>0.92558024127819027</v>
      </c>
      <c r="E10" s="86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42"/>
      <c r="AB10" s="142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8"/>
    </row>
    <row r="11" spans="1:46" s="159" customFormat="1" ht="30.6" customHeight="1" x14ac:dyDescent="0.2">
      <c r="A11" s="198" t="s">
        <v>10</v>
      </c>
      <c r="B11" s="152">
        <v>475</v>
      </c>
      <c r="C11" s="152">
        <f>AA11+AB11</f>
        <v>486</v>
      </c>
      <c r="D11" s="153">
        <f>C11/B11</f>
        <v>1.023157894736842</v>
      </c>
      <c r="E11" s="154"/>
      <c r="F11" s="199">
        <v>20</v>
      </c>
      <c r="G11" s="199"/>
      <c r="H11" s="199">
        <v>210</v>
      </c>
      <c r="I11" s="199">
        <v>200</v>
      </c>
      <c r="J11" s="199"/>
      <c r="K11" s="199"/>
      <c r="L11" s="199">
        <v>30</v>
      </c>
      <c r="M11" s="199"/>
      <c r="N11" s="199">
        <v>6</v>
      </c>
      <c r="O11" s="199"/>
      <c r="P11" s="199"/>
      <c r="Q11" s="199"/>
      <c r="R11" s="199">
        <v>20</v>
      </c>
      <c r="S11" s="199"/>
      <c r="T11" s="199"/>
      <c r="U11" s="199"/>
      <c r="V11" s="199"/>
      <c r="W11" s="199"/>
      <c r="X11" s="199"/>
      <c r="Y11" s="199"/>
      <c r="Z11" s="199"/>
      <c r="AA11" s="200">
        <f>SUM(F11:X11)</f>
        <v>486</v>
      </c>
      <c r="AB11" s="200">
        <f>SUM(AC11:AS11)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>
        <f>SUM(AC11:AS11)</f>
        <v>0</v>
      </c>
    </row>
    <row r="12" spans="1:46" s="157" customFormat="1" ht="25.15" hidden="1" customHeight="1" x14ac:dyDescent="0.2">
      <c r="A12" s="11" t="s">
        <v>11</v>
      </c>
      <c r="B12" s="13"/>
      <c r="C12" s="13"/>
      <c r="D12" s="13">
        <f>D11/D7</f>
        <v>1.0750268967594785</v>
      </c>
      <c r="E12" s="8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3"/>
      <c r="AB12" s="143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8"/>
    </row>
    <row r="13" spans="1:46" s="157" customFormat="1" ht="6" hidden="1" customHeight="1" x14ac:dyDescent="0.2">
      <c r="A13" s="15" t="s">
        <v>12</v>
      </c>
      <c r="B13" s="7"/>
      <c r="C13" s="7"/>
      <c r="D13" s="8" t="e">
        <f>C13/B13</f>
        <v>#DIV/0!</v>
      </c>
      <c r="E13" s="8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41"/>
      <c r="AB13" s="141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8"/>
    </row>
    <row r="14" spans="1:46" s="157" customFormat="1" ht="30.6" hidden="1" customHeight="1" x14ac:dyDescent="0.2">
      <c r="A14" s="16" t="s">
        <v>13</v>
      </c>
      <c r="B14" s="7"/>
      <c r="C14" s="7"/>
      <c r="D14" s="8" t="e">
        <f>C14/B14</f>
        <v>#DIV/0!</v>
      </c>
      <c r="E14" s="8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41"/>
      <c r="AB14" s="141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8"/>
    </row>
    <row r="15" spans="1:46" s="157" customFormat="1" ht="25.15" hidden="1" customHeight="1" x14ac:dyDescent="0.2">
      <c r="A15" s="11" t="s">
        <v>14</v>
      </c>
      <c r="B15" s="17"/>
      <c r="C15" s="7"/>
      <c r="D15" s="17" t="e">
        <f>#N/A</f>
        <v>#N/A</v>
      </c>
      <c r="E15" s="8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3"/>
      <c r="AB15" s="143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8"/>
    </row>
    <row r="16" spans="1:46" s="157" customFormat="1" ht="30.6" customHeight="1" x14ac:dyDescent="0.2">
      <c r="A16" s="10" t="s">
        <v>15</v>
      </c>
      <c r="B16" s="7">
        <v>1576</v>
      </c>
      <c r="C16" s="7">
        <v>1576</v>
      </c>
      <c r="D16" s="8">
        <f>C16/B16</f>
        <v>1</v>
      </c>
      <c r="E16" s="8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41"/>
      <c r="AB16" s="141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8"/>
    </row>
    <row r="17" spans="1:46" s="81" customFormat="1" ht="46.9" customHeight="1" x14ac:dyDescent="0.3">
      <c r="A17" s="10" t="s">
        <v>16</v>
      </c>
      <c r="B17" s="23">
        <v>2000</v>
      </c>
      <c r="C17" s="23">
        <v>2098</v>
      </c>
      <c r="D17" s="19">
        <f>C17/B17</f>
        <v>1.0489999999999999</v>
      </c>
      <c r="E17" s="86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44"/>
      <c r="AB17" s="144"/>
      <c r="AC17" s="160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177"/>
    </row>
    <row r="18" spans="1:46" s="81" customFormat="1" ht="30.6" customHeight="1" x14ac:dyDescent="0.3">
      <c r="A18" s="16" t="s">
        <v>17</v>
      </c>
      <c r="B18" s="12">
        <f>B17/B16</f>
        <v>1.2690355329949239</v>
      </c>
      <c r="C18" s="12">
        <f>C17/C16</f>
        <v>1.3312182741116751</v>
      </c>
      <c r="D18" s="13">
        <f t="shared" ref="D18:E18" si="1">D17/D16</f>
        <v>1.0489999999999999</v>
      </c>
      <c r="E18" s="13" t="e">
        <f t="shared" si="1"/>
        <v>#DIV/0!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3"/>
      <c r="AB18" s="143"/>
      <c r="AC18" s="161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177"/>
    </row>
    <row r="19" spans="1:46" s="81" customFormat="1" ht="30.6" hidden="1" customHeight="1" x14ac:dyDescent="0.3">
      <c r="A19" s="10" t="s">
        <v>18</v>
      </c>
      <c r="B19" s="13"/>
      <c r="C19" s="13"/>
      <c r="D19" s="13" t="e">
        <f>#REF!/#REF!</f>
        <v>#REF!</v>
      </c>
      <c r="E19" s="8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3"/>
      <c r="AB19" s="143"/>
      <c r="AC19" s="161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177"/>
    </row>
    <row r="20" spans="1:46" s="81" customFormat="1" ht="30.6" hidden="1" customHeight="1" x14ac:dyDescent="0.3">
      <c r="A20" s="10" t="s">
        <v>19</v>
      </c>
      <c r="B20" s="13"/>
      <c r="C20" s="13"/>
      <c r="D20" s="13" t="e">
        <f>#REF!/#REF!</f>
        <v>#REF!</v>
      </c>
      <c r="E20" s="8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3"/>
      <c r="AB20" s="143"/>
      <c r="AC20" s="161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177"/>
    </row>
    <row r="21" spans="1:46" s="81" customFormat="1" ht="25.15" hidden="1" customHeight="1" x14ac:dyDescent="0.3">
      <c r="A21" s="10" t="s">
        <v>20</v>
      </c>
      <c r="B21" s="20"/>
      <c r="C21" s="20"/>
      <c r="D21" s="21" t="e">
        <f>C21/B21</f>
        <v>#DIV/0!</v>
      </c>
      <c r="E21" s="86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45"/>
      <c r="AB21" s="145"/>
      <c r="AC21" s="160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177"/>
    </row>
    <row r="22" spans="1:46" s="81" customFormat="1" ht="25.15" hidden="1" customHeight="1" x14ac:dyDescent="0.3">
      <c r="A22" s="10" t="s">
        <v>21</v>
      </c>
      <c r="B22" s="20"/>
      <c r="C22" s="20"/>
      <c r="D22" s="21" t="e">
        <f>C22/B22</f>
        <v>#DIV/0!</v>
      </c>
      <c r="E22" s="86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45"/>
      <c r="AB22" s="145"/>
      <c r="AC22" s="160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177"/>
    </row>
    <row r="23" spans="1:46" s="81" customFormat="1" ht="25.15" hidden="1" customHeight="1" x14ac:dyDescent="0.3">
      <c r="A23" s="10" t="s">
        <v>22</v>
      </c>
      <c r="B23" s="20"/>
      <c r="C23" s="20"/>
      <c r="D23" s="21" t="e">
        <f>C23/B23</f>
        <v>#DIV/0!</v>
      </c>
      <c r="E23" s="86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45"/>
      <c r="AB23" s="145"/>
      <c r="AC23" s="160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177"/>
    </row>
    <row r="24" spans="1:46" s="81" customFormat="1" ht="25.15" hidden="1" customHeight="1" x14ac:dyDescent="0.3">
      <c r="A24" s="10" t="s">
        <v>23</v>
      </c>
      <c r="B24" s="20"/>
      <c r="C24" s="20"/>
      <c r="D24" s="21" t="e">
        <f>C24/B24</f>
        <v>#DIV/0!</v>
      </c>
      <c r="E24" s="86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45"/>
      <c r="AB24" s="145"/>
      <c r="AC24" s="160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177"/>
    </row>
    <row r="25" spans="1:46" s="157" customFormat="1" ht="30.6" customHeight="1" x14ac:dyDescent="0.2">
      <c r="A25" s="202" t="s">
        <v>24</v>
      </c>
      <c r="B25" s="23">
        <v>4125</v>
      </c>
      <c r="C25" s="23">
        <f>SUM(AA25+AB25)</f>
        <v>4590</v>
      </c>
      <c r="D25" s="8">
        <f>C25/B25</f>
        <v>1.1127272727272728</v>
      </c>
      <c r="E25" s="88"/>
      <c r="F25" s="97">
        <v>449</v>
      </c>
      <c r="G25" s="97"/>
      <c r="H25" s="97">
        <v>525</v>
      </c>
      <c r="I25" s="97">
        <v>563</v>
      </c>
      <c r="J25" s="97"/>
      <c r="K25" s="97">
        <v>134</v>
      </c>
      <c r="L25" s="97">
        <v>488</v>
      </c>
      <c r="M25" s="97"/>
      <c r="N25" s="97">
        <v>86</v>
      </c>
      <c r="O25" s="97">
        <v>440</v>
      </c>
      <c r="P25" s="97">
        <v>50</v>
      </c>
      <c r="Q25" s="97">
        <v>640</v>
      </c>
      <c r="R25" s="97">
        <v>308</v>
      </c>
      <c r="S25" s="97">
        <v>500</v>
      </c>
      <c r="T25" s="97">
        <v>450</v>
      </c>
      <c r="U25" s="97"/>
      <c r="V25" s="97">
        <v>50</v>
      </c>
      <c r="W25" s="97"/>
      <c r="X25" s="97"/>
      <c r="Y25" s="97"/>
      <c r="Z25" s="97"/>
      <c r="AA25" s="203">
        <v>4549</v>
      </c>
      <c r="AB25" s="203">
        <f>SUM(AC25:AS25)</f>
        <v>41</v>
      </c>
      <c r="AC25" s="204">
        <v>6</v>
      </c>
      <c r="AD25" s="204"/>
      <c r="AE25" s="204"/>
      <c r="AF25" s="204"/>
      <c r="AG25" s="204"/>
      <c r="AH25" s="204">
        <v>35</v>
      </c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1">
        <f>SUM(AC25:AS25)</f>
        <v>41</v>
      </c>
    </row>
    <row r="26" spans="1:46" s="157" customFormat="1" ht="25.15" hidden="1" customHeight="1" x14ac:dyDescent="0.2">
      <c r="A26" s="25" t="s">
        <v>25</v>
      </c>
      <c r="B26" s="23"/>
      <c r="C26" s="23">
        <f t="shared" ref="C26:C30" si="2">SUM(AA26+AB26)</f>
        <v>0</v>
      </c>
      <c r="D26" s="8"/>
      <c r="E26" s="8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146"/>
      <c r="AB26" s="14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8"/>
    </row>
    <row r="27" spans="1:46" s="157" customFormat="1" ht="25.15" hidden="1" customHeight="1" x14ac:dyDescent="0.2">
      <c r="A27" s="25" t="s">
        <v>26</v>
      </c>
      <c r="B27" s="8"/>
      <c r="C27" s="23">
        <f t="shared" si="2"/>
        <v>0</v>
      </c>
      <c r="D27" s="27"/>
      <c r="E27" s="88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47"/>
      <c r="AB27" s="147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8"/>
    </row>
    <row r="28" spans="1:46" s="157" customFormat="1" ht="25.15" hidden="1" customHeight="1" x14ac:dyDescent="0.2">
      <c r="A28" s="25" t="s">
        <v>27</v>
      </c>
      <c r="B28" s="23"/>
      <c r="C28" s="23">
        <f t="shared" si="2"/>
        <v>0</v>
      </c>
      <c r="D28" s="8"/>
      <c r="E28" s="8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146"/>
      <c r="AB28" s="14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8"/>
    </row>
    <row r="29" spans="1:46" s="157" customFormat="1" ht="25.15" hidden="1" customHeight="1" x14ac:dyDescent="0.2">
      <c r="A29" s="25" t="s">
        <v>28</v>
      </c>
      <c r="B29" s="13"/>
      <c r="C29" s="23">
        <f t="shared" si="2"/>
        <v>0</v>
      </c>
      <c r="D29" s="13" t="e">
        <f>#N/A</f>
        <v>#N/A</v>
      </c>
      <c r="E29" s="8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3"/>
      <c r="AB29" s="143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8"/>
    </row>
    <row r="30" spans="1:46" s="157" customFormat="1" ht="30.6" customHeight="1" x14ac:dyDescent="0.2">
      <c r="A30" s="222" t="s">
        <v>29</v>
      </c>
      <c r="B30" s="205">
        <v>2084</v>
      </c>
      <c r="C30" s="205">
        <f t="shared" si="2"/>
        <v>479</v>
      </c>
      <c r="D30" s="153">
        <f>C30/B30</f>
        <v>0.22984644913627639</v>
      </c>
      <c r="E30" s="206"/>
      <c r="F30" s="207"/>
      <c r="G30" s="207"/>
      <c r="H30" s="208">
        <v>130</v>
      </c>
      <c r="I30" s="208">
        <v>100</v>
      </c>
      <c r="J30" s="207"/>
      <c r="K30" s="207"/>
      <c r="L30" s="208">
        <v>70</v>
      </c>
      <c r="M30" s="207"/>
      <c r="N30" s="207">
        <v>179</v>
      </c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146">
        <f>SUM(F30:X30)</f>
        <v>479</v>
      </c>
      <c r="AB30" s="146">
        <f>SUM(AC30:AS30)</f>
        <v>0</v>
      </c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>
        <f>SUM(AC30:AS30)</f>
        <v>0</v>
      </c>
    </row>
    <row r="31" spans="1:46" s="157" customFormat="1" ht="30.6" hidden="1" customHeight="1" x14ac:dyDescent="0.2">
      <c r="A31" s="16" t="s">
        <v>30</v>
      </c>
      <c r="B31" s="29"/>
      <c r="C31" s="29">
        <f>C30/C25</f>
        <v>0.10435729847494553</v>
      </c>
      <c r="D31" s="30"/>
      <c r="E31" s="72"/>
      <c r="F31" s="30" t="e">
        <f>#N/A</f>
        <v>#N/A</v>
      </c>
      <c r="G31" s="30" t="e">
        <f>#N/A</f>
        <v>#N/A</v>
      </c>
      <c r="H31" s="30" t="e">
        <f>#N/A</f>
        <v>#N/A</v>
      </c>
      <c r="I31" s="30" t="e">
        <f>#N/A</f>
        <v>#N/A</v>
      </c>
      <c r="J31" s="30" t="e">
        <f>#N/A</f>
        <v>#N/A</v>
      </c>
      <c r="K31" s="30" t="e">
        <f>#N/A</f>
        <v>#N/A</v>
      </c>
      <c r="L31" s="30" t="e">
        <f>#N/A</f>
        <v>#N/A</v>
      </c>
      <c r="M31" s="30" t="e">
        <f>#N/A</f>
        <v>#N/A</v>
      </c>
      <c r="N31" s="30" t="e">
        <f>#N/A</f>
        <v>#N/A</v>
      </c>
      <c r="O31" s="30" t="e">
        <f>#N/A</f>
        <v>#N/A</v>
      </c>
      <c r="P31" s="30" t="e">
        <f>#N/A</f>
        <v>#N/A</v>
      </c>
      <c r="Q31" s="30" t="e">
        <f>#N/A</f>
        <v>#N/A</v>
      </c>
      <c r="R31" s="30" t="e">
        <f>#N/A</f>
        <v>#N/A</v>
      </c>
      <c r="S31" s="30" t="e">
        <f>#N/A</f>
        <v>#N/A</v>
      </c>
      <c r="T31" s="30" t="e">
        <f>#N/A</f>
        <v>#N/A</v>
      </c>
      <c r="U31" s="30" t="e">
        <f>#N/A</f>
        <v>#N/A</v>
      </c>
      <c r="V31" s="30" t="e">
        <f>#N/A</f>
        <v>#N/A</v>
      </c>
      <c r="W31" s="30"/>
      <c r="X31" s="30" t="e">
        <f>#N/A</f>
        <v>#N/A</v>
      </c>
      <c r="Y31" s="30" t="e">
        <f>#N/A</f>
        <v>#N/A</v>
      </c>
      <c r="Z31" s="30" t="e">
        <f>#N/A</f>
        <v>#N/A</v>
      </c>
      <c r="AA31" s="115" t="e">
        <f>#N/A</f>
        <v>#N/A</v>
      </c>
      <c r="AB31" s="115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8"/>
    </row>
    <row r="32" spans="1:46" s="157" customFormat="1" ht="30.6" hidden="1" customHeight="1" x14ac:dyDescent="0.2">
      <c r="A32" s="25" t="s">
        <v>31</v>
      </c>
      <c r="B32" s="23"/>
      <c r="C32" s="23">
        <f>SUM(F32:AA32)</f>
        <v>72925</v>
      </c>
      <c r="D32" s="8" t="e">
        <f>C32/B32</f>
        <v>#DIV/0!</v>
      </c>
      <c r="E32" s="88"/>
      <c r="F32" s="26">
        <v>2503</v>
      </c>
      <c r="G32" s="26">
        <v>1640</v>
      </c>
      <c r="H32" s="26">
        <v>3670</v>
      </c>
      <c r="I32" s="26">
        <v>2253</v>
      </c>
      <c r="J32" s="26">
        <v>2340</v>
      </c>
      <c r="K32" s="26">
        <v>4853</v>
      </c>
      <c r="L32" s="26">
        <v>3639</v>
      </c>
      <c r="M32" s="26">
        <v>4648</v>
      </c>
      <c r="N32" s="26">
        <v>1839</v>
      </c>
      <c r="O32" s="26">
        <v>952</v>
      </c>
      <c r="P32" s="26">
        <v>2380</v>
      </c>
      <c r="Q32" s="26">
        <v>5243</v>
      </c>
      <c r="R32" s="26">
        <v>6950</v>
      </c>
      <c r="S32" s="26">
        <v>4252</v>
      </c>
      <c r="T32" s="26">
        <v>6613</v>
      </c>
      <c r="U32" s="26">
        <v>3383</v>
      </c>
      <c r="V32" s="26">
        <v>2450</v>
      </c>
      <c r="W32" s="26"/>
      <c r="X32" s="26">
        <v>915</v>
      </c>
      <c r="Y32" s="26">
        <v>4181</v>
      </c>
      <c r="Z32" s="26">
        <v>5601</v>
      </c>
      <c r="AA32" s="114">
        <v>2620</v>
      </c>
      <c r="AB32" s="114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8"/>
    </row>
    <row r="33" spans="1:46" s="157" customFormat="1" ht="30.6" hidden="1" customHeight="1" x14ac:dyDescent="0.2">
      <c r="A33" s="16" t="s">
        <v>30</v>
      </c>
      <c r="B33" s="8"/>
      <c r="C33" s="8">
        <f>C32/C25</f>
        <v>15.887799564270152</v>
      </c>
      <c r="D33" s="8"/>
      <c r="E33" s="88"/>
      <c r="F33" s="31" t="e">
        <f>#N/A</f>
        <v>#N/A</v>
      </c>
      <c r="G33" s="31" t="e">
        <f>#N/A</f>
        <v>#N/A</v>
      </c>
      <c r="H33" s="31" t="e">
        <f>#N/A</f>
        <v>#N/A</v>
      </c>
      <c r="I33" s="31" t="e">
        <f>#N/A</f>
        <v>#N/A</v>
      </c>
      <c r="J33" s="31" t="e">
        <f>#N/A</f>
        <v>#N/A</v>
      </c>
      <c r="K33" s="31" t="e">
        <f>#N/A</f>
        <v>#N/A</v>
      </c>
      <c r="L33" s="31" t="e">
        <f>#N/A</f>
        <v>#N/A</v>
      </c>
      <c r="M33" s="31" t="e">
        <f>#N/A</f>
        <v>#N/A</v>
      </c>
      <c r="N33" s="31" t="e">
        <f>#N/A</f>
        <v>#N/A</v>
      </c>
      <c r="O33" s="31" t="e">
        <f>#N/A</f>
        <v>#N/A</v>
      </c>
      <c r="P33" s="31" t="e">
        <f>#N/A</f>
        <v>#N/A</v>
      </c>
      <c r="Q33" s="31" t="e">
        <f>#N/A</f>
        <v>#N/A</v>
      </c>
      <c r="R33" s="31" t="e">
        <f>#N/A</f>
        <v>#N/A</v>
      </c>
      <c r="S33" s="31" t="e">
        <f>#N/A</f>
        <v>#N/A</v>
      </c>
      <c r="T33" s="31" t="e">
        <f>#N/A</f>
        <v>#N/A</v>
      </c>
      <c r="U33" s="31" t="e">
        <f>#N/A</f>
        <v>#N/A</v>
      </c>
      <c r="V33" s="31" t="e">
        <f>#N/A</f>
        <v>#N/A</v>
      </c>
      <c r="W33" s="31"/>
      <c r="X33" s="31" t="e">
        <f>#N/A</f>
        <v>#N/A</v>
      </c>
      <c r="Y33" s="31" t="e">
        <f>#N/A</f>
        <v>#N/A</v>
      </c>
      <c r="Z33" s="31" t="e">
        <f>#N/A</f>
        <v>#N/A</v>
      </c>
      <c r="AA33" s="116" t="e">
        <f>#N/A</f>
        <v>#N/A</v>
      </c>
      <c r="AB33" s="11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8"/>
    </row>
    <row r="34" spans="1:46" s="157" customFormat="1" ht="30.6" hidden="1" customHeight="1" x14ac:dyDescent="0.2">
      <c r="A34" s="10" t="s">
        <v>32</v>
      </c>
      <c r="B34" s="23"/>
      <c r="C34" s="23">
        <f>SUM(F34:AA34)</f>
        <v>107431</v>
      </c>
      <c r="D34" s="8" t="e">
        <f>C34/B34</f>
        <v>#DIV/0!</v>
      </c>
      <c r="E34" s="88"/>
      <c r="F34" s="32">
        <v>1420</v>
      </c>
      <c r="G34" s="32">
        <v>3408</v>
      </c>
      <c r="H34" s="32">
        <v>6593</v>
      </c>
      <c r="I34" s="32">
        <v>6721</v>
      </c>
      <c r="J34" s="32">
        <v>7542</v>
      </c>
      <c r="K34" s="32">
        <v>5358</v>
      </c>
      <c r="L34" s="32">
        <v>3921</v>
      </c>
      <c r="M34" s="32">
        <v>5562</v>
      </c>
      <c r="N34" s="32">
        <v>4448</v>
      </c>
      <c r="O34" s="32">
        <v>3659</v>
      </c>
      <c r="P34" s="32">
        <v>3610</v>
      </c>
      <c r="Q34" s="32">
        <v>6987</v>
      </c>
      <c r="R34" s="32">
        <v>5352</v>
      </c>
      <c r="S34" s="32">
        <v>3618</v>
      </c>
      <c r="T34" s="32">
        <v>3930</v>
      </c>
      <c r="U34" s="32">
        <v>6071</v>
      </c>
      <c r="V34" s="32">
        <v>2796</v>
      </c>
      <c r="W34" s="32"/>
      <c r="X34" s="32">
        <v>1528</v>
      </c>
      <c r="Y34" s="32">
        <v>10846</v>
      </c>
      <c r="Z34" s="32">
        <v>9525</v>
      </c>
      <c r="AA34" s="117">
        <v>4536</v>
      </c>
      <c r="AB34" s="117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8"/>
    </row>
    <row r="35" spans="1:46" s="157" customFormat="1" ht="25.15" hidden="1" customHeight="1" x14ac:dyDescent="0.2">
      <c r="A35" s="11" t="s">
        <v>33</v>
      </c>
      <c r="B35" s="23"/>
      <c r="C35" s="23">
        <f>SUM(F35:AA35)</f>
        <v>0</v>
      </c>
      <c r="D35" s="8" t="e">
        <f>C35/B35</f>
        <v>#DIV/0!</v>
      </c>
      <c r="E35" s="88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117"/>
      <c r="AB35" s="117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8"/>
    </row>
    <row r="36" spans="1:46" s="157" customFormat="1" ht="25.15" hidden="1" customHeight="1" x14ac:dyDescent="0.2">
      <c r="A36" s="16" t="s">
        <v>26</v>
      </c>
      <c r="B36" s="8"/>
      <c r="C36" s="23" t="e">
        <f>SUM(F36:AA36)</f>
        <v>#N/A</v>
      </c>
      <c r="D36" s="8" t="e">
        <f>D35/D34</f>
        <v>#DIV/0!</v>
      </c>
      <c r="E36" s="88"/>
      <c r="F36" s="31">
        <f>F35/F34</f>
        <v>0</v>
      </c>
      <c r="G36" s="31" t="e">
        <f>#N/A</f>
        <v>#N/A</v>
      </c>
      <c r="H36" s="31" t="e">
        <f>#N/A</f>
        <v>#N/A</v>
      </c>
      <c r="I36" s="31" t="e">
        <f>#N/A</f>
        <v>#N/A</v>
      </c>
      <c r="J36" s="31" t="e">
        <f>#N/A</f>
        <v>#N/A</v>
      </c>
      <c r="K36" s="31" t="e">
        <f>#N/A</f>
        <v>#N/A</v>
      </c>
      <c r="L36" s="31" t="e">
        <f>#N/A</f>
        <v>#N/A</v>
      </c>
      <c r="M36" s="31" t="e">
        <f>#N/A</f>
        <v>#N/A</v>
      </c>
      <c r="N36" s="31" t="e">
        <f>#N/A</f>
        <v>#N/A</v>
      </c>
      <c r="O36" s="31" t="e">
        <f>#N/A</f>
        <v>#N/A</v>
      </c>
      <c r="P36" s="31" t="e">
        <f>#N/A</f>
        <v>#N/A</v>
      </c>
      <c r="Q36" s="31" t="e">
        <f>#N/A</f>
        <v>#N/A</v>
      </c>
      <c r="R36" s="31" t="e">
        <f>#N/A</f>
        <v>#N/A</v>
      </c>
      <c r="S36" s="31" t="e">
        <f>#N/A</f>
        <v>#N/A</v>
      </c>
      <c r="T36" s="31" t="e">
        <f>#N/A</f>
        <v>#N/A</v>
      </c>
      <c r="U36" s="31" t="e">
        <f>#N/A</f>
        <v>#N/A</v>
      </c>
      <c r="V36" s="31" t="e">
        <f>#N/A</f>
        <v>#N/A</v>
      </c>
      <c r="W36" s="31"/>
      <c r="X36" s="31" t="e">
        <f>#N/A</f>
        <v>#N/A</v>
      </c>
      <c r="Y36" s="31" t="e">
        <f>#N/A</f>
        <v>#N/A</v>
      </c>
      <c r="Z36" s="31" t="e">
        <f>#N/A</f>
        <v>#N/A</v>
      </c>
      <c r="AA36" s="116" t="e">
        <f>#N/A</f>
        <v>#N/A</v>
      </c>
      <c r="AB36" s="11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8"/>
    </row>
    <row r="37" spans="1:46" s="157" customFormat="1" ht="30.6" hidden="1" customHeight="1" x14ac:dyDescent="0.2">
      <c r="A37" s="11" t="s">
        <v>34</v>
      </c>
      <c r="B37" s="23"/>
      <c r="C37" s="23">
        <f>SUM(F37:AA37)</f>
        <v>19138</v>
      </c>
      <c r="D37" s="8" t="e">
        <f>C37/B37</f>
        <v>#DIV/0!</v>
      </c>
      <c r="E37" s="88"/>
      <c r="F37" s="26"/>
      <c r="G37" s="26">
        <v>620</v>
      </c>
      <c r="H37" s="26">
        <v>1407</v>
      </c>
      <c r="I37" s="26">
        <v>40</v>
      </c>
      <c r="J37" s="26">
        <v>355</v>
      </c>
      <c r="K37" s="26">
        <v>786</v>
      </c>
      <c r="L37" s="26">
        <v>480</v>
      </c>
      <c r="M37" s="26">
        <v>2180</v>
      </c>
      <c r="N37" s="26">
        <v>407</v>
      </c>
      <c r="O37" s="26">
        <v>650</v>
      </c>
      <c r="P37" s="26">
        <v>280</v>
      </c>
      <c r="Q37" s="26">
        <v>140</v>
      </c>
      <c r="R37" s="26"/>
      <c r="S37" s="26">
        <v>200</v>
      </c>
      <c r="T37" s="26">
        <v>2537</v>
      </c>
      <c r="U37" s="26">
        <v>3899</v>
      </c>
      <c r="V37" s="26">
        <v>260</v>
      </c>
      <c r="W37" s="26"/>
      <c r="X37" s="26">
        <v>722</v>
      </c>
      <c r="Y37" s="26">
        <v>165</v>
      </c>
      <c r="Z37" s="26">
        <v>3030</v>
      </c>
      <c r="AA37" s="114">
        <v>980</v>
      </c>
      <c r="AB37" s="114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8"/>
    </row>
    <row r="38" spans="1:46" s="157" customFormat="1" ht="30.6" hidden="1" customHeight="1" x14ac:dyDescent="0.2">
      <c r="A38" s="11" t="s">
        <v>30</v>
      </c>
      <c r="B38" s="29"/>
      <c r="C38" s="29">
        <f>C37/C34</f>
        <v>0.17814224944382906</v>
      </c>
      <c r="D38" s="29"/>
      <c r="E38" s="72"/>
      <c r="F38" s="30" t="e">
        <f>#N/A</f>
        <v>#N/A</v>
      </c>
      <c r="G38" s="30" t="e">
        <f>#N/A</f>
        <v>#N/A</v>
      </c>
      <c r="H38" s="30" t="e">
        <f>#N/A</f>
        <v>#N/A</v>
      </c>
      <c r="I38" s="30" t="e">
        <f>#N/A</f>
        <v>#N/A</v>
      </c>
      <c r="J38" s="30" t="e">
        <f>#N/A</f>
        <v>#N/A</v>
      </c>
      <c r="K38" s="30" t="e">
        <f>#N/A</f>
        <v>#N/A</v>
      </c>
      <c r="L38" s="30" t="e">
        <f>#N/A</f>
        <v>#N/A</v>
      </c>
      <c r="M38" s="30" t="e">
        <f>#N/A</f>
        <v>#N/A</v>
      </c>
      <c r="N38" s="30" t="e">
        <f>#N/A</f>
        <v>#N/A</v>
      </c>
      <c r="O38" s="30" t="e">
        <f>#N/A</f>
        <v>#N/A</v>
      </c>
      <c r="P38" s="30" t="e">
        <f>#N/A</f>
        <v>#N/A</v>
      </c>
      <c r="Q38" s="30" t="e">
        <f>#N/A</f>
        <v>#N/A</v>
      </c>
      <c r="R38" s="30" t="e">
        <f>#N/A</f>
        <v>#N/A</v>
      </c>
      <c r="S38" s="30" t="e">
        <f>#N/A</f>
        <v>#N/A</v>
      </c>
      <c r="T38" s="30" t="e">
        <f>#N/A</f>
        <v>#N/A</v>
      </c>
      <c r="U38" s="30" t="e">
        <f>#N/A</f>
        <v>#N/A</v>
      </c>
      <c r="V38" s="30" t="e">
        <f>#N/A</f>
        <v>#N/A</v>
      </c>
      <c r="W38" s="30"/>
      <c r="X38" s="30" t="e">
        <f>#N/A</f>
        <v>#N/A</v>
      </c>
      <c r="Y38" s="30" t="e">
        <f>#N/A</f>
        <v>#N/A</v>
      </c>
      <c r="Z38" s="30" t="e">
        <f>#N/A</f>
        <v>#N/A</v>
      </c>
      <c r="AA38" s="115" t="e">
        <f>#N/A</f>
        <v>#N/A</v>
      </c>
      <c r="AB38" s="115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8"/>
    </row>
    <row r="39" spans="1:46" s="157" customFormat="1" ht="30.6" hidden="1" customHeight="1" x14ac:dyDescent="0.2">
      <c r="A39" s="25" t="s">
        <v>35</v>
      </c>
      <c r="B39" s="23"/>
      <c r="C39" s="23">
        <f>SUM(F39:AA39)</f>
        <v>82077</v>
      </c>
      <c r="D39" s="8" t="e">
        <f>C39/B39</f>
        <v>#DIV/0!</v>
      </c>
      <c r="E39" s="88"/>
      <c r="F39" s="26">
        <v>1420</v>
      </c>
      <c r="G39" s="26">
        <v>3408</v>
      </c>
      <c r="H39" s="26">
        <v>3091</v>
      </c>
      <c r="I39" s="26">
        <v>1663</v>
      </c>
      <c r="J39" s="26">
        <v>7125</v>
      </c>
      <c r="K39" s="26">
        <v>5358</v>
      </c>
      <c r="L39" s="26">
        <v>2755</v>
      </c>
      <c r="M39" s="26">
        <v>5562</v>
      </c>
      <c r="N39" s="26">
        <v>2072</v>
      </c>
      <c r="O39" s="26">
        <v>2060</v>
      </c>
      <c r="P39" s="26">
        <v>2790</v>
      </c>
      <c r="Q39" s="26">
        <v>4994</v>
      </c>
      <c r="R39" s="26">
        <v>5352</v>
      </c>
      <c r="S39" s="26">
        <v>3618</v>
      </c>
      <c r="T39" s="26">
        <v>3888</v>
      </c>
      <c r="U39" s="26">
        <v>4422</v>
      </c>
      <c r="V39" s="26">
        <v>2796</v>
      </c>
      <c r="W39" s="26"/>
      <c r="X39" s="26">
        <v>801</v>
      </c>
      <c r="Y39" s="26">
        <v>4845</v>
      </c>
      <c r="Z39" s="26">
        <v>9521</v>
      </c>
      <c r="AA39" s="114">
        <v>4536</v>
      </c>
      <c r="AB39" s="114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8"/>
    </row>
    <row r="40" spans="1:46" s="157" customFormat="1" ht="30.6" hidden="1" customHeight="1" x14ac:dyDescent="0.2">
      <c r="A40" s="16" t="s">
        <v>30</v>
      </c>
      <c r="B40" s="8"/>
      <c r="C40" s="8">
        <f>C39/C34</f>
        <v>0.76399735644274003</v>
      </c>
      <c r="D40" s="8"/>
      <c r="E40" s="88"/>
      <c r="F40" s="31" t="e">
        <f>#N/A</f>
        <v>#N/A</v>
      </c>
      <c r="G40" s="31" t="e">
        <f>#N/A</f>
        <v>#N/A</v>
      </c>
      <c r="H40" s="31" t="e">
        <f>#N/A</f>
        <v>#N/A</v>
      </c>
      <c r="I40" s="31" t="e">
        <f>#N/A</f>
        <v>#N/A</v>
      </c>
      <c r="J40" s="31" t="e">
        <f>#N/A</f>
        <v>#N/A</v>
      </c>
      <c r="K40" s="31" t="e">
        <f>#N/A</f>
        <v>#N/A</v>
      </c>
      <c r="L40" s="31" t="e">
        <f>#N/A</f>
        <v>#N/A</v>
      </c>
      <c r="M40" s="31" t="e">
        <f>#N/A</f>
        <v>#N/A</v>
      </c>
      <c r="N40" s="31" t="e">
        <f>#N/A</f>
        <v>#N/A</v>
      </c>
      <c r="O40" s="31" t="e">
        <f>#N/A</f>
        <v>#N/A</v>
      </c>
      <c r="P40" s="31" t="e">
        <f>#N/A</f>
        <v>#N/A</v>
      </c>
      <c r="Q40" s="31" t="e">
        <f>#N/A</f>
        <v>#N/A</v>
      </c>
      <c r="R40" s="31" t="e">
        <f>#N/A</f>
        <v>#N/A</v>
      </c>
      <c r="S40" s="31" t="e">
        <f>#N/A</f>
        <v>#N/A</v>
      </c>
      <c r="T40" s="31" t="e">
        <f>#N/A</f>
        <v>#N/A</v>
      </c>
      <c r="U40" s="31" t="e">
        <f>#N/A</f>
        <v>#N/A</v>
      </c>
      <c r="V40" s="31" t="e">
        <f>#N/A</f>
        <v>#N/A</v>
      </c>
      <c r="W40" s="31"/>
      <c r="X40" s="31" t="e">
        <f>#N/A</f>
        <v>#N/A</v>
      </c>
      <c r="Y40" s="31" t="e">
        <f>#N/A</f>
        <v>#N/A</v>
      </c>
      <c r="Z40" s="31" t="e">
        <f>#N/A</f>
        <v>#N/A</v>
      </c>
      <c r="AA40" s="116" t="e">
        <f>#N/A</f>
        <v>#N/A</v>
      </c>
      <c r="AB40" s="11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8"/>
    </row>
    <row r="41" spans="1:46" s="157" customFormat="1" ht="25.15" hidden="1" customHeight="1" x14ac:dyDescent="0.2">
      <c r="A41" s="22" t="s">
        <v>36</v>
      </c>
      <c r="B41" s="23"/>
      <c r="C41" s="28">
        <f>SUM(F41:AA41)</f>
        <v>181547</v>
      </c>
      <c r="D41" s="8" t="e">
        <f>C41/B41</f>
        <v>#DIV/0!</v>
      </c>
      <c r="E41" s="88"/>
      <c r="F41" s="24">
        <v>7075</v>
      </c>
      <c r="G41" s="24">
        <v>5730</v>
      </c>
      <c r="H41" s="24">
        <v>15347</v>
      </c>
      <c r="I41" s="24">
        <v>14302</v>
      </c>
      <c r="J41" s="24">
        <v>7625</v>
      </c>
      <c r="K41" s="24">
        <v>13783</v>
      </c>
      <c r="L41" s="24">
        <v>5632</v>
      </c>
      <c r="M41" s="24">
        <v>14418</v>
      </c>
      <c r="N41" s="24">
        <v>8659</v>
      </c>
      <c r="O41" s="24">
        <v>3495</v>
      </c>
      <c r="P41" s="24">
        <v>3034</v>
      </c>
      <c r="Q41" s="24">
        <v>2900</v>
      </c>
      <c r="R41" s="24">
        <v>11690</v>
      </c>
      <c r="S41" s="24">
        <v>9405</v>
      </c>
      <c r="T41" s="24">
        <v>10667</v>
      </c>
      <c r="U41" s="24">
        <v>6543</v>
      </c>
      <c r="V41" s="24">
        <v>4000</v>
      </c>
      <c r="W41" s="24"/>
      <c r="X41" s="24">
        <v>3222</v>
      </c>
      <c r="Y41" s="24">
        <v>5480</v>
      </c>
      <c r="Z41" s="24">
        <v>22704</v>
      </c>
      <c r="AA41" s="113">
        <v>5836</v>
      </c>
      <c r="AB41" s="113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8"/>
    </row>
    <row r="42" spans="1:46" s="157" customFormat="1" ht="30.75" hidden="1" customHeight="1" x14ac:dyDescent="0.2">
      <c r="A42" s="25" t="s">
        <v>37</v>
      </c>
      <c r="B42" s="23"/>
      <c r="C42" s="23">
        <f>SUM(F42:AA42)</f>
        <v>164887</v>
      </c>
      <c r="D42" s="8" t="e">
        <f>C42/B42</f>
        <v>#DIV/0!</v>
      </c>
      <c r="E42" s="88"/>
      <c r="F42" s="26">
        <v>7075</v>
      </c>
      <c r="G42" s="26">
        <v>5630</v>
      </c>
      <c r="H42" s="26">
        <v>10541</v>
      </c>
      <c r="I42" s="26">
        <v>7627</v>
      </c>
      <c r="J42" s="26">
        <v>6580</v>
      </c>
      <c r="K42" s="26">
        <v>13735</v>
      </c>
      <c r="L42" s="26">
        <v>5632</v>
      </c>
      <c r="M42" s="26">
        <v>14418</v>
      </c>
      <c r="N42" s="26">
        <v>8609</v>
      </c>
      <c r="O42" s="26">
        <v>3380</v>
      </c>
      <c r="P42" s="26">
        <v>3034</v>
      </c>
      <c r="Q42" s="26">
        <v>2205</v>
      </c>
      <c r="R42" s="26">
        <v>11609</v>
      </c>
      <c r="S42" s="26">
        <v>8900</v>
      </c>
      <c r="T42" s="26">
        <v>10667</v>
      </c>
      <c r="U42" s="26">
        <v>5431</v>
      </c>
      <c r="V42" s="26">
        <v>4000</v>
      </c>
      <c r="W42" s="26"/>
      <c r="X42" s="26">
        <v>1802</v>
      </c>
      <c r="Y42" s="26">
        <v>5480</v>
      </c>
      <c r="Z42" s="26">
        <v>22704</v>
      </c>
      <c r="AA42" s="114">
        <v>5828</v>
      </c>
      <c r="AB42" s="114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8"/>
    </row>
    <row r="43" spans="1:46" s="157" customFormat="1" ht="30.75" hidden="1" customHeight="1" x14ac:dyDescent="0.2">
      <c r="A43" s="16" t="s">
        <v>38</v>
      </c>
      <c r="B43" s="8"/>
      <c r="C43" s="8">
        <f>C42/C41</f>
        <v>0.90823312971296688</v>
      </c>
      <c r="D43" s="8"/>
      <c r="E43" s="88"/>
      <c r="F43" s="31" t="e">
        <f>#N/A</f>
        <v>#N/A</v>
      </c>
      <c r="G43" s="31" t="e">
        <f>#N/A</f>
        <v>#N/A</v>
      </c>
      <c r="H43" s="31" t="e">
        <f>#N/A</f>
        <v>#N/A</v>
      </c>
      <c r="I43" s="31" t="e">
        <f>#N/A</f>
        <v>#N/A</v>
      </c>
      <c r="J43" s="31" t="e">
        <f>#N/A</f>
        <v>#N/A</v>
      </c>
      <c r="K43" s="31" t="e">
        <f>#N/A</f>
        <v>#N/A</v>
      </c>
      <c r="L43" s="31" t="e">
        <f>#N/A</f>
        <v>#N/A</v>
      </c>
      <c r="M43" s="31" t="e">
        <f>#N/A</f>
        <v>#N/A</v>
      </c>
      <c r="N43" s="31" t="e">
        <f>#N/A</f>
        <v>#N/A</v>
      </c>
      <c r="O43" s="31" t="e">
        <f>#N/A</f>
        <v>#N/A</v>
      </c>
      <c r="P43" s="31" t="e">
        <f>#N/A</f>
        <v>#N/A</v>
      </c>
      <c r="Q43" s="31" t="e">
        <f>#N/A</f>
        <v>#N/A</v>
      </c>
      <c r="R43" s="31" t="e">
        <f>#N/A</f>
        <v>#N/A</v>
      </c>
      <c r="S43" s="31" t="e">
        <f>#N/A</f>
        <v>#N/A</v>
      </c>
      <c r="T43" s="31" t="e">
        <f>#N/A</f>
        <v>#N/A</v>
      </c>
      <c r="U43" s="31" t="e">
        <f>#N/A</f>
        <v>#N/A</v>
      </c>
      <c r="V43" s="31" t="e">
        <f>#N/A</f>
        <v>#N/A</v>
      </c>
      <c r="W43" s="31"/>
      <c r="X43" s="31" t="e">
        <f>#N/A</f>
        <v>#N/A</v>
      </c>
      <c r="Y43" s="31" t="e">
        <f>#N/A</f>
        <v>#N/A</v>
      </c>
      <c r="Z43" s="31" t="e">
        <f>#N/A</f>
        <v>#N/A</v>
      </c>
      <c r="AA43" s="116" t="e">
        <f>#N/A</f>
        <v>#N/A</v>
      </c>
      <c r="AB43" s="11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8"/>
    </row>
    <row r="44" spans="1:46" s="157" customFormat="1" ht="30.75" hidden="1" customHeight="1" x14ac:dyDescent="0.2">
      <c r="A44" s="33" t="s">
        <v>39</v>
      </c>
      <c r="B44" s="23"/>
      <c r="C44" s="23">
        <f>SUM(F44:AA44)</f>
        <v>155239</v>
      </c>
      <c r="D44" s="8" t="e">
        <f>C44/B44</f>
        <v>#DIV/0!</v>
      </c>
      <c r="E44" s="88"/>
      <c r="F44" s="26">
        <v>6894</v>
      </c>
      <c r="G44" s="26">
        <v>5350</v>
      </c>
      <c r="H44" s="26">
        <v>14107</v>
      </c>
      <c r="I44" s="26">
        <v>7559</v>
      </c>
      <c r="J44" s="26">
        <v>5120</v>
      </c>
      <c r="K44" s="26">
        <v>9376</v>
      </c>
      <c r="L44" s="26">
        <v>3831</v>
      </c>
      <c r="M44" s="26">
        <v>12800</v>
      </c>
      <c r="N44" s="26">
        <v>6740</v>
      </c>
      <c r="O44" s="26">
        <v>2853</v>
      </c>
      <c r="P44" s="26">
        <v>2889</v>
      </c>
      <c r="Q44" s="26">
        <v>5689</v>
      </c>
      <c r="R44" s="26">
        <v>10275</v>
      </c>
      <c r="S44" s="26">
        <v>9405</v>
      </c>
      <c r="T44" s="26">
        <v>10667</v>
      </c>
      <c r="U44" s="26">
        <v>4499</v>
      </c>
      <c r="V44" s="26">
        <v>3900</v>
      </c>
      <c r="W44" s="26"/>
      <c r="X44" s="26">
        <v>1577</v>
      </c>
      <c r="Y44" s="26">
        <v>5543</v>
      </c>
      <c r="Z44" s="26">
        <v>20329</v>
      </c>
      <c r="AA44" s="114">
        <v>5836</v>
      </c>
      <c r="AB44" s="114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8"/>
    </row>
    <row r="45" spans="1:46" s="81" customFormat="1" ht="30.75" hidden="1" customHeight="1" x14ac:dyDescent="0.3">
      <c r="A45" s="10" t="s">
        <v>40</v>
      </c>
      <c r="B45" s="23"/>
      <c r="C45" s="23">
        <f>SUM(F45:AA45)</f>
        <v>0</v>
      </c>
      <c r="D45" s="8" t="e">
        <f>C45/B45</f>
        <v>#DIV/0!</v>
      </c>
      <c r="E45" s="8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1"/>
      <c r="AB45" s="111"/>
      <c r="AC45" s="160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177"/>
    </row>
    <row r="46" spans="1:46" s="81" customFormat="1" ht="30.75" hidden="1" customHeight="1" x14ac:dyDescent="0.3">
      <c r="A46" s="34" t="s">
        <v>41</v>
      </c>
      <c r="B46" s="23"/>
      <c r="C46" s="23">
        <f>SUM(F46:AA46)</f>
        <v>0</v>
      </c>
      <c r="D46" s="8" t="e">
        <f>C46/B46</f>
        <v>#DIV/0!</v>
      </c>
      <c r="E46" s="96">
        <v>207000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1"/>
      <c r="AB46" s="111"/>
      <c r="AC46" s="160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177"/>
    </row>
    <row r="47" spans="1:46" s="81" customFormat="1" ht="22.9" hidden="1" customHeight="1" x14ac:dyDescent="0.3">
      <c r="A47" s="15" t="s">
        <v>42</v>
      </c>
      <c r="B47" s="23"/>
      <c r="C47" s="23">
        <f>SUM(F47:AA47)</f>
        <v>0</v>
      </c>
      <c r="D47" s="8"/>
      <c r="E47" s="8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1"/>
      <c r="AB47" s="111"/>
      <c r="AC47" s="160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177"/>
    </row>
    <row r="48" spans="1:46" s="81" customFormat="1" ht="30.6" hidden="1" customHeight="1" x14ac:dyDescent="0.3">
      <c r="A48" s="16" t="s">
        <v>38</v>
      </c>
      <c r="B48" s="35"/>
      <c r="C48" s="35" t="e">
        <f>C46/C45</f>
        <v>#DIV/0!</v>
      </c>
      <c r="D48" s="40" t="e">
        <f>#N/A</f>
        <v>#N/A</v>
      </c>
      <c r="E48" s="35" t="e">
        <f>E46/C45</f>
        <v>#DIV/0!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118"/>
      <c r="AB48" s="118"/>
      <c r="AC48" s="161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177"/>
    </row>
    <row r="49" spans="1:46" s="81" customFormat="1" ht="30.6" hidden="1" customHeight="1" x14ac:dyDescent="0.3">
      <c r="A49" s="16" t="s">
        <v>43</v>
      </c>
      <c r="B49" s="23"/>
      <c r="C49" s="23">
        <f>SUM(F49:AA49)</f>
        <v>0</v>
      </c>
      <c r="D49" s="8" t="e">
        <f>C49/B49</f>
        <v>#DIV/0!</v>
      </c>
      <c r="E49" s="89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119"/>
      <c r="AB49" s="119"/>
      <c r="AC49" s="161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177"/>
    </row>
    <row r="50" spans="1:46" s="81" customFormat="1" ht="30.6" hidden="1" customHeight="1" x14ac:dyDescent="0.3">
      <c r="A50" s="16" t="s">
        <v>44</v>
      </c>
      <c r="B50" s="23"/>
      <c r="C50" s="23">
        <f>SUM(F50:AA50)</f>
        <v>0</v>
      </c>
      <c r="D50" s="8" t="e">
        <f>C50/B50</f>
        <v>#DIV/0!</v>
      </c>
      <c r="E50" s="88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14"/>
      <c r="AB50" s="114"/>
      <c r="AC50" s="161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177"/>
    </row>
    <row r="51" spans="1:46" s="81" customFormat="1" ht="27" hidden="1" customHeight="1" x14ac:dyDescent="0.3">
      <c r="A51" s="16" t="s">
        <v>45</v>
      </c>
      <c r="B51" s="23"/>
      <c r="C51" s="23">
        <f>SUM(F51:AA51)</f>
        <v>0</v>
      </c>
      <c r="D51" s="8" t="e">
        <f>C51/B51</f>
        <v>#DIV/0!</v>
      </c>
      <c r="E51" s="89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119"/>
      <c r="AB51" s="119"/>
      <c r="AC51" s="161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177"/>
    </row>
    <row r="52" spans="1:46" s="81" customFormat="1" ht="28.9" hidden="1" customHeight="1" x14ac:dyDescent="0.3">
      <c r="A52" s="16" t="s">
        <v>46</v>
      </c>
      <c r="B52" s="23"/>
      <c r="C52" s="23">
        <f>SUM(F52:AA52)</f>
        <v>0</v>
      </c>
      <c r="D52" s="8" t="e">
        <f>C52/B52</f>
        <v>#DIV/0!</v>
      </c>
      <c r="E52" s="89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119"/>
      <c r="AB52" s="119"/>
      <c r="AC52" s="161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177"/>
    </row>
    <row r="53" spans="1:46" s="81" customFormat="1" ht="30.6" hidden="1" customHeight="1" x14ac:dyDescent="0.3">
      <c r="A53" s="16" t="s">
        <v>47</v>
      </c>
      <c r="B53" s="23"/>
      <c r="C53" s="23">
        <f>SUM(F53:AA53)</f>
        <v>0</v>
      </c>
      <c r="D53" s="8" t="e">
        <f>C53/B53</f>
        <v>#DIV/0!</v>
      </c>
      <c r="E53" s="88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114"/>
      <c r="AB53" s="114"/>
      <c r="AC53" s="161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177"/>
    </row>
    <row r="54" spans="1:46" s="81" customFormat="1" ht="31.9" hidden="1" customHeight="1" x14ac:dyDescent="0.3">
      <c r="A54" s="15" t="s">
        <v>48</v>
      </c>
      <c r="B54" s="23"/>
      <c r="C54" s="23" t="e">
        <f>#N/A</f>
        <v>#N/A</v>
      </c>
      <c r="D54" s="8"/>
      <c r="E54" s="89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119"/>
      <c r="AB54" s="119"/>
      <c r="AC54" s="161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177"/>
    </row>
    <row r="55" spans="1:46" s="81" customFormat="1" ht="30.6" hidden="1" customHeight="1" outlineLevel="1" x14ac:dyDescent="0.3">
      <c r="A55" s="15" t="s">
        <v>49</v>
      </c>
      <c r="B55" s="23"/>
      <c r="C55" s="23">
        <f>SUM(F55:AA55)</f>
        <v>0</v>
      </c>
      <c r="D55" s="8" t="e">
        <f>C55/B55</f>
        <v>#DIV/0!</v>
      </c>
      <c r="E55" s="89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119"/>
      <c r="AB55" s="119"/>
      <c r="AC55" s="161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177"/>
    </row>
    <row r="56" spans="1:46" s="81" customFormat="1" ht="21.6" hidden="1" customHeight="1" outlineLevel="1" x14ac:dyDescent="0.3">
      <c r="A56" s="37" t="s">
        <v>50</v>
      </c>
      <c r="B56" s="8"/>
      <c r="C56" s="23" t="e">
        <f>#N/A</f>
        <v>#N/A</v>
      </c>
      <c r="D56" s="8"/>
      <c r="E56" s="89"/>
      <c r="F56" s="107"/>
      <c r="G56" s="107"/>
      <c r="H56" s="107"/>
      <c r="I56" s="107"/>
      <c r="J56" s="107"/>
      <c r="K56" s="107"/>
      <c r="L56" s="36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20"/>
      <c r="AB56" s="120"/>
      <c r="AC56" s="161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177"/>
    </row>
    <row r="57" spans="1:46" s="81" customFormat="1" ht="20.45" hidden="1" customHeight="1" outlineLevel="1" x14ac:dyDescent="0.3">
      <c r="A57" s="38" t="s">
        <v>51</v>
      </c>
      <c r="B57" s="23"/>
      <c r="C57" s="23" t="e">
        <f>#N/A</f>
        <v>#N/A</v>
      </c>
      <c r="D57" s="8" t="e">
        <f>C57/B57</f>
        <v>#N/A</v>
      </c>
      <c r="E57" s="89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119"/>
      <c r="AB57" s="119"/>
      <c r="AC57" s="161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177"/>
    </row>
    <row r="58" spans="1:46" s="81" customFormat="1" ht="21" hidden="1" customHeight="1" outlineLevel="1" x14ac:dyDescent="0.3">
      <c r="A58" s="39" t="s">
        <v>52</v>
      </c>
      <c r="B58" s="23"/>
      <c r="C58" s="23" t="e">
        <f>#N/A</f>
        <v>#N/A</v>
      </c>
      <c r="D58" s="8" t="e">
        <f>C58/B58</f>
        <v>#N/A</v>
      </c>
      <c r="E58" s="89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119"/>
      <c r="AB58" s="119"/>
      <c r="AC58" s="161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177"/>
    </row>
    <row r="59" spans="1:46" s="81" customFormat="1" ht="30" hidden="1" customHeight="1" outlineLevel="1" x14ac:dyDescent="0.3">
      <c r="A59" s="15" t="s">
        <v>53</v>
      </c>
      <c r="B59" s="23"/>
      <c r="C59" s="23">
        <f>SUM(F59:AA59)</f>
        <v>0</v>
      </c>
      <c r="D59" s="8" t="e">
        <f>C59/B59</f>
        <v>#DIV/0!</v>
      </c>
      <c r="E59" s="89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119"/>
      <c r="AB59" s="119"/>
      <c r="AC59" s="161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177"/>
    </row>
    <row r="60" spans="1:46" s="81" customFormat="1" ht="31.15" hidden="1" customHeight="1" x14ac:dyDescent="0.3">
      <c r="A60" s="10" t="s">
        <v>54</v>
      </c>
      <c r="B60" s="23"/>
      <c r="C60" s="23">
        <f>SUM(F60:AA60)</f>
        <v>0</v>
      </c>
      <c r="D60" s="8" t="e">
        <f>C60/B60</f>
        <v>#DIV/0!</v>
      </c>
      <c r="E60" s="89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119"/>
      <c r="AB60" s="119"/>
      <c r="AC60" s="160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177"/>
    </row>
    <row r="61" spans="1:46" s="81" customFormat="1" ht="30.6" hidden="1" customHeight="1" x14ac:dyDescent="0.3">
      <c r="A61" s="34" t="s">
        <v>55</v>
      </c>
      <c r="B61" s="23"/>
      <c r="C61" s="23">
        <f>SUM(F61:AA61)</f>
        <v>0</v>
      </c>
      <c r="D61" s="8" t="e">
        <f>C61/B61</f>
        <v>#DIV/0!</v>
      </c>
      <c r="E61" s="96">
        <v>7500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119"/>
      <c r="AB61" s="119"/>
      <c r="AC61" s="160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177"/>
    </row>
    <row r="62" spans="1:46" s="81" customFormat="1" ht="22.9" hidden="1" customHeight="1" x14ac:dyDescent="0.3">
      <c r="A62" s="16" t="s">
        <v>38</v>
      </c>
      <c r="B62" s="35"/>
      <c r="C62" s="35" t="e">
        <f>C61/C60</f>
        <v>#DIV/0!</v>
      </c>
      <c r="D62" s="35" t="e">
        <f>#N/A</f>
        <v>#N/A</v>
      </c>
      <c r="E62" s="35" t="e">
        <f>E61/C60</f>
        <v>#DIV/0!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118"/>
      <c r="AB62" s="118"/>
      <c r="AC62" s="161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177"/>
    </row>
    <row r="63" spans="1:46" s="81" customFormat="1" ht="33" hidden="1" customHeight="1" outlineLevel="1" x14ac:dyDescent="0.3">
      <c r="A63" s="15" t="s">
        <v>56</v>
      </c>
      <c r="B63" s="23"/>
      <c r="C63" s="23">
        <f t="shared" ref="C63:C85" si="3">SUM(F63:AA63)</f>
        <v>0</v>
      </c>
      <c r="D63" s="8"/>
      <c r="E63" s="88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119"/>
      <c r="AB63" s="119"/>
      <c r="AC63" s="161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177"/>
    </row>
    <row r="64" spans="1:46" s="81" customFormat="1" ht="18.600000000000001" hidden="1" customHeight="1" x14ac:dyDescent="0.3">
      <c r="A64" s="10" t="s">
        <v>57</v>
      </c>
      <c r="B64" s="23"/>
      <c r="C64" s="23">
        <f t="shared" si="3"/>
        <v>0</v>
      </c>
      <c r="D64" s="8" t="e">
        <f>C64/B64</f>
        <v>#DIV/0!</v>
      </c>
      <c r="E64" s="88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119"/>
      <c r="AB64" s="119"/>
      <c r="AC64" s="160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177"/>
    </row>
    <row r="65" spans="1:46" s="81" customFormat="1" ht="30.6" hidden="1" customHeight="1" x14ac:dyDescent="0.3">
      <c r="A65" s="34" t="s">
        <v>58</v>
      </c>
      <c r="B65" s="23"/>
      <c r="C65" s="23">
        <f t="shared" si="3"/>
        <v>0</v>
      </c>
      <c r="D65" s="8" t="e">
        <f>C65/B65</f>
        <v>#DIV/0!</v>
      </c>
      <c r="E65" s="101">
        <v>1050</v>
      </c>
      <c r="F65" s="36"/>
      <c r="G65" s="36"/>
      <c r="H65" s="36"/>
      <c r="I65" s="36"/>
      <c r="J65" s="36"/>
      <c r="K65" s="36"/>
      <c r="L65" s="36"/>
      <c r="M65" s="36"/>
      <c r="N65" s="36"/>
      <c r="O65" s="41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119"/>
      <c r="AB65" s="119"/>
      <c r="AC65" s="160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177"/>
    </row>
    <row r="66" spans="1:46" s="81" customFormat="1" ht="30.6" hidden="1" customHeight="1" x14ac:dyDescent="0.3">
      <c r="A66" s="15" t="s">
        <v>59</v>
      </c>
      <c r="B66" s="23"/>
      <c r="C66" s="23">
        <f t="shared" si="3"/>
        <v>0</v>
      </c>
      <c r="D66" s="8"/>
      <c r="E66" s="88"/>
      <c r="F66" s="36"/>
      <c r="G66" s="36"/>
      <c r="H66" s="36"/>
      <c r="I66" s="41"/>
      <c r="J66" s="36"/>
      <c r="K66" s="36"/>
      <c r="L66" s="36"/>
      <c r="M66" s="36"/>
      <c r="N66" s="41"/>
      <c r="O66" s="41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119"/>
      <c r="AB66" s="119"/>
      <c r="AC66" s="160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177"/>
    </row>
    <row r="67" spans="1:46" s="81" customFormat="1" ht="21.6" hidden="1" customHeight="1" x14ac:dyDescent="0.3">
      <c r="A67" s="16" t="s">
        <v>38</v>
      </c>
      <c r="B67" s="35"/>
      <c r="C67" s="23">
        <f t="shared" si="3"/>
        <v>0</v>
      </c>
      <c r="D67" s="8"/>
      <c r="E67" s="88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118"/>
      <c r="AB67" s="118"/>
      <c r="AC67" s="161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177"/>
    </row>
    <row r="68" spans="1:46" s="81" customFormat="1" ht="30.6" hidden="1" customHeight="1" x14ac:dyDescent="0.3">
      <c r="A68" s="16" t="s">
        <v>60</v>
      </c>
      <c r="B68" s="23"/>
      <c r="C68" s="23">
        <f t="shared" si="3"/>
        <v>0</v>
      </c>
      <c r="D68" s="8" t="e">
        <f>#N/A</f>
        <v>#N/A</v>
      </c>
      <c r="E68" s="101">
        <v>1410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119"/>
      <c r="AB68" s="119"/>
      <c r="AC68" s="160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177"/>
    </row>
    <row r="69" spans="1:46" s="81" customFormat="1" ht="22.9" hidden="1" customHeight="1" outlineLevel="1" x14ac:dyDescent="0.3">
      <c r="A69" s="15" t="s">
        <v>61</v>
      </c>
      <c r="B69" s="23"/>
      <c r="C69" s="23">
        <f t="shared" si="3"/>
        <v>0</v>
      </c>
      <c r="D69" s="8" t="e">
        <f>#N/A</f>
        <v>#N/A</v>
      </c>
      <c r="E69" s="9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119"/>
      <c r="AB69" s="119"/>
      <c r="AC69" s="161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177"/>
    </row>
    <row r="70" spans="1:46" s="81" customFormat="1" ht="22.9" hidden="1" customHeight="1" outlineLevel="1" x14ac:dyDescent="0.3">
      <c r="A70" s="15" t="s">
        <v>62</v>
      </c>
      <c r="B70" s="23"/>
      <c r="C70" s="23">
        <f t="shared" si="3"/>
        <v>0</v>
      </c>
      <c r="D70" s="8" t="e">
        <f>#N/A</f>
        <v>#N/A</v>
      </c>
      <c r="E70" s="9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119"/>
      <c r="AB70" s="119"/>
      <c r="AC70" s="161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177"/>
    </row>
    <row r="71" spans="1:46" s="81" customFormat="1" ht="30.6" hidden="1" customHeight="1" x14ac:dyDescent="0.3">
      <c r="A71" s="16" t="s">
        <v>63</v>
      </c>
      <c r="B71" s="23"/>
      <c r="C71" s="23">
        <f t="shared" si="3"/>
        <v>0</v>
      </c>
      <c r="D71" s="8" t="e">
        <f>#N/A</f>
        <v>#N/A</v>
      </c>
      <c r="E71" s="96">
        <v>3500</v>
      </c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121"/>
      <c r="AB71" s="121"/>
      <c r="AC71" s="161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177"/>
    </row>
    <row r="72" spans="1:46" s="81" customFormat="1" ht="30.6" hidden="1" customHeight="1" x14ac:dyDescent="0.3">
      <c r="A72" s="16" t="s">
        <v>64</v>
      </c>
      <c r="B72" s="23"/>
      <c r="C72" s="23">
        <f t="shared" si="3"/>
        <v>0</v>
      </c>
      <c r="D72" s="8" t="e">
        <f>#N/A</f>
        <v>#N/A</v>
      </c>
      <c r="E72" s="96">
        <v>2500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121"/>
      <c r="AB72" s="121"/>
      <c r="AC72" s="161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177"/>
    </row>
    <row r="73" spans="1:46" s="81" customFormat="1" ht="30.6" hidden="1" customHeight="1" x14ac:dyDescent="0.3">
      <c r="A73" s="16" t="s">
        <v>65</v>
      </c>
      <c r="B73" s="23"/>
      <c r="C73" s="23">
        <f t="shared" si="3"/>
        <v>0</v>
      </c>
      <c r="D73" s="8" t="e">
        <f>#N/A</f>
        <v>#N/A</v>
      </c>
      <c r="E73" s="96">
        <v>8700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121"/>
      <c r="AB73" s="121"/>
      <c r="AC73" s="161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177"/>
    </row>
    <row r="74" spans="1:46" s="81" customFormat="1" ht="30.6" hidden="1" customHeight="1" x14ac:dyDescent="0.3">
      <c r="A74" s="16" t="s">
        <v>66</v>
      </c>
      <c r="B74" s="23"/>
      <c r="C74" s="23">
        <f t="shared" si="3"/>
        <v>0</v>
      </c>
      <c r="D74" s="8" t="e">
        <f>#N/A</f>
        <v>#N/A</v>
      </c>
      <c r="E74" s="96">
        <v>6500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121"/>
      <c r="AB74" s="121"/>
      <c r="AC74" s="161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177"/>
    </row>
    <row r="75" spans="1:46" s="81" customFormat="1" ht="30.6" hidden="1" customHeight="1" x14ac:dyDescent="0.3">
      <c r="A75" s="16" t="s">
        <v>67</v>
      </c>
      <c r="B75" s="23"/>
      <c r="C75" s="23">
        <f t="shared" si="3"/>
        <v>0</v>
      </c>
      <c r="D75" s="8" t="e">
        <f>#N/A</f>
        <v>#N/A</v>
      </c>
      <c r="E75" s="96">
        <v>23000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121"/>
      <c r="AB75" s="121"/>
      <c r="AC75" s="161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177"/>
    </row>
    <row r="76" spans="1:46" s="81" customFormat="1" ht="30.6" hidden="1" customHeight="1" x14ac:dyDescent="0.3">
      <c r="A76" s="16" t="s">
        <v>68</v>
      </c>
      <c r="B76" s="23"/>
      <c r="C76" s="23">
        <f t="shared" si="3"/>
        <v>0</v>
      </c>
      <c r="D76" s="8" t="e">
        <f>#N/A</f>
        <v>#N/A</v>
      </c>
      <c r="E76" s="96">
        <v>6205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121"/>
      <c r="AB76" s="121"/>
      <c r="AC76" s="161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177"/>
    </row>
    <row r="77" spans="1:46" s="81" customFormat="1" ht="30.6" hidden="1" customHeight="1" x14ac:dyDescent="0.3">
      <c r="A77" s="16" t="s">
        <v>69</v>
      </c>
      <c r="B77" s="23"/>
      <c r="C77" s="23">
        <f t="shared" si="3"/>
        <v>0</v>
      </c>
      <c r="D77" s="8" t="e">
        <f>#N/A</f>
        <v>#N/A</v>
      </c>
      <c r="E77" s="88">
        <v>800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121"/>
      <c r="AB77" s="121"/>
      <c r="AC77" s="161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177"/>
    </row>
    <row r="78" spans="1:46" s="81" customFormat="1" ht="30.6" hidden="1" customHeight="1" x14ac:dyDescent="0.3">
      <c r="A78" s="16" t="s">
        <v>70</v>
      </c>
      <c r="B78" s="23"/>
      <c r="C78" s="23">
        <f t="shared" si="3"/>
        <v>0</v>
      </c>
      <c r="D78" s="23">
        <f>SUM(G78:AC78)</f>
        <v>0</v>
      </c>
      <c r="E78" s="91">
        <v>403</v>
      </c>
      <c r="F78" s="23"/>
      <c r="G78" s="23"/>
      <c r="H78" s="23"/>
      <c r="I78" s="23"/>
      <c r="J78" s="23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121"/>
      <c r="AB78" s="121"/>
      <c r="AC78" s="161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177"/>
    </row>
    <row r="79" spans="1:46" s="81" customFormat="1" ht="30.6" hidden="1" customHeight="1" x14ac:dyDescent="0.3">
      <c r="A79" s="16" t="s">
        <v>71</v>
      </c>
      <c r="B79" s="23"/>
      <c r="C79" s="23">
        <f t="shared" si="3"/>
        <v>0</v>
      </c>
      <c r="D79" s="8"/>
      <c r="E79" s="88">
        <v>121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121"/>
      <c r="AB79" s="121"/>
      <c r="AC79" s="161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177"/>
    </row>
    <row r="80" spans="1:46" s="81" customFormat="1" ht="30.6" hidden="1" customHeight="1" x14ac:dyDescent="0.3">
      <c r="A80" s="16" t="s">
        <v>72</v>
      </c>
      <c r="B80" s="23"/>
      <c r="C80" s="23">
        <f t="shared" si="3"/>
        <v>0</v>
      </c>
      <c r="D80" s="8" t="e">
        <f>C80/B80</f>
        <v>#DIV/0!</v>
      </c>
      <c r="E80" s="88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121"/>
      <c r="AB80" s="121"/>
      <c r="AC80" s="161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177"/>
    </row>
    <row r="81" spans="1:46" s="81" customFormat="1" ht="30.6" hidden="1" customHeight="1" x14ac:dyDescent="0.3">
      <c r="A81" s="16" t="s">
        <v>73</v>
      </c>
      <c r="B81" s="23"/>
      <c r="C81" s="23">
        <f t="shared" si="3"/>
        <v>0</v>
      </c>
      <c r="D81" s="8" t="e">
        <f>C81/B81</f>
        <v>#DIV/0!</v>
      </c>
      <c r="E81" s="88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121"/>
      <c r="AB81" s="121"/>
      <c r="AC81" s="161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177"/>
    </row>
    <row r="82" spans="1:46" s="79" customFormat="1" ht="22.9" hidden="1" customHeight="1" x14ac:dyDescent="0.35">
      <c r="A82" s="10" t="s">
        <v>74</v>
      </c>
      <c r="B82" s="23"/>
      <c r="C82" s="23">
        <f t="shared" si="3"/>
        <v>0</v>
      </c>
      <c r="D82" s="8" t="e">
        <f>C82/B82</f>
        <v>#DIV/0!</v>
      </c>
      <c r="E82" s="88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121"/>
      <c r="AB82" s="121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179"/>
    </row>
    <row r="83" spans="1:46" s="79" customFormat="1" ht="22.9" hidden="1" customHeight="1" x14ac:dyDescent="0.35">
      <c r="A83" s="34" t="s">
        <v>75</v>
      </c>
      <c r="B83" s="23"/>
      <c r="C83" s="23">
        <f t="shared" si="3"/>
        <v>0</v>
      </c>
      <c r="D83" s="8" t="e">
        <f>C83/B83</f>
        <v>#DIV/0!</v>
      </c>
      <c r="E83" s="88">
        <v>100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121"/>
      <c r="AB83" s="121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179"/>
    </row>
    <row r="84" spans="1:46" s="79" customFormat="1" ht="22.9" hidden="1" customHeight="1" x14ac:dyDescent="0.35">
      <c r="A84" s="11" t="s">
        <v>38</v>
      </c>
      <c r="B84" s="35"/>
      <c r="C84" s="23">
        <f t="shared" si="3"/>
        <v>0</v>
      </c>
      <c r="D84" s="8"/>
      <c r="E84" s="88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118"/>
      <c r="AB84" s="118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179"/>
    </row>
    <row r="85" spans="1:46" s="79" customFormat="1" ht="22.9" hidden="1" customHeight="1" x14ac:dyDescent="0.35">
      <c r="A85" s="11" t="s">
        <v>76</v>
      </c>
      <c r="B85" s="35"/>
      <c r="C85" s="23">
        <f t="shared" si="3"/>
        <v>0</v>
      </c>
      <c r="D85" s="8"/>
      <c r="E85" s="88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122"/>
      <c r="AB85" s="122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179"/>
    </row>
    <row r="86" spans="1:46" s="79" customFormat="1" ht="3.6" hidden="1" customHeight="1" x14ac:dyDescent="0.35">
      <c r="A86" s="11"/>
      <c r="B86" s="35"/>
      <c r="C86" s="44"/>
      <c r="D86" s="8"/>
      <c r="E86" s="88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122"/>
      <c r="AB86" s="122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179"/>
    </row>
    <row r="87" spans="1:46" s="80" customFormat="1" ht="16.899999999999999" hidden="1" customHeight="1" x14ac:dyDescent="0.35">
      <c r="A87" s="162" t="s">
        <v>77</v>
      </c>
      <c r="B87" s="163"/>
      <c r="C87" s="163">
        <f>SUM(F87:AA87)</f>
        <v>0</v>
      </c>
      <c r="D87" s="163"/>
      <c r="E87" s="164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139"/>
      <c r="AB87" s="139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180"/>
    </row>
    <row r="88" spans="1:46" s="79" customFormat="1" ht="1.1499999999999999" hidden="1" customHeight="1" x14ac:dyDescent="0.35">
      <c r="A88" s="11"/>
      <c r="B88" s="35"/>
      <c r="C88" s="44"/>
      <c r="D88" s="8"/>
      <c r="E88" s="88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122"/>
      <c r="AB88" s="122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179"/>
    </row>
    <row r="89" spans="1:46" s="79" customFormat="1" ht="45.6" hidden="1" customHeight="1" x14ac:dyDescent="0.35">
      <c r="A89" s="11" t="s">
        <v>78</v>
      </c>
      <c r="B89" s="35"/>
      <c r="C89" s="18">
        <v>95.8</v>
      </c>
      <c r="D89" s="19"/>
      <c r="E89" s="88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123"/>
      <c r="AB89" s="123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179"/>
    </row>
    <row r="90" spans="1:46" s="166" customFormat="1" ht="21" hidden="1" customHeight="1" x14ac:dyDescent="0.35">
      <c r="A90" s="11" t="s">
        <v>79</v>
      </c>
      <c r="B90" s="46"/>
      <c r="C90" s="46">
        <f>(C46-C91)/2</f>
        <v>0</v>
      </c>
      <c r="D90" s="46" t="e">
        <f>(D46-D91)</f>
        <v>#DIV/0!</v>
      </c>
      <c r="E90" s="90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124"/>
      <c r="AB90" s="124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84"/>
    </row>
    <row r="91" spans="1:46" s="79" customFormat="1" ht="18.600000000000001" hidden="1" customHeight="1" x14ac:dyDescent="0.35">
      <c r="A91" s="11" t="s">
        <v>80</v>
      </c>
      <c r="B91" s="23"/>
      <c r="C91" s="23">
        <f>SUM(F91:AA91)</f>
        <v>0</v>
      </c>
      <c r="D91" s="8" t="e">
        <f>C91/B91</f>
        <v>#DIV/0!</v>
      </c>
      <c r="E91" s="8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11"/>
      <c r="AB91" s="111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179"/>
    </row>
    <row r="92" spans="1:46" s="79" customFormat="1" ht="13.9" hidden="1" customHeight="1" x14ac:dyDescent="0.35">
      <c r="A92" s="11"/>
      <c r="B92" s="35"/>
      <c r="C92" s="23"/>
      <c r="D92" s="8"/>
      <c r="E92" s="8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11"/>
      <c r="AB92" s="111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179"/>
    </row>
    <row r="93" spans="1:46" s="166" customFormat="1" ht="25.15" hidden="1" customHeight="1" x14ac:dyDescent="0.35">
      <c r="A93" s="11" t="s">
        <v>81</v>
      </c>
      <c r="B93" s="46"/>
      <c r="C93" s="46" t="e">
        <f>#N/A</f>
        <v>#N/A</v>
      </c>
      <c r="D93" s="47" t="e">
        <f>#N/A</f>
        <v>#N/A</v>
      </c>
      <c r="E93" s="9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114"/>
      <c r="AB93" s="114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84"/>
    </row>
    <row r="94" spans="1:46" s="79" customFormat="1" ht="24.6" hidden="1" customHeight="1" x14ac:dyDescent="0.35">
      <c r="A94" s="11" t="s">
        <v>82</v>
      </c>
      <c r="B94" s="36"/>
      <c r="C94" s="28">
        <f>SUM(F94:AA94)</f>
        <v>0</v>
      </c>
      <c r="D94" s="8" t="e">
        <f>C94/B94</f>
        <v>#DIV/0!</v>
      </c>
      <c r="E94" s="89"/>
      <c r="F94" s="36"/>
      <c r="G94" s="36"/>
      <c r="H94" s="36"/>
      <c r="I94" s="36"/>
      <c r="J94" s="36"/>
      <c r="K94" s="36"/>
      <c r="L94" s="36"/>
      <c r="M94" s="36"/>
      <c r="N94" s="36"/>
      <c r="O94" s="41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119"/>
      <c r="AB94" s="119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179"/>
    </row>
    <row r="95" spans="1:46" s="79" customFormat="1" ht="27" hidden="1" customHeight="1" x14ac:dyDescent="0.35">
      <c r="A95" s="48" t="s">
        <v>83</v>
      </c>
      <c r="B95" s="49"/>
      <c r="C95" s="49"/>
      <c r="D95" s="50"/>
      <c r="E95" s="92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179"/>
    </row>
    <row r="96" spans="1:46" s="79" customFormat="1" ht="27" hidden="1" customHeight="1" x14ac:dyDescent="0.35">
      <c r="A96" s="11" t="s">
        <v>84</v>
      </c>
      <c r="B96" s="45"/>
      <c r="C96" s="45"/>
      <c r="D96" s="50"/>
      <c r="E96" s="92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179"/>
    </row>
    <row r="97" spans="1:46" s="79" customFormat="1" ht="24.6" hidden="1" customHeight="1" x14ac:dyDescent="0.35">
      <c r="A97" s="11" t="s">
        <v>85</v>
      </c>
      <c r="B97" s="30"/>
      <c r="C97" s="30" t="e">
        <f>C96/C95</f>
        <v>#DIV/0!</v>
      </c>
      <c r="D97" s="50"/>
      <c r="E97" s="92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179"/>
    </row>
    <row r="98" spans="1:46" s="79" customFormat="1" ht="28.9" hidden="1" customHeight="1" x14ac:dyDescent="0.35">
      <c r="A98" s="48"/>
      <c r="B98" s="52"/>
      <c r="C98" s="52"/>
      <c r="D98" s="50"/>
      <c r="E98" s="92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179"/>
    </row>
    <row r="99" spans="1:46" s="157" customFormat="1" ht="29.45" hidden="1" customHeight="1" outlineLevel="1" x14ac:dyDescent="0.2">
      <c r="A99" s="53" t="s">
        <v>86</v>
      </c>
      <c r="B99" s="23"/>
      <c r="C99" s="28">
        <f>SUM(F99:AA99)</f>
        <v>0</v>
      </c>
      <c r="D99" s="13" t="e">
        <f>C99/B99</f>
        <v>#DIV/0!</v>
      </c>
      <c r="E99" s="86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125"/>
      <c r="AB99" s="125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8"/>
    </row>
    <row r="100" spans="1:46" s="157" customFormat="1" ht="30" hidden="1" customHeight="1" outlineLevel="1" x14ac:dyDescent="0.2">
      <c r="A100" s="53" t="s">
        <v>93</v>
      </c>
      <c r="B100" s="44"/>
      <c r="C100" s="26">
        <v>144085</v>
      </c>
      <c r="D100" s="13"/>
      <c r="E100" s="86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125"/>
      <c r="AB100" s="125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8"/>
    </row>
    <row r="101" spans="1:46" s="157" customFormat="1" ht="30" hidden="1" customHeight="1" outlineLevel="1" x14ac:dyDescent="0.2">
      <c r="A101" s="53" t="s">
        <v>174</v>
      </c>
      <c r="B101" s="44"/>
      <c r="C101" s="26">
        <v>9740</v>
      </c>
      <c r="D101" s="13"/>
      <c r="E101" s="86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125"/>
      <c r="AB101" s="125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8"/>
    </row>
    <row r="102" spans="1:46" s="157" customFormat="1" ht="30" hidden="1" customHeight="1" outlineLevel="1" x14ac:dyDescent="0.2">
      <c r="A102" s="53" t="s">
        <v>175</v>
      </c>
      <c r="B102" s="44"/>
      <c r="C102" s="26">
        <v>102566</v>
      </c>
      <c r="D102" s="13"/>
      <c r="E102" s="86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125"/>
      <c r="AB102" s="125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8"/>
    </row>
    <row r="103" spans="1:46" s="168" customFormat="1" ht="29.45" hidden="1" customHeight="1" outlineLevel="1" x14ac:dyDescent="0.2">
      <c r="A103" s="11" t="s">
        <v>87</v>
      </c>
      <c r="B103" s="44"/>
      <c r="C103" s="26">
        <f>SUM(F103:AA103)</f>
        <v>0</v>
      </c>
      <c r="D103" s="8" t="e">
        <f>C103/B103</f>
        <v>#DIV/0!</v>
      </c>
      <c r="E103" s="88"/>
      <c r="F103" s="42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126"/>
      <c r="AB103" s="126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85"/>
    </row>
    <row r="104" spans="1:46" s="168" customFormat="1" ht="29.45" hidden="1" customHeight="1" outlineLevel="1" x14ac:dyDescent="0.2">
      <c r="A104" s="11" t="s">
        <v>88</v>
      </c>
      <c r="B104" s="44"/>
      <c r="C104" s="26">
        <f>SUM(F104:AA104)</f>
        <v>0</v>
      </c>
      <c r="D104" s="8" t="e">
        <f>C104/B104</f>
        <v>#DIV/0!</v>
      </c>
      <c r="E104" s="88"/>
      <c r="F104" s="42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126"/>
      <c r="AB104" s="126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85"/>
    </row>
    <row r="105" spans="1:46" s="157" customFormat="1" ht="29.45" hidden="1" customHeight="1" outlineLevel="1" x14ac:dyDescent="0.2">
      <c r="A105" s="10" t="s">
        <v>89</v>
      </c>
      <c r="B105" s="28"/>
      <c r="C105" s="28">
        <f t="shared" ref="C105:E105" si="4">C99-C103-C104</f>
        <v>0</v>
      </c>
      <c r="D105" s="28" t="e">
        <f t="shared" si="4"/>
        <v>#DIV/0!</v>
      </c>
      <c r="E105" s="28">
        <f t="shared" si="4"/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114"/>
      <c r="AB105" s="114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8"/>
    </row>
    <row r="106" spans="1:46" s="157" customFormat="1" ht="29.45" hidden="1" customHeight="1" outlineLevel="1" x14ac:dyDescent="0.2">
      <c r="A106" s="10" t="s">
        <v>178</v>
      </c>
      <c r="B106" s="44"/>
      <c r="C106" s="26">
        <v>2119</v>
      </c>
      <c r="D106" s="8"/>
      <c r="E106" s="88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127"/>
      <c r="AB106" s="127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8"/>
    </row>
    <row r="107" spans="1:46" s="157" customFormat="1" ht="29.45" hidden="1" customHeight="1" outlineLevel="1" x14ac:dyDescent="0.2">
      <c r="A107" s="11" t="s">
        <v>90</v>
      </c>
      <c r="B107" s="23"/>
      <c r="C107" s="28">
        <f>SUM(F107:AA107)</f>
        <v>0</v>
      </c>
      <c r="D107" s="8"/>
      <c r="E107" s="88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128"/>
      <c r="AB107" s="128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8"/>
    </row>
    <row r="108" spans="1:46" s="157" customFormat="1" ht="29.45" hidden="1" customHeight="1" x14ac:dyDescent="0.2">
      <c r="A108" s="34" t="s">
        <v>91</v>
      </c>
      <c r="B108" s="23"/>
      <c r="C108" s="28">
        <f>SUM(F108:AA108)</f>
        <v>0</v>
      </c>
      <c r="D108" s="8" t="e">
        <f>C108/B108</f>
        <v>#DIV/0!</v>
      </c>
      <c r="E108" s="88"/>
      <c r="F108" s="24"/>
      <c r="G108" s="24"/>
      <c r="H108" s="56"/>
      <c r="I108" s="24"/>
      <c r="J108" s="24"/>
      <c r="K108" s="24"/>
      <c r="L108" s="56"/>
      <c r="M108" s="24"/>
      <c r="N108" s="24"/>
      <c r="O108" s="56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113"/>
      <c r="AB108" s="113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8"/>
    </row>
    <row r="109" spans="1:46" s="157" customFormat="1" ht="22.15" hidden="1" customHeight="1" x14ac:dyDescent="0.2">
      <c r="A109" s="11" t="s">
        <v>92</v>
      </c>
      <c r="B109" s="58"/>
      <c r="C109" s="58" t="e">
        <f t="shared" ref="C109:E109" si="5">C108/C107</f>
        <v>#DIV/0!</v>
      </c>
      <c r="D109" s="58" t="e">
        <f t="shared" si="5"/>
        <v>#DIV/0!</v>
      </c>
      <c r="E109" s="58" t="e">
        <f t="shared" si="5"/>
        <v>#DIV/0!</v>
      </c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129"/>
      <c r="AB109" s="129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8"/>
    </row>
    <row r="110" spans="1:46" s="157" customFormat="1" ht="24" hidden="1" customHeight="1" x14ac:dyDescent="0.2">
      <c r="A110" s="10" t="s">
        <v>93</v>
      </c>
      <c r="B110" s="44"/>
      <c r="C110" s="26">
        <f t="shared" ref="C110:C135" si="6">SUM(F110:AA110)</f>
        <v>0</v>
      </c>
      <c r="D110" s="8" t="e">
        <f>C110/B110</f>
        <v>#DIV/0!</v>
      </c>
      <c r="E110" s="88"/>
      <c r="F110" s="24"/>
      <c r="G110" s="24"/>
      <c r="H110" s="24"/>
      <c r="I110" s="24"/>
      <c r="J110" s="24"/>
      <c r="K110" s="24"/>
      <c r="L110" s="56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113"/>
      <c r="AB110" s="113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8"/>
    </row>
    <row r="111" spans="1:46" s="157" customFormat="1" ht="24" hidden="1" customHeight="1" x14ac:dyDescent="0.2">
      <c r="A111" s="10" t="s">
        <v>94</v>
      </c>
      <c r="B111" s="44"/>
      <c r="C111" s="26">
        <f t="shared" si="6"/>
        <v>0</v>
      </c>
      <c r="D111" s="8"/>
      <c r="E111" s="88"/>
      <c r="F111" s="24"/>
      <c r="G111" s="24"/>
      <c r="H111" s="24"/>
      <c r="I111" s="24"/>
      <c r="J111" s="24"/>
      <c r="K111" s="24"/>
      <c r="L111" s="56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113"/>
      <c r="AB111" s="113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8"/>
    </row>
    <row r="112" spans="1:46" s="157" customFormat="1" ht="24" hidden="1" customHeight="1" x14ac:dyDescent="0.2">
      <c r="A112" s="10" t="s">
        <v>95</v>
      </c>
      <c r="B112" s="44"/>
      <c r="C112" s="26">
        <f t="shared" si="6"/>
        <v>0</v>
      </c>
      <c r="D112" s="8"/>
      <c r="E112" s="88"/>
      <c r="F112" s="24"/>
      <c r="G112" s="24"/>
      <c r="H112" s="24"/>
      <c r="I112" s="24"/>
      <c r="J112" s="24"/>
      <c r="K112" s="24"/>
      <c r="L112" s="56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113"/>
      <c r="AB112" s="113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8"/>
    </row>
    <row r="113" spans="1:46" s="157" customFormat="1" ht="24" hidden="1" customHeight="1" x14ac:dyDescent="0.2">
      <c r="A113" s="10" t="s">
        <v>96</v>
      </c>
      <c r="B113" s="44"/>
      <c r="C113" s="28">
        <f t="shared" si="6"/>
        <v>0</v>
      </c>
      <c r="D113" s="8"/>
      <c r="E113" s="88"/>
      <c r="F113" s="24"/>
      <c r="G113" s="24"/>
      <c r="H113" s="24"/>
      <c r="I113" s="24"/>
      <c r="J113" s="24"/>
      <c r="K113" s="24"/>
      <c r="L113" s="24"/>
      <c r="M113" s="24"/>
      <c r="N113" s="24"/>
      <c r="O113" s="56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113"/>
      <c r="AB113" s="113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8"/>
    </row>
    <row r="114" spans="1:46" s="168" customFormat="1" ht="24" hidden="1" customHeight="1" x14ac:dyDescent="0.2">
      <c r="A114" s="11" t="s">
        <v>97</v>
      </c>
      <c r="B114" s="44"/>
      <c r="C114" s="28">
        <f t="shared" si="6"/>
        <v>0</v>
      </c>
      <c r="D114" s="8"/>
      <c r="E114" s="88"/>
      <c r="F114" s="42"/>
      <c r="G114" s="42"/>
      <c r="H114" s="42"/>
      <c r="I114" s="42"/>
      <c r="J114" s="42"/>
      <c r="K114" s="42"/>
      <c r="L114" s="42"/>
      <c r="M114" s="42"/>
      <c r="N114" s="42"/>
      <c r="O114" s="55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121"/>
      <c r="AB114" s="121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85"/>
    </row>
    <row r="115" spans="1:46" s="168" customFormat="1" ht="22.9" hidden="1" customHeight="1" x14ac:dyDescent="0.2">
      <c r="A115" s="11" t="s">
        <v>98</v>
      </c>
      <c r="B115" s="44"/>
      <c r="C115" s="28">
        <f t="shared" si="6"/>
        <v>0</v>
      </c>
      <c r="D115" s="8"/>
      <c r="E115" s="88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121"/>
      <c r="AB115" s="121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85"/>
    </row>
    <row r="116" spans="1:46" s="168" customFormat="1" ht="22.9" hidden="1" customHeight="1" x14ac:dyDescent="0.2">
      <c r="A116" s="11" t="s">
        <v>99</v>
      </c>
      <c r="B116" s="14"/>
      <c r="C116" s="28">
        <f t="shared" si="6"/>
        <v>0</v>
      </c>
      <c r="D116" s="14" t="e">
        <f>D115/D114</f>
        <v>#DIV/0!</v>
      </c>
      <c r="E116" s="86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12"/>
      <c r="AB116" s="112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85"/>
    </row>
    <row r="117" spans="1:46" s="157" customFormat="1" ht="24.6" hidden="1" customHeight="1" x14ac:dyDescent="0.2">
      <c r="A117" s="10" t="s">
        <v>100</v>
      </c>
      <c r="B117" s="44"/>
      <c r="C117" s="26">
        <f t="shared" si="6"/>
        <v>0</v>
      </c>
      <c r="D117" s="8" t="e">
        <f>C117/B117</f>
        <v>#DIV/0!</v>
      </c>
      <c r="E117" s="88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113"/>
      <c r="AB117" s="113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8"/>
    </row>
    <row r="118" spans="1:46" s="157" customFormat="1" ht="24.6" hidden="1" customHeight="1" x14ac:dyDescent="0.2">
      <c r="A118" s="10" t="s">
        <v>101</v>
      </c>
      <c r="B118" s="44"/>
      <c r="C118" s="28">
        <f t="shared" si="6"/>
        <v>0</v>
      </c>
      <c r="D118" s="8"/>
      <c r="E118" s="88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113"/>
      <c r="AB118" s="113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8"/>
    </row>
    <row r="119" spans="1:46" s="168" customFormat="1" ht="27.6" hidden="1" customHeight="1" x14ac:dyDescent="0.2">
      <c r="A119" s="11" t="s">
        <v>102</v>
      </c>
      <c r="B119" s="28"/>
      <c r="C119" s="28">
        <f t="shared" si="6"/>
        <v>0</v>
      </c>
      <c r="D119" s="8" t="e">
        <f>C119/B119</f>
        <v>#DIV/0!</v>
      </c>
      <c r="E119" s="88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127"/>
      <c r="AB119" s="12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85"/>
    </row>
    <row r="120" spans="1:46" s="157" customFormat="1" ht="26.25" hidden="1" customHeight="1" x14ac:dyDescent="0.2">
      <c r="A120" s="34" t="s">
        <v>103</v>
      </c>
      <c r="B120" s="28"/>
      <c r="C120" s="28">
        <f t="shared" si="6"/>
        <v>0</v>
      </c>
      <c r="D120" s="8" t="e">
        <f>C120/B120</f>
        <v>#DIV/0!</v>
      </c>
      <c r="E120" s="88"/>
      <c r="F120" s="42"/>
      <c r="G120" s="42"/>
      <c r="H120" s="42"/>
      <c r="I120" s="42"/>
      <c r="J120" s="42"/>
      <c r="K120" s="42"/>
      <c r="L120" s="55"/>
      <c r="M120" s="42"/>
      <c r="N120" s="42"/>
      <c r="O120" s="55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121"/>
      <c r="AB120" s="121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8"/>
    </row>
    <row r="121" spans="1:46" s="157" customFormat="1" ht="24" hidden="1" customHeight="1" x14ac:dyDescent="0.2">
      <c r="A121" s="10" t="s">
        <v>93</v>
      </c>
      <c r="B121" s="44"/>
      <c r="C121" s="26">
        <f t="shared" si="6"/>
        <v>0</v>
      </c>
      <c r="D121" s="8" t="e">
        <f>C121/B121</f>
        <v>#DIV/0!</v>
      </c>
      <c r="E121" s="88"/>
      <c r="F121" s="24"/>
      <c r="G121" s="24"/>
      <c r="H121" s="24"/>
      <c r="I121" s="24"/>
      <c r="J121" s="24"/>
      <c r="K121" s="24"/>
      <c r="L121" s="56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113"/>
      <c r="AB121" s="113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8"/>
    </row>
    <row r="122" spans="1:46" s="157" customFormat="1" ht="24" hidden="1" customHeight="1" x14ac:dyDescent="0.2">
      <c r="A122" s="10" t="s">
        <v>94</v>
      </c>
      <c r="B122" s="44"/>
      <c r="C122" s="26">
        <f t="shared" si="6"/>
        <v>0</v>
      </c>
      <c r="D122" s="8"/>
      <c r="E122" s="88"/>
      <c r="F122" s="24"/>
      <c r="G122" s="24"/>
      <c r="H122" s="24"/>
      <c r="I122" s="24"/>
      <c r="J122" s="24"/>
      <c r="K122" s="24"/>
      <c r="L122" s="56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113"/>
      <c r="AB122" s="113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8"/>
    </row>
    <row r="123" spans="1:46" s="157" customFormat="1" ht="24" hidden="1" customHeight="1" x14ac:dyDescent="0.2">
      <c r="A123" s="10" t="s">
        <v>95</v>
      </c>
      <c r="B123" s="44"/>
      <c r="C123" s="26">
        <f t="shared" si="6"/>
        <v>0</v>
      </c>
      <c r="D123" s="8"/>
      <c r="E123" s="88"/>
      <c r="F123" s="24"/>
      <c r="G123" s="24"/>
      <c r="H123" s="24"/>
      <c r="I123" s="24"/>
      <c r="J123" s="24"/>
      <c r="K123" s="24"/>
      <c r="L123" s="56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113"/>
      <c r="AB123" s="113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8"/>
    </row>
    <row r="124" spans="1:46" s="157" customFormat="1" ht="24" hidden="1" customHeight="1" x14ac:dyDescent="0.2">
      <c r="A124" s="10" t="s">
        <v>96</v>
      </c>
      <c r="B124" s="44"/>
      <c r="C124" s="28">
        <f t="shared" si="6"/>
        <v>0</v>
      </c>
      <c r="D124" s="8"/>
      <c r="E124" s="88"/>
      <c r="F124" s="24"/>
      <c r="G124" s="24"/>
      <c r="H124" s="24"/>
      <c r="I124" s="24"/>
      <c r="J124" s="24"/>
      <c r="K124" s="24"/>
      <c r="L124" s="24"/>
      <c r="M124" s="24"/>
      <c r="N124" s="24"/>
      <c r="O124" s="56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113"/>
      <c r="AB124" s="113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8"/>
    </row>
    <row r="125" spans="1:46" s="157" customFormat="1" ht="22.5" hidden="1" customHeight="1" x14ac:dyDescent="0.2">
      <c r="A125" s="10" t="s">
        <v>98</v>
      </c>
      <c r="B125" s="44"/>
      <c r="C125" s="28">
        <f t="shared" si="6"/>
        <v>0</v>
      </c>
      <c r="D125" s="8"/>
      <c r="E125" s="88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113"/>
      <c r="AB125" s="113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8"/>
    </row>
    <row r="126" spans="1:46" s="157" customFormat="1" ht="22.5" hidden="1" customHeight="1" x14ac:dyDescent="0.2">
      <c r="A126" s="10" t="s">
        <v>100</v>
      </c>
      <c r="B126" s="44"/>
      <c r="C126" s="26">
        <f t="shared" si="6"/>
        <v>0</v>
      </c>
      <c r="D126" s="8" t="e">
        <f>C126/B126</f>
        <v>#DIV/0!</v>
      </c>
      <c r="E126" s="88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113"/>
      <c r="AB126" s="113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8"/>
    </row>
    <row r="127" spans="1:46" s="157" customFormat="1" ht="22.5" hidden="1" customHeight="1" x14ac:dyDescent="0.2">
      <c r="A127" s="10" t="s">
        <v>101</v>
      </c>
      <c r="B127" s="44"/>
      <c r="C127" s="28">
        <f t="shared" si="6"/>
        <v>0</v>
      </c>
      <c r="D127" s="8"/>
      <c r="E127" s="88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113"/>
      <c r="AB127" s="113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8"/>
    </row>
    <row r="128" spans="1:46" s="157" customFormat="1" ht="28.5" hidden="1" customHeight="1" x14ac:dyDescent="0.2">
      <c r="A128" s="34" t="s">
        <v>104</v>
      </c>
      <c r="B128" s="28"/>
      <c r="C128" s="28">
        <f t="shared" si="6"/>
        <v>0</v>
      </c>
      <c r="D128" s="8" t="e">
        <f>C128/B128</f>
        <v>#DIV/0!</v>
      </c>
      <c r="E128" s="88"/>
      <c r="F128" s="55"/>
      <c r="G128" s="42"/>
      <c r="H128" s="55"/>
      <c r="I128" s="42"/>
      <c r="J128" s="42"/>
      <c r="K128" s="42"/>
      <c r="L128" s="42"/>
      <c r="M128" s="42"/>
      <c r="N128" s="42"/>
      <c r="O128" s="55"/>
      <c r="P128" s="42"/>
      <c r="Q128" s="42"/>
      <c r="R128" s="42"/>
      <c r="S128" s="55"/>
      <c r="T128" s="55"/>
      <c r="U128" s="42"/>
      <c r="V128" s="55"/>
      <c r="W128" s="55"/>
      <c r="X128" s="42"/>
      <c r="Y128" s="42"/>
      <c r="Z128" s="55"/>
      <c r="AA128" s="121"/>
      <c r="AB128" s="121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8"/>
    </row>
    <row r="129" spans="1:46" s="157" customFormat="1" ht="24" hidden="1" customHeight="1" x14ac:dyDescent="0.2">
      <c r="A129" s="10" t="s">
        <v>93</v>
      </c>
      <c r="B129" s="26"/>
      <c r="C129" s="26">
        <f t="shared" si="6"/>
        <v>0</v>
      </c>
      <c r="D129" s="8" t="e">
        <f>C129/B129</f>
        <v>#DIV/0!</v>
      </c>
      <c r="E129" s="88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56"/>
      <c r="V129" s="56"/>
      <c r="W129" s="56"/>
      <c r="X129" s="24"/>
      <c r="Y129" s="24"/>
      <c r="Z129" s="56"/>
      <c r="AA129" s="113"/>
      <c r="AB129" s="113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8"/>
    </row>
    <row r="130" spans="1:46" s="157" customFormat="1" ht="27.6" hidden="1" customHeight="1" x14ac:dyDescent="0.2">
      <c r="A130" s="10" t="s">
        <v>94</v>
      </c>
      <c r="B130" s="26"/>
      <c r="C130" s="26">
        <f t="shared" si="6"/>
        <v>0</v>
      </c>
      <c r="D130" s="8"/>
      <c r="E130" s="88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56"/>
      <c r="AA130" s="113"/>
      <c r="AB130" s="113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8"/>
    </row>
    <row r="131" spans="1:46" s="157" customFormat="1" ht="24" hidden="1" customHeight="1" x14ac:dyDescent="0.2">
      <c r="A131" s="10" t="s">
        <v>95</v>
      </c>
      <c r="B131" s="26"/>
      <c r="C131" s="26">
        <f t="shared" si="6"/>
        <v>0</v>
      </c>
      <c r="D131" s="8"/>
      <c r="E131" s="88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56"/>
      <c r="W131" s="56"/>
      <c r="X131" s="24"/>
      <c r="Y131" s="24"/>
      <c r="Z131" s="24"/>
      <c r="AA131" s="113"/>
      <c r="AB131" s="113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8"/>
    </row>
    <row r="132" spans="1:46" s="157" customFormat="1" ht="24" hidden="1" customHeight="1" x14ac:dyDescent="0.2">
      <c r="A132" s="10" t="s">
        <v>96</v>
      </c>
      <c r="B132" s="44"/>
      <c r="C132" s="28">
        <f t="shared" si="6"/>
        <v>0</v>
      </c>
      <c r="D132" s="8"/>
      <c r="E132" s="88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56"/>
      <c r="W132" s="56"/>
      <c r="X132" s="24"/>
      <c r="Y132" s="24"/>
      <c r="Z132" s="24"/>
      <c r="AA132" s="113"/>
      <c r="AB132" s="113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8"/>
    </row>
    <row r="133" spans="1:46" s="157" customFormat="1" ht="26.45" hidden="1" customHeight="1" x14ac:dyDescent="0.2">
      <c r="A133" s="10" t="s">
        <v>98</v>
      </c>
      <c r="B133" s="44"/>
      <c r="C133" s="28">
        <f t="shared" si="6"/>
        <v>0</v>
      </c>
      <c r="D133" s="8"/>
      <c r="E133" s="88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113"/>
      <c r="AB133" s="113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8"/>
    </row>
    <row r="134" spans="1:46" s="157" customFormat="1" ht="25.15" hidden="1" customHeight="1" x14ac:dyDescent="0.2">
      <c r="A134" s="10" t="s">
        <v>100</v>
      </c>
      <c r="B134" s="44"/>
      <c r="C134" s="26">
        <f t="shared" si="6"/>
        <v>0</v>
      </c>
      <c r="D134" s="8" t="e">
        <f>C134/B134</f>
        <v>#DIV/0!</v>
      </c>
      <c r="E134" s="88"/>
      <c r="F134" s="24"/>
      <c r="G134" s="24"/>
      <c r="H134" s="56"/>
      <c r="I134" s="56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113"/>
      <c r="AB134" s="113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8"/>
    </row>
    <row r="135" spans="1:46" s="157" customFormat="1" ht="27.6" hidden="1" customHeight="1" x14ac:dyDescent="0.2">
      <c r="A135" s="10" t="s">
        <v>105</v>
      </c>
      <c r="B135" s="44"/>
      <c r="C135" s="28">
        <f t="shared" si="6"/>
        <v>0</v>
      </c>
      <c r="D135" s="8"/>
      <c r="E135" s="88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113"/>
      <c r="AB135" s="113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8"/>
    </row>
    <row r="136" spans="1:46" s="157" customFormat="1" ht="27" hidden="1" customHeight="1" x14ac:dyDescent="0.2">
      <c r="A136" s="34" t="s">
        <v>106</v>
      </c>
      <c r="B136" s="59"/>
      <c r="C136" s="59" t="e">
        <f>C128/C120*10</f>
        <v>#DIV/0!</v>
      </c>
      <c r="D136" s="59" t="e">
        <f t="shared" ref="D136:E136" si="7">D128/D120*10</f>
        <v>#DIV/0!</v>
      </c>
      <c r="E136" s="59" t="e">
        <f t="shared" si="7"/>
        <v>#DIV/0!</v>
      </c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130"/>
      <c r="AB136" s="130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8"/>
    </row>
    <row r="137" spans="1:46" s="157" customFormat="1" ht="20.45" hidden="1" customHeight="1" x14ac:dyDescent="0.2">
      <c r="A137" s="10" t="s">
        <v>93</v>
      </c>
      <c r="B137" s="60"/>
      <c r="C137" s="60" t="e">
        <f t="shared" ref="C137:E137" si="8">C129/C121*10</f>
        <v>#DIV/0!</v>
      </c>
      <c r="D137" s="60" t="e">
        <f t="shared" si="8"/>
        <v>#DIV/0!</v>
      </c>
      <c r="E137" s="60" t="e">
        <f t="shared" si="8"/>
        <v>#DIV/0!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130"/>
      <c r="AB137" s="130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8"/>
    </row>
    <row r="138" spans="1:46" s="157" customFormat="1" ht="24" hidden="1" customHeight="1" x14ac:dyDescent="0.2">
      <c r="A138" s="10" t="s">
        <v>94</v>
      </c>
      <c r="B138" s="60"/>
      <c r="C138" s="60" t="e">
        <f t="shared" ref="C138:E138" si="9">C130/C122*10</f>
        <v>#DIV/0!</v>
      </c>
      <c r="D138" s="60" t="e">
        <f t="shared" si="9"/>
        <v>#DIV/0!</v>
      </c>
      <c r="E138" s="60" t="e">
        <f t="shared" si="9"/>
        <v>#DIV/0!</v>
      </c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130"/>
      <c r="AB138" s="130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8"/>
    </row>
    <row r="139" spans="1:46" s="157" customFormat="1" ht="24" hidden="1" customHeight="1" x14ac:dyDescent="0.2">
      <c r="A139" s="10" t="s">
        <v>95</v>
      </c>
      <c r="B139" s="60"/>
      <c r="C139" s="60" t="e">
        <f t="shared" ref="C139:E139" si="10">C131/C123*10</f>
        <v>#DIV/0!</v>
      </c>
      <c r="D139" s="60" t="e">
        <f t="shared" si="10"/>
        <v>#DIV/0!</v>
      </c>
      <c r="E139" s="60" t="e">
        <f t="shared" si="10"/>
        <v>#DIV/0!</v>
      </c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130"/>
      <c r="AB139" s="130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8"/>
    </row>
    <row r="140" spans="1:46" s="157" customFormat="1" ht="24" hidden="1" customHeight="1" x14ac:dyDescent="0.2">
      <c r="A140" s="10" t="s">
        <v>96</v>
      </c>
      <c r="B140" s="44"/>
      <c r="C140" s="60" t="e">
        <f>C132/C124*10</f>
        <v>#DIV/0!</v>
      </c>
      <c r="D140" s="8"/>
      <c r="E140" s="88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130"/>
      <c r="AB140" s="130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8"/>
    </row>
    <row r="141" spans="1:46" s="157" customFormat="1" ht="24" hidden="1" customHeight="1" x14ac:dyDescent="0.2">
      <c r="A141" s="10" t="s">
        <v>98</v>
      </c>
      <c r="B141" s="59"/>
      <c r="C141" s="59" t="e">
        <f>C133/C125*10</f>
        <v>#DIV/0!</v>
      </c>
      <c r="D141" s="59" t="e">
        <f>D133/D125*10</f>
        <v>#DIV/0!</v>
      </c>
      <c r="E141" s="93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130"/>
      <c r="AB141" s="130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8"/>
    </row>
    <row r="142" spans="1:46" s="157" customFormat="1" ht="22.5" hidden="1" customHeight="1" x14ac:dyDescent="0.2">
      <c r="A142" s="10" t="s">
        <v>100</v>
      </c>
      <c r="B142" s="60"/>
      <c r="C142" s="60" t="e">
        <f>C134/C126*10</f>
        <v>#DIV/0!</v>
      </c>
      <c r="D142" s="59" t="e">
        <f>D134/D126*10</f>
        <v>#DIV/0!</v>
      </c>
      <c r="E142" s="93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130"/>
      <c r="AB142" s="130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8"/>
    </row>
    <row r="143" spans="1:46" s="157" customFormat="1" ht="19.899999999999999" hidden="1" customHeight="1" x14ac:dyDescent="0.2">
      <c r="A143" s="10" t="s">
        <v>101</v>
      </c>
      <c r="B143" s="44"/>
      <c r="C143" s="60" t="e">
        <f>C135/C127*10</f>
        <v>#DIV/0!</v>
      </c>
      <c r="D143" s="59" t="e">
        <f>D135/D127*10</f>
        <v>#DIV/0!</v>
      </c>
      <c r="E143" s="93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130"/>
      <c r="AB143" s="130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8"/>
    </row>
    <row r="144" spans="1:46" s="157" customFormat="1" ht="24" hidden="1" customHeight="1" outlineLevel="1" x14ac:dyDescent="0.2">
      <c r="A144" s="61" t="s">
        <v>181</v>
      </c>
      <c r="B144" s="23"/>
      <c r="C144" s="59">
        <f>SUM(F144:AA144)</f>
        <v>0</v>
      </c>
      <c r="D144" s="8" t="e">
        <f>#N/A</f>
        <v>#N/A</v>
      </c>
      <c r="E144" s="88"/>
      <c r="F144" s="43"/>
      <c r="G144" s="42"/>
      <c r="H144" s="65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70"/>
      <c r="U144" s="42"/>
      <c r="V144" s="42"/>
      <c r="W144" s="42"/>
      <c r="X144" s="42"/>
      <c r="Y144" s="42"/>
      <c r="Z144" s="42"/>
      <c r="AA144" s="121"/>
      <c r="AB144" s="121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8"/>
    </row>
    <row r="145" spans="1:46" s="157" customFormat="1" ht="23.45" hidden="1" customHeight="1" x14ac:dyDescent="0.2">
      <c r="A145" s="34" t="s">
        <v>182</v>
      </c>
      <c r="B145" s="23"/>
      <c r="C145" s="59">
        <f>SUM(F145:AA145)</f>
        <v>0</v>
      </c>
      <c r="D145" s="8" t="e">
        <f>#N/A</f>
        <v>#N/A</v>
      </c>
      <c r="E145" s="88"/>
      <c r="F145" s="43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70"/>
      <c r="U145" s="42"/>
      <c r="V145" s="42"/>
      <c r="W145" s="42"/>
      <c r="X145" s="42"/>
      <c r="Y145" s="42"/>
      <c r="Z145" s="42"/>
      <c r="AA145" s="121"/>
      <c r="AB145" s="121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8"/>
    </row>
    <row r="146" spans="1:46" s="157" customFormat="1" ht="23.45" hidden="1" customHeight="1" x14ac:dyDescent="0.2">
      <c r="A146" s="34" t="s">
        <v>106</v>
      </c>
      <c r="B146" s="69"/>
      <c r="C146" s="69" t="e">
        <f>C145/C144*10</f>
        <v>#DIV/0!</v>
      </c>
      <c r="D146" s="8" t="e">
        <f>#N/A</f>
        <v>#N/A</v>
      </c>
      <c r="E146" s="88"/>
      <c r="F146" s="43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43"/>
      <c r="AA146" s="122"/>
      <c r="AB146" s="122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8"/>
    </row>
    <row r="147" spans="1:46" s="157" customFormat="1" ht="27" hidden="1" customHeight="1" x14ac:dyDescent="0.2">
      <c r="A147" s="61" t="s">
        <v>107</v>
      </c>
      <c r="B147" s="62"/>
      <c r="C147" s="62">
        <f>SUM(F147:AA147)</f>
        <v>0</v>
      </c>
      <c r="D147" s="56" t="e">
        <f>D120-D244</f>
        <v>#DIV/0!</v>
      </c>
      <c r="E147" s="97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127"/>
      <c r="AB147" s="127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8"/>
    </row>
    <row r="148" spans="1:46" s="157" customFormat="1" ht="27" hidden="1" customHeight="1" x14ac:dyDescent="0.2">
      <c r="A148" s="34" t="s">
        <v>108</v>
      </c>
      <c r="B148" s="28"/>
      <c r="C148" s="28">
        <f>SUM(F148:AA148)</f>
        <v>0</v>
      </c>
      <c r="D148" s="8" t="e">
        <f>C148/B148</f>
        <v>#DIV/0!</v>
      </c>
      <c r="E148" s="88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113"/>
      <c r="AB148" s="113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8"/>
    </row>
    <row r="149" spans="1:46" s="157" customFormat="1" ht="28.15" hidden="1" customHeight="1" x14ac:dyDescent="0.2">
      <c r="A149" s="34" t="s">
        <v>109</v>
      </c>
      <c r="B149" s="60"/>
      <c r="C149" s="60" t="e">
        <f>C147/C148</f>
        <v>#DIV/0!</v>
      </c>
      <c r="D149" s="59" t="e">
        <f t="shared" ref="D149:E149" si="11">D147/D148</f>
        <v>#DIV/0!</v>
      </c>
      <c r="E149" s="59" t="e">
        <f t="shared" si="11"/>
        <v>#DIV/0!</v>
      </c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130"/>
      <c r="AB149" s="130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8"/>
    </row>
    <row r="150" spans="1:46" s="157" customFormat="1" ht="29.45" hidden="1" customHeight="1" x14ac:dyDescent="0.2">
      <c r="A150" s="10" t="s">
        <v>110</v>
      </c>
      <c r="B150" s="28"/>
      <c r="C150" s="28">
        <f>SUM(F150:AA150)</f>
        <v>0</v>
      </c>
      <c r="D150" s="31"/>
      <c r="E150" s="88"/>
      <c r="F150" s="63"/>
      <c r="G150" s="63"/>
      <c r="H150" s="64"/>
      <c r="I150" s="63"/>
      <c r="J150" s="63"/>
      <c r="K150" s="63"/>
      <c r="L150" s="63"/>
      <c r="M150" s="63"/>
      <c r="N150" s="63"/>
      <c r="O150" s="65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131"/>
      <c r="AB150" s="131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8"/>
    </row>
    <row r="151" spans="1:46" s="157" customFormat="1" ht="25.9" hidden="1" customHeight="1" x14ac:dyDescent="0.2">
      <c r="A151" s="11" t="s">
        <v>111</v>
      </c>
      <c r="B151" s="23"/>
      <c r="C151" s="28">
        <f>SUM(F151:AA151)</f>
        <v>0</v>
      </c>
      <c r="D151" s="8"/>
      <c r="E151" s="88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127"/>
      <c r="AB151" s="127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8"/>
    </row>
    <row r="152" spans="1:46" s="157" customFormat="1" ht="24" hidden="1" customHeight="1" outlineLevel="1" x14ac:dyDescent="0.2">
      <c r="A152" s="11" t="s">
        <v>112</v>
      </c>
      <c r="B152" s="28"/>
      <c r="C152" s="28">
        <f>SUM(F152:AA152)</f>
        <v>0</v>
      </c>
      <c r="D152" s="8" t="e">
        <f>C152/B152</f>
        <v>#DIV/0!</v>
      </c>
      <c r="E152" s="88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127"/>
      <c r="AB152" s="127"/>
      <c r="AC152" s="169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8"/>
    </row>
    <row r="153" spans="1:46" s="157" customFormat="1" ht="25.15" hidden="1" customHeight="1" outlineLevel="1" x14ac:dyDescent="0.2">
      <c r="A153" s="61" t="s">
        <v>113</v>
      </c>
      <c r="B153" s="23"/>
      <c r="C153" s="28">
        <f>SUM(F153:AA153)</f>
        <v>0</v>
      </c>
      <c r="D153" s="8" t="e">
        <f>C153/B153</f>
        <v>#DIV/0!</v>
      </c>
      <c r="E153" s="88"/>
      <c r="F153" s="55"/>
      <c r="G153" s="42"/>
      <c r="H153" s="42"/>
      <c r="I153" s="42"/>
      <c r="J153" s="42"/>
      <c r="K153" s="42"/>
      <c r="L153" s="42"/>
      <c r="M153" s="55"/>
      <c r="N153" s="26"/>
      <c r="O153" s="42"/>
      <c r="P153" s="55"/>
      <c r="Q153" s="42"/>
      <c r="R153" s="55"/>
      <c r="S153" s="42"/>
      <c r="T153" s="42"/>
      <c r="U153" s="55"/>
      <c r="V153" s="55"/>
      <c r="W153" s="55"/>
      <c r="X153" s="55"/>
      <c r="Y153" s="42"/>
      <c r="Z153" s="42"/>
      <c r="AA153" s="121"/>
      <c r="AB153" s="121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8"/>
    </row>
    <row r="154" spans="1:46" s="157" customFormat="1" ht="26.45" hidden="1" customHeight="1" x14ac:dyDescent="0.2">
      <c r="A154" s="11" t="s">
        <v>38</v>
      </c>
      <c r="B154" s="35"/>
      <c r="C154" s="35" t="e">
        <f>C153/C152</f>
        <v>#DIV/0!</v>
      </c>
      <c r="D154" s="40" t="e">
        <f>D153/D152</f>
        <v>#DIV/0!</v>
      </c>
      <c r="E154" s="9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118"/>
      <c r="AB154" s="118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8"/>
    </row>
    <row r="155" spans="1:46" s="157" customFormat="1" ht="26.45" hidden="1" customHeight="1" x14ac:dyDescent="0.2">
      <c r="A155" s="11" t="s">
        <v>114</v>
      </c>
      <c r="B155" s="66"/>
      <c r="C155" s="28">
        <f>SUM(F155:AA155)</f>
        <v>0</v>
      </c>
      <c r="D155" s="67" t="e">
        <f>D152-D153</f>
        <v>#DIV/0!</v>
      </c>
      <c r="E155" s="98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132"/>
      <c r="AB155" s="132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8"/>
    </row>
    <row r="156" spans="1:46" s="157" customFormat="1" ht="27" hidden="1" customHeight="1" x14ac:dyDescent="0.2">
      <c r="A156" s="34" t="s">
        <v>115</v>
      </c>
      <c r="B156" s="23"/>
      <c r="C156" s="28">
        <f>SUM(F156:AA156)</f>
        <v>0</v>
      </c>
      <c r="D156" s="8" t="e">
        <f>C156/B156</f>
        <v>#DIV/0!</v>
      </c>
      <c r="E156" s="88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63"/>
      <c r="U156" s="55"/>
      <c r="V156" s="55"/>
      <c r="W156" s="55"/>
      <c r="X156" s="55"/>
      <c r="Y156" s="55"/>
      <c r="Z156" s="55"/>
      <c r="AA156" s="126"/>
      <c r="AB156" s="12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8"/>
    </row>
    <row r="157" spans="1:46" s="157" customFormat="1" ht="24.6" hidden="1" customHeight="1" x14ac:dyDescent="0.2">
      <c r="A157" s="34" t="s">
        <v>106</v>
      </c>
      <c r="B157" s="69"/>
      <c r="C157" s="69" t="e">
        <f>C156/C153*10</f>
        <v>#DIV/0!</v>
      </c>
      <c r="D157" s="59" t="e">
        <f>#N/A</f>
        <v>#N/A</v>
      </c>
      <c r="E157" s="93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133"/>
      <c r="AB157" s="133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8"/>
    </row>
    <row r="158" spans="1:46" s="157" customFormat="1" ht="22.9" hidden="1" customHeight="1" outlineLevel="1" x14ac:dyDescent="0.2">
      <c r="A158" s="10" t="s">
        <v>116</v>
      </c>
      <c r="B158" s="7"/>
      <c r="C158" s="28">
        <f>F158+G158+H158+I158+J158+K158+L158+M158+N158+O158+P158+Q158+R158+S158+T158+U158+V158+X158+Y158+Z158+AA158</f>
        <v>0</v>
      </c>
      <c r="D158" s="8" t="e">
        <f>C158/B158</f>
        <v>#DIV/0!</v>
      </c>
      <c r="E158" s="88"/>
      <c r="F158" s="56"/>
      <c r="G158" s="56"/>
      <c r="H158" s="56"/>
      <c r="I158" s="56"/>
      <c r="J158" s="56"/>
      <c r="K158" s="56"/>
      <c r="L158" s="56"/>
      <c r="M158" s="63"/>
      <c r="N158" s="63"/>
      <c r="O158" s="63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5"/>
      <c r="AA158" s="127"/>
      <c r="AB158" s="127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8"/>
    </row>
    <row r="159" spans="1:46" s="157" customFormat="1" ht="22.15" hidden="1" customHeight="1" x14ac:dyDescent="0.2">
      <c r="A159" s="10" t="s">
        <v>117</v>
      </c>
      <c r="B159" s="63"/>
      <c r="C159" s="28">
        <f>SUM(F159:AA159)</f>
        <v>0</v>
      </c>
      <c r="D159" s="31"/>
      <c r="E159" s="88"/>
      <c r="F159" s="65"/>
      <c r="G159" s="65"/>
      <c r="H159" s="68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133"/>
      <c r="AB159" s="133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8"/>
    </row>
    <row r="160" spans="1:46" s="157" customFormat="1" ht="25.15" hidden="1" customHeight="1" outlineLevel="1" x14ac:dyDescent="0.2">
      <c r="A160" s="10" t="s">
        <v>118</v>
      </c>
      <c r="B160" s="62"/>
      <c r="C160" s="28">
        <v>1233</v>
      </c>
      <c r="D160" s="8" t="e">
        <f>C160/B160</f>
        <v>#DIV/0!</v>
      </c>
      <c r="E160" s="88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127"/>
      <c r="AB160" s="127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8"/>
    </row>
    <row r="161" spans="1:46" s="157" customFormat="1" ht="22.9" hidden="1" customHeight="1" outlineLevel="1" x14ac:dyDescent="0.2">
      <c r="A161" s="61" t="s">
        <v>119</v>
      </c>
      <c r="B161" s="23"/>
      <c r="C161" s="28">
        <f>SUM(F161:AA161)</f>
        <v>0</v>
      </c>
      <c r="D161" s="8" t="e">
        <f>C161/B161</f>
        <v>#DIV/0!</v>
      </c>
      <c r="E161" s="88"/>
      <c r="F161" s="55"/>
      <c r="G161" s="42"/>
      <c r="H161" s="55"/>
      <c r="I161" s="42"/>
      <c r="J161" s="42"/>
      <c r="K161" s="42"/>
      <c r="L161" s="55"/>
      <c r="M161" s="42"/>
      <c r="N161" s="42"/>
      <c r="O161" s="55"/>
      <c r="P161" s="42"/>
      <c r="Q161" s="42"/>
      <c r="R161" s="42"/>
      <c r="S161" s="42"/>
      <c r="T161" s="42"/>
      <c r="U161" s="42"/>
      <c r="V161" s="63"/>
      <c r="W161" s="63"/>
      <c r="X161" s="42"/>
      <c r="Y161" s="42"/>
      <c r="Z161" s="42"/>
      <c r="AA161" s="121"/>
      <c r="AB161" s="121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8"/>
    </row>
    <row r="162" spans="1:46" s="157" customFormat="1" ht="23.25" hidden="1" customHeight="1" x14ac:dyDescent="0.2">
      <c r="A162" s="11" t="s">
        <v>38</v>
      </c>
      <c r="B162" s="35"/>
      <c r="C162" s="35">
        <f>C161/C160</f>
        <v>0</v>
      </c>
      <c r="D162" s="35" t="e">
        <f>#N/A</f>
        <v>#N/A</v>
      </c>
      <c r="E162" s="9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115"/>
      <c r="AB162" s="115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8"/>
    </row>
    <row r="163" spans="1:46" s="157" customFormat="1" ht="27" hidden="1" customHeight="1" x14ac:dyDescent="0.2">
      <c r="A163" s="34" t="s">
        <v>120</v>
      </c>
      <c r="B163" s="23"/>
      <c r="C163" s="28">
        <f>SUM(F163:AA163)</f>
        <v>0</v>
      </c>
      <c r="D163" s="8" t="e">
        <f>C163/B163</f>
        <v>#DIV/0!</v>
      </c>
      <c r="E163" s="88"/>
      <c r="F163" s="42"/>
      <c r="G163" s="42"/>
      <c r="H163" s="42"/>
      <c r="I163" s="42"/>
      <c r="J163" s="42"/>
      <c r="K163" s="42"/>
      <c r="L163" s="42"/>
      <c r="M163" s="42"/>
      <c r="N163" s="42"/>
      <c r="O163" s="55"/>
      <c r="P163" s="55"/>
      <c r="Q163" s="42"/>
      <c r="R163" s="42"/>
      <c r="S163" s="42"/>
      <c r="T163" s="55"/>
      <c r="U163" s="55"/>
      <c r="V163" s="55"/>
      <c r="W163" s="55"/>
      <c r="X163" s="42"/>
      <c r="Y163" s="42"/>
      <c r="Z163" s="42"/>
      <c r="AA163" s="121"/>
      <c r="AB163" s="121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8"/>
    </row>
    <row r="164" spans="1:46" s="157" customFormat="1" ht="28.15" hidden="1" customHeight="1" x14ac:dyDescent="0.2">
      <c r="A164" s="34" t="s">
        <v>106</v>
      </c>
      <c r="B164" s="69"/>
      <c r="C164" s="69" t="e">
        <f>C163/C161*10</f>
        <v>#DIV/0!</v>
      </c>
      <c r="D164" s="69" t="e">
        <f t="shared" ref="D164:E164" si="12">D163/D161*10</f>
        <v>#DIV/0!</v>
      </c>
      <c r="E164" s="69" t="e">
        <f t="shared" si="12"/>
        <v>#DIV/0!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133"/>
      <c r="AB164" s="133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8"/>
    </row>
    <row r="165" spans="1:46" s="157" customFormat="1" ht="24" hidden="1" customHeight="1" outlineLevel="1" x14ac:dyDescent="0.2">
      <c r="A165" s="61" t="s">
        <v>121</v>
      </c>
      <c r="B165" s="18"/>
      <c r="C165" s="59">
        <f>SUM(F165:AA165)</f>
        <v>0</v>
      </c>
      <c r="D165" s="8" t="e">
        <f>#N/A</f>
        <v>#N/A</v>
      </c>
      <c r="E165" s="88"/>
      <c r="F165" s="43"/>
      <c r="G165" s="42"/>
      <c r="H165" s="65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70"/>
      <c r="U165" s="42"/>
      <c r="V165" s="42"/>
      <c r="W165" s="42"/>
      <c r="X165" s="42"/>
      <c r="Y165" s="42"/>
      <c r="Z165" s="42"/>
      <c r="AA165" s="121"/>
      <c r="AB165" s="121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8"/>
    </row>
    <row r="166" spans="1:46" s="157" customFormat="1" ht="23.45" hidden="1" customHeight="1" collapsed="1" x14ac:dyDescent="0.2">
      <c r="A166" s="34" t="s">
        <v>122</v>
      </c>
      <c r="B166" s="18"/>
      <c r="C166" s="59">
        <f>SUM(F166:AA166)</f>
        <v>0</v>
      </c>
      <c r="D166" s="8" t="e">
        <f>#N/A</f>
        <v>#N/A</v>
      </c>
      <c r="E166" s="88"/>
      <c r="F166" s="43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70"/>
      <c r="U166" s="42"/>
      <c r="V166" s="42"/>
      <c r="W166" s="42"/>
      <c r="X166" s="42"/>
      <c r="Y166" s="42"/>
      <c r="Z166" s="42"/>
      <c r="AA166" s="121"/>
      <c r="AB166" s="121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8"/>
    </row>
    <row r="167" spans="1:46" s="157" customFormat="1" ht="23.45" hidden="1" customHeight="1" x14ac:dyDescent="0.2">
      <c r="A167" s="34" t="s">
        <v>106</v>
      </c>
      <c r="B167" s="69"/>
      <c r="C167" s="69" t="e">
        <f>C166/C165*10</f>
        <v>#DIV/0!</v>
      </c>
      <c r="D167" s="8" t="e">
        <f>#N/A</f>
        <v>#N/A</v>
      </c>
      <c r="E167" s="88"/>
      <c r="F167" s="43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43"/>
      <c r="Y167" s="65"/>
      <c r="Z167" s="43"/>
      <c r="AA167" s="122"/>
      <c r="AB167" s="122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8"/>
    </row>
    <row r="168" spans="1:46" s="157" customFormat="1" ht="23.45" hidden="1" customHeight="1" x14ac:dyDescent="0.2">
      <c r="A168" s="61" t="s">
        <v>179</v>
      </c>
      <c r="B168" s="69"/>
      <c r="C168" s="59">
        <f>SUM(F168:AA168)</f>
        <v>0</v>
      </c>
      <c r="D168" s="8"/>
      <c r="E168" s="88"/>
      <c r="F168" s="43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43"/>
      <c r="Y168" s="65"/>
      <c r="Z168" s="43"/>
      <c r="AA168" s="122"/>
      <c r="AB168" s="122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8"/>
    </row>
    <row r="169" spans="1:46" s="157" customFormat="1" ht="23.45" hidden="1" customHeight="1" x14ac:dyDescent="0.2">
      <c r="A169" s="34" t="s">
        <v>180</v>
      </c>
      <c r="B169" s="69"/>
      <c r="C169" s="59">
        <f>SUM(F169:AA169)</f>
        <v>0</v>
      </c>
      <c r="D169" s="8"/>
      <c r="E169" s="88"/>
      <c r="F169" s="43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43"/>
      <c r="Y169" s="65"/>
      <c r="Z169" s="43"/>
      <c r="AA169" s="122"/>
      <c r="AB169" s="122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8"/>
    </row>
    <row r="170" spans="1:46" s="157" customFormat="1" ht="23.45" hidden="1" customHeight="1" x14ac:dyDescent="0.2">
      <c r="A170" s="34" t="s">
        <v>106</v>
      </c>
      <c r="B170" s="69"/>
      <c r="C170" s="69" t="e">
        <f>C169/C168*10</f>
        <v>#DIV/0!</v>
      </c>
      <c r="D170" s="8"/>
      <c r="E170" s="88"/>
      <c r="F170" s="43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43"/>
      <c r="Y170" s="65"/>
      <c r="Z170" s="43"/>
      <c r="AA170" s="122"/>
      <c r="AB170" s="122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8"/>
    </row>
    <row r="171" spans="1:46" s="157" customFormat="1" ht="21" hidden="1" customHeight="1" x14ac:dyDescent="0.2">
      <c r="A171" s="61" t="s">
        <v>123</v>
      </c>
      <c r="B171" s="28"/>
      <c r="C171" s="28">
        <f>SUM(F171:AA171)</f>
        <v>0</v>
      </c>
      <c r="D171" s="8" t="e">
        <f>#N/A</f>
        <v>#N/A</v>
      </c>
      <c r="E171" s="88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121"/>
      <c r="AB171" s="121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8"/>
    </row>
    <row r="172" spans="1:46" s="157" customFormat="1" ht="21" hidden="1" customHeight="1" x14ac:dyDescent="0.2">
      <c r="A172" s="34" t="s">
        <v>124</v>
      </c>
      <c r="B172" s="28"/>
      <c r="C172" s="28">
        <f>SUM(F172:AA172)</f>
        <v>0</v>
      </c>
      <c r="D172" s="8" t="e">
        <f>#N/A</f>
        <v>#N/A</v>
      </c>
      <c r="E172" s="88"/>
      <c r="F172" s="42"/>
      <c r="G172" s="40"/>
      <c r="H172" s="65"/>
      <c r="I172" s="40"/>
      <c r="J172" s="40"/>
      <c r="K172" s="40"/>
      <c r="L172" s="43"/>
      <c r="M172" s="43"/>
      <c r="N172" s="43"/>
      <c r="O172" s="40"/>
      <c r="P172" s="40"/>
      <c r="Q172" s="40"/>
      <c r="R172" s="43"/>
      <c r="S172" s="43"/>
      <c r="T172" s="43"/>
      <c r="U172" s="40"/>
      <c r="V172" s="40"/>
      <c r="W172" s="40"/>
      <c r="X172" s="43"/>
      <c r="Y172" s="40"/>
      <c r="Z172" s="43"/>
      <c r="AA172" s="118"/>
      <c r="AB172" s="118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8"/>
    </row>
    <row r="173" spans="1:46" s="157" customFormat="1" ht="21" hidden="1" customHeight="1" x14ac:dyDescent="0.2">
      <c r="A173" s="34" t="s">
        <v>106</v>
      </c>
      <c r="B173" s="59"/>
      <c r="C173" s="59" t="e">
        <f>C172/C171*10</f>
        <v>#DIV/0!</v>
      </c>
      <c r="D173" s="8" t="e">
        <f>#N/A</f>
        <v>#N/A</v>
      </c>
      <c r="E173" s="88"/>
      <c r="F173" s="60"/>
      <c r="G173" s="60"/>
      <c r="H173" s="60"/>
      <c r="I173" s="26"/>
      <c r="J173" s="26"/>
      <c r="K173" s="26"/>
      <c r="L173" s="60"/>
      <c r="M173" s="60"/>
      <c r="N173" s="60"/>
      <c r="O173" s="26"/>
      <c r="P173" s="26"/>
      <c r="Q173" s="26"/>
      <c r="R173" s="60"/>
      <c r="S173" s="60"/>
      <c r="T173" s="60"/>
      <c r="U173" s="26"/>
      <c r="V173" s="26"/>
      <c r="W173" s="26"/>
      <c r="X173" s="60"/>
      <c r="Y173" s="60"/>
      <c r="Z173" s="60"/>
      <c r="AA173" s="114"/>
      <c r="AB173" s="114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8"/>
    </row>
    <row r="174" spans="1:46" s="157" customFormat="1" ht="21" hidden="1" customHeight="1" outlineLevel="1" x14ac:dyDescent="0.2">
      <c r="A174" s="61" t="s">
        <v>125</v>
      </c>
      <c r="B174" s="28"/>
      <c r="C174" s="28">
        <f>SUM(F174:AA174)</f>
        <v>0</v>
      </c>
      <c r="D174" s="8" t="e">
        <f>#N/A</f>
        <v>#N/A</v>
      </c>
      <c r="E174" s="88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121"/>
      <c r="AB174" s="121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8"/>
    </row>
    <row r="175" spans="1:46" s="157" customFormat="1" ht="21" hidden="1" customHeight="1" outlineLevel="1" x14ac:dyDescent="0.2">
      <c r="A175" s="34" t="s">
        <v>126</v>
      </c>
      <c r="B175" s="28"/>
      <c r="C175" s="28">
        <f>SUM(F175:AA175)</f>
        <v>0</v>
      </c>
      <c r="D175" s="8" t="e">
        <f>#N/A</f>
        <v>#N/A</v>
      </c>
      <c r="E175" s="88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121"/>
      <c r="AB175" s="121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8"/>
    </row>
    <row r="176" spans="1:46" s="157" customFormat="1" ht="23.45" hidden="1" customHeight="1" x14ac:dyDescent="0.2">
      <c r="A176" s="34" t="s">
        <v>106</v>
      </c>
      <c r="B176" s="69"/>
      <c r="C176" s="69" t="e">
        <f>C175/C174*10</f>
        <v>#DIV/0!</v>
      </c>
      <c r="D176" s="69" t="e">
        <f>D175/D174*10</f>
        <v>#N/A</v>
      </c>
      <c r="E176" s="90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133"/>
      <c r="AB176" s="133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8"/>
    </row>
    <row r="177" spans="1:46" s="157" customFormat="1" ht="23.45" hidden="1" customHeight="1" outlineLevel="1" x14ac:dyDescent="0.2">
      <c r="A177" s="61" t="s">
        <v>127</v>
      </c>
      <c r="B177" s="28"/>
      <c r="C177" s="28">
        <f>SUM(F177:AA177)</f>
        <v>0</v>
      </c>
      <c r="D177" s="8" t="e">
        <f>#N/A</f>
        <v>#N/A</v>
      </c>
      <c r="E177" s="88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121"/>
      <c r="AB177" s="121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8"/>
    </row>
    <row r="178" spans="1:46" s="157" customFormat="1" ht="23.45" hidden="1" customHeight="1" outlineLevel="1" x14ac:dyDescent="0.2">
      <c r="A178" s="34" t="s">
        <v>128</v>
      </c>
      <c r="B178" s="28"/>
      <c r="C178" s="28">
        <f>SUM(F178:AA178)</f>
        <v>0</v>
      </c>
      <c r="D178" s="8" t="e">
        <f>#N/A</f>
        <v>#N/A</v>
      </c>
      <c r="E178" s="88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121"/>
      <c r="AB178" s="121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8"/>
    </row>
    <row r="179" spans="1:46" s="157" customFormat="1" ht="23.45" hidden="1" customHeight="1" x14ac:dyDescent="0.2">
      <c r="A179" s="34" t="s">
        <v>106</v>
      </c>
      <c r="B179" s="69"/>
      <c r="C179" s="69" t="e">
        <f t="shared" ref="C179:E179" si="13">C178/C177*10</f>
        <v>#DIV/0!</v>
      </c>
      <c r="D179" s="69" t="e">
        <f t="shared" si="13"/>
        <v>#N/A</v>
      </c>
      <c r="E179" s="69" t="e">
        <f t="shared" si="13"/>
        <v>#DIV/0!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133"/>
      <c r="AB179" s="133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8"/>
    </row>
    <row r="180" spans="1:46" s="157" customFormat="1" ht="23.45" hidden="1" customHeight="1" x14ac:dyDescent="0.2">
      <c r="A180" s="61" t="s">
        <v>129</v>
      </c>
      <c r="B180" s="23"/>
      <c r="C180" s="28">
        <f>SUM(F180:AA180)</f>
        <v>0</v>
      </c>
      <c r="D180" s="8" t="e">
        <f>C180/B180</f>
        <v>#DIV/0!</v>
      </c>
      <c r="E180" s="88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63"/>
      <c r="R180" s="42"/>
      <c r="S180" s="42"/>
      <c r="T180" s="42"/>
      <c r="U180" s="42"/>
      <c r="V180" s="42"/>
      <c r="W180" s="42"/>
      <c r="X180" s="42"/>
      <c r="Y180" s="42"/>
      <c r="Z180" s="42"/>
      <c r="AA180" s="121"/>
      <c r="AB180" s="121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8"/>
    </row>
    <row r="181" spans="1:46" s="157" customFormat="1" ht="27" hidden="1" customHeight="1" x14ac:dyDescent="0.2">
      <c r="A181" s="61" t="s">
        <v>130</v>
      </c>
      <c r="B181" s="23"/>
      <c r="C181" s="28"/>
      <c r="D181" s="8"/>
      <c r="E181" s="88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121"/>
      <c r="AB181" s="121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8"/>
    </row>
    <row r="182" spans="1:46" s="157" customFormat="1" ht="25.9" hidden="1" customHeight="1" x14ac:dyDescent="0.2">
      <c r="A182" s="61" t="s">
        <v>131</v>
      </c>
      <c r="B182" s="23"/>
      <c r="C182" s="28"/>
      <c r="D182" s="8"/>
      <c r="E182" s="88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121"/>
      <c r="AB182" s="121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8"/>
    </row>
    <row r="183" spans="1:46" s="168" customFormat="1" ht="24" hidden="1" customHeight="1" x14ac:dyDescent="0.2">
      <c r="A183" s="34" t="s">
        <v>132</v>
      </c>
      <c r="B183" s="23"/>
      <c r="C183" s="28">
        <f>SUM(F183:AA183)</f>
        <v>0</v>
      </c>
      <c r="D183" s="8" t="e">
        <f>C183/B183</f>
        <v>#DIV/0!</v>
      </c>
      <c r="E183" s="88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121"/>
      <c r="AB183" s="121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85"/>
    </row>
    <row r="184" spans="1:46" s="168" customFormat="1" ht="24.6" hidden="1" customHeight="1" x14ac:dyDescent="0.2">
      <c r="A184" s="11" t="s">
        <v>133</v>
      </c>
      <c r="B184" s="8"/>
      <c r="C184" s="8">
        <f>C183/C186</f>
        <v>0</v>
      </c>
      <c r="D184" s="8" t="e">
        <f t="shared" ref="D184:E184" si="14">D183/D186</f>
        <v>#DIV/0!</v>
      </c>
      <c r="E184" s="8" t="e">
        <f t="shared" si="14"/>
        <v>#DIV/0!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116"/>
      <c r="AB184" s="116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85"/>
    </row>
    <row r="185" spans="1:46" s="157" customFormat="1" ht="29.45" hidden="1" customHeight="1" x14ac:dyDescent="0.2">
      <c r="A185" s="34" t="s">
        <v>134</v>
      </c>
      <c r="B185" s="23"/>
      <c r="C185" s="28">
        <f>SUM(F185:AA185)</f>
        <v>0</v>
      </c>
      <c r="D185" s="8" t="e">
        <f>C185/B185</f>
        <v>#DIV/0!</v>
      </c>
      <c r="E185" s="88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113"/>
      <c r="AB185" s="113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8"/>
    </row>
    <row r="186" spans="1:46" s="157" customFormat="1" ht="27" hidden="1" customHeight="1" outlineLevel="1" x14ac:dyDescent="0.2">
      <c r="A186" s="34" t="s">
        <v>135</v>
      </c>
      <c r="B186" s="23"/>
      <c r="C186" s="28">
        <f>SUM(F186:AA186)</f>
        <v>89156</v>
      </c>
      <c r="D186" s="8"/>
      <c r="E186" s="88"/>
      <c r="F186" s="24">
        <v>7447</v>
      </c>
      <c r="G186" s="24">
        <v>4086</v>
      </c>
      <c r="H186" s="24">
        <v>5495</v>
      </c>
      <c r="I186" s="24">
        <v>6742</v>
      </c>
      <c r="J186" s="24">
        <v>3371</v>
      </c>
      <c r="K186" s="24">
        <v>5932</v>
      </c>
      <c r="L186" s="24">
        <v>4299</v>
      </c>
      <c r="M186" s="24">
        <v>5051</v>
      </c>
      <c r="N186" s="24">
        <v>4521</v>
      </c>
      <c r="O186" s="24">
        <v>2229</v>
      </c>
      <c r="P186" s="24">
        <v>3099</v>
      </c>
      <c r="Q186" s="24">
        <v>7053</v>
      </c>
      <c r="R186" s="24">
        <v>7553</v>
      </c>
      <c r="S186" s="24">
        <v>5109</v>
      </c>
      <c r="T186" s="24">
        <v>7663</v>
      </c>
      <c r="U186" s="24">
        <v>4085</v>
      </c>
      <c r="V186" s="24">
        <v>3293</v>
      </c>
      <c r="W186" s="24"/>
      <c r="X186" s="24">
        <v>2128</v>
      </c>
      <c r="Y186" s="24"/>
      <c r="Z186" s="24"/>
      <c r="AA186" s="113"/>
      <c r="AB186" s="113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8"/>
    </row>
    <row r="187" spans="1:46" s="157" customFormat="1" ht="25.15" hidden="1" customHeight="1" outlineLevel="1" x14ac:dyDescent="0.2">
      <c r="A187" s="34" t="s">
        <v>136</v>
      </c>
      <c r="B187" s="23"/>
      <c r="C187" s="28">
        <f>SUM(F187:AA187)</f>
        <v>0</v>
      </c>
      <c r="D187" s="8"/>
      <c r="E187" s="88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113"/>
      <c r="AB187" s="113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8"/>
    </row>
    <row r="188" spans="1:46" s="157" customFormat="1" ht="23.45" hidden="1" customHeight="1" x14ac:dyDescent="0.2">
      <c r="A188" s="11" t="s">
        <v>38</v>
      </c>
      <c r="B188" s="13"/>
      <c r="C188" s="13">
        <f t="shared" ref="C188:E188" si="15">C187/C186</f>
        <v>0</v>
      </c>
      <c r="D188" s="13" t="e">
        <f t="shared" si="15"/>
        <v>#DIV/0!</v>
      </c>
      <c r="E188" s="13" t="e">
        <f t="shared" si="15"/>
        <v>#DIV/0!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12"/>
      <c r="AB188" s="112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8"/>
    </row>
    <row r="189" spans="1:46" s="157" customFormat="1" ht="21.6" hidden="1" customHeight="1" x14ac:dyDescent="0.2">
      <c r="A189" s="10" t="s">
        <v>137</v>
      </c>
      <c r="B189" s="26"/>
      <c r="C189" s="26">
        <f>SUM(F189:AA189)</f>
        <v>0</v>
      </c>
      <c r="D189" s="13"/>
      <c r="E189" s="86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134"/>
      <c r="AB189" s="134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8"/>
    </row>
    <row r="190" spans="1:46" s="157" customFormat="1" ht="23.45" hidden="1" customHeight="1" x14ac:dyDescent="0.2">
      <c r="A190" s="10" t="s">
        <v>138</v>
      </c>
      <c r="B190" s="26"/>
      <c r="C190" s="26">
        <f>SUM(F190:AA190)</f>
        <v>0</v>
      </c>
      <c r="D190" s="13"/>
      <c r="E190" s="86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134"/>
      <c r="AB190" s="134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8"/>
    </row>
    <row r="191" spans="1:46" s="157" customFormat="1" ht="23.45" hidden="1" customHeight="1" x14ac:dyDescent="0.2">
      <c r="A191" s="34" t="s">
        <v>171</v>
      </c>
      <c r="B191" s="23"/>
      <c r="C191" s="28">
        <f>SUM(F191:AA191)</f>
        <v>0</v>
      </c>
      <c r="D191" s="13"/>
      <c r="E191" s="86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134"/>
      <c r="AB191" s="134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8"/>
    </row>
    <row r="192" spans="1:46" s="168" customFormat="1" ht="45" hidden="1" customHeight="1" outlineLevel="1" x14ac:dyDescent="0.2">
      <c r="A192" s="10" t="s">
        <v>170</v>
      </c>
      <c r="B192" s="23"/>
      <c r="C192" s="28">
        <f>SUM(F192:AA192)</f>
        <v>0</v>
      </c>
      <c r="D192" s="8" t="e">
        <f>C192/B192</f>
        <v>#DIV/0!</v>
      </c>
      <c r="E192" s="32">
        <v>1289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117"/>
      <c r="AB192" s="11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85"/>
    </row>
    <row r="193" spans="1:46" s="171" customFormat="1" ht="25.9" hidden="1" customHeight="1" outlineLevel="1" x14ac:dyDescent="0.2">
      <c r="A193" s="34" t="s">
        <v>139</v>
      </c>
      <c r="B193" s="28"/>
      <c r="C193" s="28">
        <f>SUM(F193:AA193)</f>
        <v>0</v>
      </c>
      <c r="D193" s="8" t="e">
        <f>C193/B193</f>
        <v>#DIV/0!</v>
      </c>
      <c r="E193" s="88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121"/>
      <c r="AB193" s="121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86"/>
    </row>
    <row r="194" spans="1:46" s="168" customFormat="1" ht="30.6" hidden="1" customHeight="1" x14ac:dyDescent="0.2">
      <c r="A194" s="10" t="s">
        <v>140</v>
      </c>
      <c r="B194" s="57"/>
      <c r="C194" s="57" t="e">
        <f>C193/C192</f>
        <v>#DIV/0!</v>
      </c>
      <c r="D194" s="57" t="e">
        <f>D193/D192</f>
        <v>#DIV/0!</v>
      </c>
      <c r="E194" s="57">
        <f>E193/E192</f>
        <v>0</v>
      </c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35"/>
      <c r="AB194" s="135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85"/>
    </row>
    <row r="195" spans="1:46" s="168" customFormat="1" ht="28.9" hidden="1" customHeight="1" outlineLevel="1" x14ac:dyDescent="0.2">
      <c r="A195" s="10" t="s">
        <v>141</v>
      </c>
      <c r="B195" s="28"/>
      <c r="C195" s="28">
        <f>SUM(F195:AA195)</f>
        <v>0</v>
      </c>
      <c r="D195" s="8" t="e">
        <f>C195/B195</f>
        <v>#DIV/0!</v>
      </c>
      <c r="E195" s="88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126"/>
      <c r="AB195" s="126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85"/>
    </row>
    <row r="196" spans="1:46" s="171" customFormat="1" ht="29.25" hidden="1" customHeight="1" outlineLevel="1" x14ac:dyDescent="0.2">
      <c r="A196" s="34" t="s">
        <v>142</v>
      </c>
      <c r="B196" s="23"/>
      <c r="C196" s="28">
        <f>SUM(F196:AA196)</f>
        <v>0</v>
      </c>
      <c r="D196" s="8" t="e">
        <f>C196/B196</f>
        <v>#DIV/0!</v>
      </c>
      <c r="E196" s="88"/>
      <c r="F196" s="55"/>
      <c r="G196" s="42"/>
      <c r="H196" s="42"/>
      <c r="I196" s="42"/>
      <c r="J196" s="42"/>
      <c r="K196" s="42"/>
      <c r="L196" s="42"/>
      <c r="M196" s="42"/>
      <c r="N196" s="42"/>
      <c r="O196" s="42"/>
      <c r="P196" s="55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121"/>
      <c r="AB196" s="121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86"/>
    </row>
    <row r="197" spans="1:46" s="168" customFormat="1" ht="24.6" hidden="1" customHeight="1" x14ac:dyDescent="0.2">
      <c r="A197" s="10" t="s">
        <v>143</v>
      </c>
      <c r="B197" s="13"/>
      <c r="C197" s="13" t="e">
        <f t="shared" ref="C197:E197" si="16">C196/C195</f>
        <v>#DIV/0!</v>
      </c>
      <c r="D197" s="14" t="e">
        <f t="shared" si="16"/>
        <v>#DIV/0!</v>
      </c>
      <c r="E197" s="14" t="e">
        <f t="shared" si="16"/>
        <v>#DIV/0!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12"/>
      <c r="AB197" s="112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85"/>
    </row>
    <row r="198" spans="1:46" s="168" customFormat="1" ht="25.9" hidden="1" customHeight="1" x14ac:dyDescent="0.2">
      <c r="A198" s="11" t="s">
        <v>144</v>
      </c>
      <c r="B198" s="23"/>
      <c r="C198" s="28"/>
      <c r="D198" s="8"/>
      <c r="E198" s="88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121"/>
      <c r="AB198" s="121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85"/>
    </row>
    <row r="199" spans="1:46" s="171" customFormat="1" ht="29.25" hidden="1" customHeight="1" outlineLevel="1" x14ac:dyDescent="0.2">
      <c r="A199" s="61" t="s">
        <v>145</v>
      </c>
      <c r="B199" s="23"/>
      <c r="C199" s="28">
        <f>SUM(F199:AA199)</f>
        <v>0</v>
      </c>
      <c r="D199" s="8" t="e">
        <f>C199/B199</f>
        <v>#DIV/0!</v>
      </c>
      <c r="E199" s="88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121"/>
      <c r="AB199" s="121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86"/>
    </row>
    <row r="200" spans="1:46" s="171" customFormat="1" ht="29.25" hidden="1" customHeight="1" outlineLevel="1" x14ac:dyDescent="0.2">
      <c r="A200" s="11" t="s">
        <v>146</v>
      </c>
      <c r="B200" s="23"/>
      <c r="C200" s="28">
        <f>SUM(F200:AA200)</f>
        <v>0</v>
      </c>
      <c r="D200" s="8"/>
      <c r="E200" s="88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121"/>
      <c r="AB200" s="121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86"/>
    </row>
    <row r="201" spans="1:46" s="168" customFormat="1" ht="29.25" hidden="1" customHeight="1" outlineLevel="1" x14ac:dyDescent="0.2">
      <c r="A201" s="11" t="s">
        <v>147</v>
      </c>
      <c r="B201" s="23"/>
      <c r="C201" s="28">
        <f>SUM(F201:AA201)</f>
        <v>0</v>
      </c>
      <c r="D201" s="8" t="e">
        <f>C201/B201</f>
        <v>#DIV/0!</v>
      </c>
      <c r="E201" s="88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121"/>
      <c r="AB201" s="121"/>
      <c r="AC201" s="167"/>
      <c r="AD201" s="167"/>
      <c r="AE201" s="167"/>
      <c r="AF201" s="167"/>
      <c r="AG201" s="167"/>
      <c r="AH201" s="167"/>
      <c r="AI201" s="167" t="s">
        <v>0</v>
      </c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85"/>
    </row>
    <row r="202" spans="1:46" s="168" customFormat="1" ht="26.45" hidden="1" customHeight="1" outlineLevel="1" x14ac:dyDescent="0.2">
      <c r="A202" s="11" t="s">
        <v>148</v>
      </c>
      <c r="B202" s="28"/>
      <c r="C202" s="28">
        <f>C199*0.45</f>
        <v>0</v>
      </c>
      <c r="D202" s="28" t="e">
        <f t="shared" ref="D202:E202" si="17">D199*0.45</f>
        <v>#DIV/0!</v>
      </c>
      <c r="E202" s="28">
        <f t="shared" si="17"/>
        <v>0</v>
      </c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114"/>
      <c r="AB202" s="114"/>
      <c r="AC202" s="149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85"/>
    </row>
    <row r="203" spans="1:46" s="168" customFormat="1" ht="24.6" hidden="1" customHeight="1" collapsed="1" x14ac:dyDescent="0.2">
      <c r="A203" s="11" t="s">
        <v>149</v>
      </c>
      <c r="B203" s="57"/>
      <c r="C203" s="57" t="e">
        <f>C199/C201</f>
        <v>#DIV/0!</v>
      </c>
      <c r="D203" s="102" t="e">
        <f>D199/D201</f>
        <v>#DIV/0!</v>
      </c>
      <c r="E203" s="102" t="e">
        <f>E199/E201</f>
        <v>#DIV/0!</v>
      </c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35"/>
      <c r="AB203" s="135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85"/>
    </row>
    <row r="204" spans="1:46" s="171" customFormat="1" ht="25.15" hidden="1" customHeight="1" outlineLevel="1" x14ac:dyDescent="0.2">
      <c r="A204" s="61" t="s">
        <v>150</v>
      </c>
      <c r="B204" s="23"/>
      <c r="C204" s="28">
        <f>SUM(F204:AA204)</f>
        <v>0</v>
      </c>
      <c r="D204" s="8" t="e">
        <f>C204/B204</f>
        <v>#DIV/0!</v>
      </c>
      <c r="E204" s="88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121"/>
      <c r="AB204" s="121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  <c r="AM204" s="170"/>
      <c r="AN204" s="170"/>
      <c r="AO204" s="170"/>
      <c r="AP204" s="170"/>
      <c r="AQ204" s="170"/>
      <c r="AR204" s="170"/>
      <c r="AS204" s="170"/>
      <c r="AT204" s="186"/>
    </row>
    <row r="205" spans="1:46" s="171" customFormat="1" ht="29.25" hidden="1" customHeight="1" outlineLevel="1" x14ac:dyDescent="0.2">
      <c r="A205" s="11" t="s">
        <v>146</v>
      </c>
      <c r="B205" s="23"/>
      <c r="C205" s="28">
        <f>SUM(F205:AA205)</f>
        <v>0</v>
      </c>
      <c r="D205" s="8"/>
      <c r="E205" s="88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136"/>
      <c r="AB205" s="136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  <c r="AM205" s="170"/>
      <c r="AN205" s="170"/>
      <c r="AO205" s="170"/>
      <c r="AP205" s="170"/>
      <c r="AQ205" s="170"/>
      <c r="AR205" s="170"/>
      <c r="AS205" s="170"/>
      <c r="AT205" s="186"/>
    </row>
    <row r="206" spans="1:46" s="168" customFormat="1" ht="29.25" hidden="1" customHeight="1" outlineLevel="1" x14ac:dyDescent="0.2">
      <c r="A206" s="11" t="s">
        <v>147</v>
      </c>
      <c r="B206" s="23"/>
      <c r="C206" s="28">
        <f>SUM(F206:AA206)</f>
        <v>0</v>
      </c>
      <c r="D206" s="8" t="e">
        <f>C206/B206</f>
        <v>#DIV/0!</v>
      </c>
      <c r="E206" s="88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121"/>
      <c r="AB206" s="121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85"/>
    </row>
    <row r="207" spans="1:46" s="168" customFormat="1" ht="29.25" hidden="1" customHeight="1" outlineLevel="1" x14ac:dyDescent="0.2">
      <c r="A207" s="11" t="s">
        <v>148</v>
      </c>
      <c r="B207" s="28"/>
      <c r="C207" s="28">
        <f>C204*0.3</f>
        <v>0</v>
      </c>
      <c r="D207" s="28" t="e">
        <f>#N/A</f>
        <v>#N/A</v>
      </c>
      <c r="E207" s="28" t="e">
        <f>#N/A</f>
        <v>#N/A</v>
      </c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114"/>
      <c r="AB207" s="114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85"/>
    </row>
    <row r="208" spans="1:46" s="171" customFormat="1" ht="24.6" hidden="1" customHeight="1" collapsed="1" x14ac:dyDescent="0.2">
      <c r="A208" s="11" t="s">
        <v>149</v>
      </c>
      <c r="B208" s="8"/>
      <c r="C208" s="8" t="e">
        <f>C204/C206</f>
        <v>#DIV/0!</v>
      </c>
      <c r="D208" s="31" t="e">
        <f>D204/D206</f>
        <v>#DIV/0!</v>
      </c>
      <c r="E208" s="31" t="e">
        <f>E204/E206</f>
        <v>#DIV/0!</v>
      </c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116"/>
      <c r="AB208" s="116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  <c r="AM208" s="170"/>
      <c r="AN208" s="170"/>
      <c r="AO208" s="170"/>
      <c r="AP208" s="170"/>
      <c r="AQ208" s="170"/>
      <c r="AR208" s="170"/>
      <c r="AS208" s="170"/>
      <c r="AT208" s="186"/>
    </row>
    <row r="209" spans="1:47" s="171" customFormat="1" ht="25.15" hidden="1" customHeight="1" outlineLevel="1" x14ac:dyDescent="0.2">
      <c r="A209" s="61" t="s">
        <v>151</v>
      </c>
      <c r="B209" s="23"/>
      <c r="C209" s="28">
        <f>SUM(F209:AA209)</f>
        <v>0</v>
      </c>
      <c r="D209" s="8"/>
      <c r="E209" s="88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121"/>
      <c r="AB209" s="121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  <c r="AM209" s="170"/>
      <c r="AN209" s="170"/>
      <c r="AO209" s="170"/>
      <c r="AP209" s="170"/>
      <c r="AQ209" s="170"/>
      <c r="AR209" s="170"/>
      <c r="AS209" s="170"/>
      <c r="AT209" s="186"/>
    </row>
    <row r="210" spans="1:47" s="171" customFormat="1" ht="29.25" hidden="1" customHeight="1" outlineLevel="1" x14ac:dyDescent="0.2">
      <c r="A210" s="11" t="s">
        <v>146</v>
      </c>
      <c r="B210" s="23"/>
      <c r="C210" s="28">
        <f>SUM(F210:AA210)</f>
        <v>0</v>
      </c>
      <c r="D210" s="8"/>
      <c r="E210" s="88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136"/>
      <c r="AB210" s="136"/>
      <c r="AC210" s="170"/>
      <c r="AD210" s="170"/>
      <c r="AE210" s="170"/>
      <c r="AF210" s="170"/>
      <c r="AG210" s="170"/>
      <c r="AH210" s="170"/>
      <c r="AI210" s="170"/>
      <c r="AJ210" s="170"/>
      <c r="AK210" s="170"/>
      <c r="AL210" s="170"/>
      <c r="AM210" s="170"/>
      <c r="AN210" s="170"/>
      <c r="AO210" s="170"/>
      <c r="AP210" s="170"/>
      <c r="AQ210" s="170"/>
      <c r="AR210" s="170"/>
      <c r="AS210" s="170"/>
      <c r="AT210" s="186"/>
    </row>
    <row r="211" spans="1:47" s="168" customFormat="1" ht="28.15" hidden="1" customHeight="1" outlineLevel="1" x14ac:dyDescent="0.2">
      <c r="A211" s="11" t="s">
        <v>147</v>
      </c>
      <c r="B211" s="23"/>
      <c r="C211" s="28">
        <f>SUM(F211:AA211)</f>
        <v>0</v>
      </c>
      <c r="D211" s="8"/>
      <c r="E211" s="88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121"/>
      <c r="AB211" s="121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85"/>
    </row>
    <row r="212" spans="1:47" s="168" customFormat="1" ht="29.25" hidden="1" customHeight="1" outlineLevel="1" x14ac:dyDescent="0.2">
      <c r="A212" s="11" t="s">
        <v>152</v>
      </c>
      <c r="B212" s="28"/>
      <c r="C212" s="28">
        <f>C209*0.19</f>
        <v>0</v>
      </c>
      <c r="D212" s="28" t="e">
        <f>#N/A</f>
        <v>#N/A</v>
      </c>
      <c r="E212" s="28" t="e">
        <f>#N/A</f>
        <v>#N/A</v>
      </c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114"/>
      <c r="AB212" s="114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85"/>
    </row>
    <row r="213" spans="1:47" s="171" customFormat="1" ht="24.6" hidden="1" customHeight="1" collapsed="1" x14ac:dyDescent="0.2">
      <c r="A213" s="11" t="s">
        <v>153</v>
      </c>
      <c r="B213" s="8"/>
      <c r="C213" s="8" t="e">
        <f>C209/C211</f>
        <v>#DIV/0!</v>
      </c>
      <c r="D213" s="31" t="e">
        <f>D209/D211</f>
        <v>#DIV/0!</v>
      </c>
      <c r="E213" s="31" t="e">
        <f>E209/E211</f>
        <v>#DIV/0!</v>
      </c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116"/>
      <c r="AB213" s="116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0"/>
      <c r="AM213" s="170"/>
      <c r="AN213" s="170"/>
      <c r="AO213" s="170"/>
      <c r="AP213" s="170"/>
      <c r="AQ213" s="170"/>
      <c r="AR213" s="170"/>
      <c r="AS213" s="170"/>
      <c r="AT213" s="186"/>
    </row>
    <row r="214" spans="1:47" s="168" customFormat="1" ht="25.15" hidden="1" customHeight="1" x14ac:dyDescent="0.2">
      <c r="A214" s="61" t="s">
        <v>154</v>
      </c>
      <c r="B214" s="28"/>
      <c r="C214" s="28">
        <f>SUM(F214:AA214)</f>
        <v>0</v>
      </c>
      <c r="D214" s="8" t="e">
        <f>C214/B214</f>
        <v>#DIV/0!</v>
      </c>
      <c r="E214" s="88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121"/>
      <c r="AB214" s="121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85"/>
    </row>
    <row r="215" spans="1:47" s="168" customFormat="1" ht="29.25" hidden="1" customHeight="1" x14ac:dyDescent="0.2">
      <c r="A215" s="11" t="s">
        <v>152</v>
      </c>
      <c r="B215" s="28"/>
      <c r="C215" s="28">
        <f>C214*0.7</f>
        <v>0</v>
      </c>
      <c r="D215" s="8" t="e">
        <f>C215/B215</f>
        <v>#DIV/0!</v>
      </c>
      <c r="E215" s="88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114"/>
      <c r="AB215" s="114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85"/>
    </row>
    <row r="216" spans="1:47" s="168" customFormat="1" ht="28.5" hidden="1" customHeight="1" x14ac:dyDescent="0.2">
      <c r="A216" s="34" t="s">
        <v>155</v>
      </c>
      <c r="B216" s="28"/>
      <c r="C216" s="28">
        <f>SUM(F216:AA216)</f>
        <v>0</v>
      </c>
      <c r="D216" s="8"/>
      <c r="E216" s="88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126"/>
      <c r="AB216" s="126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85"/>
    </row>
    <row r="217" spans="1:47" s="168" customFormat="1" ht="25.5" hidden="1" customHeight="1" x14ac:dyDescent="0.2">
      <c r="A217" s="11" t="s">
        <v>146</v>
      </c>
      <c r="B217" s="28"/>
      <c r="C217" s="28">
        <f>SUM(F217:AA217)</f>
        <v>0</v>
      </c>
      <c r="D217" s="8"/>
      <c r="E217" s="88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126"/>
      <c r="AB217" s="126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85"/>
    </row>
    <row r="218" spans="1:47" s="168" customFormat="1" ht="25.15" hidden="1" customHeight="1" x14ac:dyDescent="0.2">
      <c r="A218" s="11" t="s">
        <v>152</v>
      </c>
      <c r="B218" s="28"/>
      <c r="C218" s="28">
        <f>C217*0.2</f>
        <v>0</v>
      </c>
      <c r="D218" s="8" t="e">
        <f>C218/B218</f>
        <v>#DIV/0!</v>
      </c>
      <c r="E218" s="88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114"/>
      <c r="AB218" s="114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85"/>
    </row>
    <row r="219" spans="1:47" s="168" customFormat="1" ht="27.6" hidden="1" customHeight="1" x14ac:dyDescent="0.2">
      <c r="A219" s="34" t="s">
        <v>156</v>
      </c>
      <c r="B219" s="28"/>
      <c r="C219" s="28">
        <f>SUM(F219:AA219)</f>
        <v>0</v>
      </c>
      <c r="D219" s="8" t="e">
        <f>C219/B219</f>
        <v>#DIV/0!</v>
      </c>
      <c r="E219" s="88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126"/>
      <c r="AB219" s="126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85"/>
    </row>
    <row r="220" spans="1:47" s="168" customFormat="1" ht="22.15" hidden="1" customHeight="1" x14ac:dyDescent="0.2">
      <c r="A220" s="34" t="s">
        <v>157</v>
      </c>
      <c r="B220" s="28"/>
      <c r="C220" s="28">
        <f>C218+C215+C212+C207+C202</f>
        <v>0</v>
      </c>
      <c r="D220" s="28" t="e">
        <f>#N/A</f>
        <v>#N/A</v>
      </c>
      <c r="E220" s="28" t="e">
        <f>#N/A</f>
        <v>#N/A</v>
      </c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114"/>
      <c r="AB220" s="114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85"/>
    </row>
    <row r="221" spans="1:47" s="168" customFormat="1" ht="23.45" hidden="1" customHeight="1" x14ac:dyDescent="0.2">
      <c r="A221" s="11" t="s">
        <v>168</v>
      </c>
      <c r="B221" s="26"/>
      <c r="C221" s="26">
        <v>61777</v>
      </c>
      <c r="D221" s="31"/>
      <c r="E221" s="88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114"/>
      <c r="AB221" s="114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85"/>
    </row>
    <row r="222" spans="1:47" s="168" customFormat="1" ht="44.45" hidden="1" customHeight="1" x14ac:dyDescent="0.2">
      <c r="A222" s="61" t="s">
        <v>169</v>
      </c>
      <c r="B222" s="59"/>
      <c r="C222" s="59">
        <f t="shared" ref="C222:E222" si="18">C220/C221*10</f>
        <v>0</v>
      </c>
      <c r="D222" s="59" t="e">
        <f t="shared" si="18"/>
        <v>#N/A</v>
      </c>
      <c r="E222" s="59" t="e">
        <f t="shared" si="18"/>
        <v>#N/A</v>
      </c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130"/>
      <c r="AB222" s="130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85"/>
    </row>
    <row r="223" spans="1:47" s="168" customFormat="1" ht="27.6" hidden="1" customHeight="1" x14ac:dyDescent="0.2">
      <c r="A223" s="61" t="s">
        <v>158</v>
      </c>
      <c r="B223" s="59"/>
      <c r="C223" s="59">
        <f>C222</f>
        <v>0</v>
      </c>
      <c r="D223" s="59" t="e">
        <v>#DIV/0!</v>
      </c>
      <c r="E223" s="59" t="e">
        <v>#DIV/0!</v>
      </c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130"/>
      <c r="AB223" s="130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85"/>
    </row>
    <row r="224" spans="1:47" s="167" customFormat="1" ht="20.45" hidden="1" customHeight="1" x14ac:dyDescent="0.35">
      <c r="A224" s="238" t="s">
        <v>159</v>
      </c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191"/>
      <c r="AT224" s="185"/>
      <c r="AU224" s="172"/>
    </row>
    <row r="225" spans="1:47" s="167" customFormat="1" ht="28.15" hidden="1" customHeight="1" x14ac:dyDescent="0.2">
      <c r="A225" s="61"/>
      <c r="B225" s="73"/>
      <c r="C225" s="59"/>
      <c r="D225" s="59"/>
      <c r="E225" s="93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130"/>
      <c r="AB225" s="130"/>
      <c r="AT225" s="185"/>
      <c r="AU225" s="172"/>
    </row>
    <row r="226" spans="1:47" s="167" customFormat="1" ht="25.15" hidden="1" customHeight="1" x14ac:dyDescent="0.2">
      <c r="A226" s="61"/>
      <c r="B226" s="73"/>
      <c r="C226" s="59">
        <f>C222-C223</f>
        <v>0</v>
      </c>
      <c r="D226" s="59" t="e">
        <f t="shared" ref="D226:AA226" si="19">D222-D223</f>
        <v>#N/A</v>
      </c>
      <c r="E226" s="59" t="e">
        <f t="shared" si="19"/>
        <v>#N/A</v>
      </c>
      <c r="F226" s="59">
        <f t="shared" si="19"/>
        <v>0</v>
      </c>
      <c r="G226" s="59">
        <f t="shared" si="19"/>
        <v>0</v>
      </c>
      <c r="H226" s="59">
        <f t="shared" si="19"/>
        <v>0</v>
      </c>
      <c r="I226" s="59">
        <f t="shared" si="19"/>
        <v>0</v>
      </c>
      <c r="J226" s="59">
        <f t="shared" si="19"/>
        <v>0</v>
      </c>
      <c r="K226" s="59">
        <f t="shared" si="19"/>
        <v>0</v>
      </c>
      <c r="L226" s="59">
        <f t="shared" si="19"/>
        <v>0</v>
      </c>
      <c r="M226" s="59">
        <f t="shared" si="19"/>
        <v>0</v>
      </c>
      <c r="N226" s="59">
        <f t="shared" si="19"/>
        <v>0</v>
      </c>
      <c r="O226" s="59">
        <f t="shared" si="19"/>
        <v>0</v>
      </c>
      <c r="P226" s="59">
        <f t="shared" si="19"/>
        <v>0</v>
      </c>
      <c r="Q226" s="59">
        <f t="shared" si="19"/>
        <v>0</v>
      </c>
      <c r="R226" s="59">
        <f t="shared" si="19"/>
        <v>0</v>
      </c>
      <c r="S226" s="59">
        <f t="shared" si="19"/>
        <v>0</v>
      </c>
      <c r="T226" s="59">
        <f t="shared" si="19"/>
        <v>0</v>
      </c>
      <c r="U226" s="59">
        <f t="shared" si="19"/>
        <v>0</v>
      </c>
      <c r="V226" s="59">
        <f t="shared" si="19"/>
        <v>0</v>
      </c>
      <c r="W226" s="59"/>
      <c r="X226" s="59">
        <f t="shared" si="19"/>
        <v>0</v>
      </c>
      <c r="Y226" s="59">
        <f t="shared" si="19"/>
        <v>0</v>
      </c>
      <c r="Z226" s="59">
        <f t="shared" si="19"/>
        <v>0</v>
      </c>
      <c r="AA226" s="137">
        <f t="shared" si="19"/>
        <v>0</v>
      </c>
      <c r="AB226" s="137"/>
      <c r="AT226" s="185"/>
      <c r="AU226" s="172"/>
    </row>
    <row r="227" spans="1:47" s="167" customFormat="1" ht="25.15" hidden="1" customHeight="1" x14ac:dyDescent="0.2">
      <c r="A227" s="61"/>
      <c r="B227" s="73"/>
      <c r="C227" s="59"/>
      <c r="D227" s="59"/>
      <c r="E227" s="93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130"/>
      <c r="AB227" s="130"/>
      <c r="AT227" s="185"/>
      <c r="AU227" s="172"/>
    </row>
    <row r="228" spans="1:47" s="167" customFormat="1" ht="25.15" hidden="1" customHeight="1" x14ac:dyDescent="0.2">
      <c r="A228" s="244"/>
      <c r="B228" s="244"/>
      <c r="C228" s="244"/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192"/>
      <c r="AT228" s="185"/>
      <c r="AU228" s="172"/>
    </row>
    <row r="229" spans="1:47" s="167" customFormat="1" ht="43.9" hidden="1" customHeight="1" x14ac:dyDescent="0.2">
      <c r="A229" s="245"/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193"/>
      <c r="AT229" s="185"/>
      <c r="AU229" s="172"/>
    </row>
    <row r="230" spans="1:47" s="79" customFormat="1" ht="18" hidden="1" customHeight="1" x14ac:dyDescent="0.35">
      <c r="A230" s="245"/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193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179"/>
    </row>
    <row r="231" spans="1:47" s="79" customFormat="1" ht="18" hidden="1" customHeight="1" x14ac:dyDescent="0.35">
      <c r="A231" s="110"/>
      <c r="B231" s="110"/>
      <c r="C231" s="110"/>
      <c r="D231" s="110"/>
      <c r="E231" s="99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50"/>
      <c r="U231" s="110"/>
      <c r="V231" s="110"/>
      <c r="W231" s="193"/>
      <c r="X231" s="110"/>
      <c r="Y231" s="110"/>
      <c r="Z231" s="110"/>
      <c r="AA231" s="150"/>
      <c r="AB231" s="150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179"/>
    </row>
    <row r="232" spans="1:47" s="76" customFormat="1" ht="32.450000000000003" hidden="1" customHeight="1" x14ac:dyDescent="0.35">
      <c r="A232" s="246" t="s">
        <v>160</v>
      </c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47"/>
      <c r="U232" s="247"/>
      <c r="V232" s="247"/>
      <c r="W232" s="247"/>
      <c r="X232" s="247"/>
      <c r="Y232" s="247"/>
      <c r="Z232" s="247"/>
      <c r="AA232" s="247"/>
      <c r="AB232" s="194"/>
      <c r="AT232" s="179"/>
      <c r="AU232" s="173"/>
    </row>
    <row r="233" spans="1:47" s="79" customFormat="1" ht="28.15" hidden="1" customHeight="1" x14ac:dyDescent="0.35">
      <c r="A233" s="246" t="s">
        <v>176</v>
      </c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  <c r="R233" s="247"/>
      <c r="S233" s="247"/>
      <c r="T233" s="247"/>
      <c r="U233" s="247"/>
      <c r="V233" s="247"/>
      <c r="W233" s="247"/>
      <c r="X233" s="247"/>
      <c r="Y233" s="247"/>
      <c r="Z233" s="247"/>
      <c r="AA233" s="247"/>
      <c r="AB233" s="194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179"/>
    </row>
    <row r="234" spans="1:47" s="79" customFormat="1" ht="24.6" hidden="1" customHeight="1" x14ac:dyDescent="0.35">
      <c r="A234" s="74" t="s">
        <v>161</v>
      </c>
      <c r="B234" s="75"/>
      <c r="C234" s="75">
        <f>SUM(F234:AA234)</f>
        <v>0</v>
      </c>
      <c r="D234" s="75"/>
      <c r="E234" s="91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138"/>
      <c r="AB234" s="138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179"/>
    </row>
    <row r="235" spans="1:47" s="79" customFormat="1" ht="21.6" hidden="1" customHeight="1" x14ac:dyDescent="0.35">
      <c r="A235" s="76" t="s">
        <v>162</v>
      </c>
      <c r="B235" s="77"/>
      <c r="C235" s="77">
        <f>SUM(F235:AA235)</f>
        <v>0</v>
      </c>
      <c r="D235" s="78"/>
      <c r="E235" s="94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139"/>
      <c r="AB235" s="139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179"/>
    </row>
    <row r="236" spans="1:47" s="79" customFormat="1" ht="21.6" hidden="1" customHeight="1" x14ac:dyDescent="0.35">
      <c r="A236" s="76" t="s">
        <v>163</v>
      </c>
      <c r="B236" s="77"/>
      <c r="C236" s="77">
        <f>SUM(F236:AA236)</f>
        <v>0</v>
      </c>
      <c r="D236" s="78"/>
      <c r="E236" s="94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139"/>
      <c r="AB236" s="139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179"/>
    </row>
    <row r="237" spans="1:47" s="79" customFormat="1" ht="21.6" hidden="1" customHeight="1" x14ac:dyDescent="0.35">
      <c r="B237" s="80"/>
      <c r="C237" s="80"/>
      <c r="D237" s="81"/>
      <c r="E237" s="95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179"/>
    </row>
    <row r="238" spans="1:47" s="79" customFormat="1" ht="21.6" hidden="1" customHeight="1" x14ac:dyDescent="0.35">
      <c r="A238" s="79" t="s">
        <v>164</v>
      </c>
      <c r="E238" s="95"/>
      <c r="T238" s="80"/>
      <c r="AA238" s="80"/>
      <c r="AB238" s="80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179"/>
    </row>
    <row r="239" spans="1:47" s="79" customFormat="1" ht="16.899999999999999" hidden="1" customHeight="1" x14ac:dyDescent="0.35">
      <c r="A239" s="174"/>
      <c r="B239" s="175"/>
      <c r="C239" s="175"/>
      <c r="D239" s="81"/>
      <c r="E239" s="95"/>
      <c r="T239" s="80"/>
      <c r="AA239" s="80"/>
      <c r="AB239" s="80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179"/>
    </row>
    <row r="240" spans="1:47" s="79" customFormat="1" ht="41.45" hidden="1" customHeight="1" x14ac:dyDescent="0.35">
      <c r="A240" s="248"/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  <c r="AA240" s="248"/>
      <c r="AB240" s="195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179"/>
    </row>
    <row r="241" spans="1:46" s="79" customFormat="1" ht="20.45" hidden="1" customHeight="1" x14ac:dyDescent="0.35">
      <c r="A241" s="242"/>
      <c r="B241" s="243"/>
      <c r="C241" s="243"/>
      <c r="D241" s="243"/>
      <c r="E241" s="243"/>
      <c r="F241" s="243"/>
      <c r="G241" s="243"/>
      <c r="H241" s="243"/>
      <c r="I241" s="243"/>
      <c r="J241" s="243"/>
      <c r="K241" s="243"/>
      <c r="T241" s="80"/>
      <c r="AA241" s="80"/>
      <c r="AB241" s="80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179"/>
    </row>
    <row r="242" spans="1:46" s="79" customFormat="1" ht="16.899999999999999" hidden="1" customHeight="1" x14ac:dyDescent="0.35">
      <c r="A242" s="176"/>
      <c r="B242" s="81"/>
      <c r="C242" s="81"/>
      <c r="D242" s="81"/>
      <c r="E242" s="95"/>
      <c r="T242" s="80"/>
      <c r="AA242" s="80"/>
      <c r="AB242" s="80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179"/>
    </row>
    <row r="243" spans="1:46" s="79" customFormat="1" ht="9" hidden="1" customHeight="1" x14ac:dyDescent="0.35">
      <c r="A243" s="82"/>
      <c r="B243" s="83"/>
      <c r="C243" s="83"/>
      <c r="D243" s="83"/>
      <c r="E243" s="100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151"/>
      <c r="U243" s="83"/>
      <c r="V243" s="83"/>
      <c r="W243" s="83"/>
      <c r="X243" s="83"/>
      <c r="Y243" s="83"/>
      <c r="Z243" s="83"/>
      <c r="AA243" s="151"/>
      <c r="AB243" s="151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179"/>
    </row>
    <row r="244" spans="1:46" s="157" customFormat="1" ht="49.15" hidden="1" customHeight="1" x14ac:dyDescent="0.2">
      <c r="A244" s="34" t="s">
        <v>165</v>
      </c>
      <c r="B244" s="28"/>
      <c r="C244" s="28">
        <f>SUM(F244:AA244)</f>
        <v>264548</v>
      </c>
      <c r="D244" s="8" t="e">
        <f>C244/B244</f>
        <v>#DIV/0!</v>
      </c>
      <c r="E244" s="88"/>
      <c r="F244" s="42">
        <v>9960</v>
      </c>
      <c r="G244" s="42">
        <v>8630</v>
      </c>
      <c r="H244" s="42">
        <v>17289</v>
      </c>
      <c r="I244" s="42">
        <v>15832</v>
      </c>
      <c r="J244" s="42">
        <v>8610</v>
      </c>
      <c r="K244" s="42">
        <v>16398</v>
      </c>
      <c r="L244" s="55">
        <v>12146</v>
      </c>
      <c r="M244" s="42">
        <v>14209</v>
      </c>
      <c r="N244" s="42">
        <v>12378</v>
      </c>
      <c r="O244" s="55">
        <v>4722</v>
      </c>
      <c r="P244" s="42">
        <v>8072</v>
      </c>
      <c r="Q244" s="42">
        <v>13348</v>
      </c>
      <c r="R244" s="42">
        <v>15156</v>
      </c>
      <c r="S244" s="42">
        <v>16590</v>
      </c>
      <c r="T244" s="42">
        <v>19554</v>
      </c>
      <c r="U244" s="42">
        <v>13795</v>
      </c>
      <c r="V244" s="42">
        <v>9917</v>
      </c>
      <c r="W244" s="42"/>
      <c r="X244" s="42">
        <v>4468</v>
      </c>
      <c r="Y244" s="42">
        <v>12182</v>
      </c>
      <c r="Z244" s="42">
        <v>20312</v>
      </c>
      <c r="AA244" s="121">
        <v>10980</v>
      </c>
      <c r="AB244" s="121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8"/>
    </row>
    <row r="245" spans="1:46" s="79" customFormat="1" ht="21" hidden="1" customHeight="1" x14ac:dyDescent="0.35">
      <c r="A245" s="76" t="s">
        <v>172</v>
      </c>
      <c r="B245" s="78"/>
      <c r="C245" s="28">
        <f>SUM(F245:AA245)</f>
        <v>380</v>
      </c>
      <c r="D245" s="78"/>
      <c r="E245" s="94"/>
      <c r="F245" s="76">
        <v>16</v>
      </c>
      <c r="G245" s="76">
        <v>21</v>
      </c>
      <c r="H245" s="76">
        <v>32</v>
      </c>
      <c r="I245" s="76">
        <v>25</v>
      </c>
      <c r="J245" s="76">
        <v>16</v>
      </c>
      <c r="K245" s="76">
        <v>31</v>
      </c>
      <c r="L245" s="76">
        <v>14</v>
      </c>
      <c r="M245" s="76">
        <v>29</v>
      </c>
      <c r="N245" s="76">
        <v>18</v>
      </c>
      <c r="O245" s="76">
        <v>8</v>
      </c>
      <c r="P245" s="76">
        <v>7</v>
      </c>
      <c r="Q245" s="76">
        <v>15</v>
      </c>
      <c r="R245" s="76">
        <v>25</v>
      </c>
      <c r="S245" s="76">
        <v>31</v>
      </c>
      <c r="T245" s="77">
        <v>10</v>
      </c>
      <c r="U245" s="76">
        <v>8</v>
      </c>
      <c r="V245" s="76">
        <v>8</v>
      </c>
      <c r="W245" s="76"/>
      <c r="X245" s="76">
        <v>6</v>
      </c>
      <c r="Y245" s="76">
        <v>12</v>
      </c>
      <c r="Z245" s="76">
        <v>35</v>
      </c>
      <c r="AA245" s="139">
        <v>13</v>
      </c>
      <c r="AB245" s="139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179"/>
    </row>
    <row r="246" spans="1:46" s="79" customFormat="1" ht="21" hidden="1" customHeight="1" x14ac:dyDescent="0.35">
      <c r="A246" s="76" t="s">
        <v>173</v>
      </c>
      <c r="B246" s="78"/>
      <c r="C246" s="28">
        <f>SUM(F246:AA246)</f>
        <v>208</v>
      </c>
      <c r="D246" s="78"/>
      <c r="E246" s="94"/>
      <c r="F246" s="76">
        <v>10</v>
      </c>
      <c r="G246" s="76">
        <v>2</v>
      </c>
      <c r="H246" s="76">
        <v>42</v>
      </c>
      <c r="I246" s="76">
        <v>11</v>
      </c>
      <c r="J246" s="76">
        <v>9</v>
      </c>
      <c r="K246" s="76">
        <v>30</v>
      </c>
      <c r="L246" s="76">
        <v>9</v>
      </c>
      <c r="M246" s="76">
        <v>15</v>
      </c>
      <c r="N246" s="76">
        <v>1</v>
      </c>
      <c r="O246" s="76">
        <v>2</v>
      </c>
      <c r="P246" s="76">
        <v>5</v>
      </c>
      <c r="Q246" s="76">
        <v>1</v>
      </c>
      <c r="R246" s="76">
        <v>4</v>
      </c>
      <c r="S246" s="76">
        <v>8</v>
      </c>
      <c r="T246" s="77">
        <v>14</v>
      </c>
      <c r="U246" s="76">
        <v>2</v>
      </c>
      <c r="V246" s="76">
        <v>1</v>
      </c>
      <c r="W246" s="76"/>
      <c r="X246" s="76">
        <v>2</v>
      </c>
      <c r="Y246" s="76">
        <v>16</v>
      </c>
      <c r="Z246" s="76">
        <v>16</v>
      </c>
      <c r="AA246" s="139">
        <v>8</v>
      </c>
      <c r="AB246" s="139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179"/>
    </row>
    <row r="247" spans="1:46" s="79" customFormat="1" ht="21" hidden="1" customHeight="1" x14ac:dyDescent="0.35">
      <c r="A247" s="76" t="s">
        <v>173</v>
      </c>
      <c r="B247" s="78"/>
      <c r="C247" s="28">
        <f t="shared" ref="C247:C248" si="20">SUM(F247:AA247)</f>
        <v>194</v>
      </c>
      <c r="D247" s="78"/>
      <c r="E247" s="94"/>
      <c r="F247" s="76">
        <v>10</v>
      </c>
      <c r="G247" s="76">
        <v>2</v>
      </c>
      <c r="H247" s="76">
        <v>42</v>
      </c>
      <c r="I247" s="76">
        <v>11</v>
      </c>
      <c r="J247" s="76">
        <v>2</v>
      </c>
      <c r="K247" s="76">
        <v>30</v>
      </c>
      <c r="L247" s="76">
        <v>9</v>
      </c>
      <c r="M247" s="76">
        <v>15</v>
      </c>
      <c r="N247" s="76">
        <v>1</v>
      </c>
      <c r="O247" s="76">
        <v>2</v>
      </c>
      <c r="P247" s="76">
        <v>5</v>
      </c>
      <c r="Q247" s="76">
        <v>1</v>
      </c>
      <c r="R247" s="76">
        <v>4</v>
      </c>
      <c r="S247" s="76">
        <v>1</v>
      </c>
      <c r="T247" s="77">
        <v>14</v>
      </c>
      <c r="U247" s="76">
        <v>2</v>
      </c>
      <c r="V247" s="76">
        <v>1</v>
      </c>
      <c r="W247" s="76"/>
      <c r="X247" s="76">
        <v>2</v>
      </c>
      <c r="Y247" s="76">
        <v>16</v>
      </c>
      <c r="Z247" s="76">
        <v>16</v>
      </c>
      <c r="AA247" s="139">
        <v>8</v>
      </c>
      <c r="AB247" s="139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179"/>
    </row>
    <row r="248" spans="1:46" s="79" customFormat="1" ht="24" hidden="1" customHeight="1" x14ac:dyDescent="0.35">
      <c r="A248" s="76" t="s">
        <v>177</v>
      </c>
      <c r="B248" s="78"/>
      <c r="C248" s="28">
        <f t="shared" si="20"/>
        <v>694</v>
      </c>
      <c r="D248" s="78"/>
      <c r="E248" s="94"/>
      <c r="F248" s="76">
        <v>15</v>
      </c>
      <c r="G248" s="76">
        <v>18</v>
      </c>
      <c r="H248" s="76">
        <v>60</v>
      </c>
      <c r="I248" s="76">
        <v>68</v>
      </c>
      <c r="J248" s="76">
        <v>17</v>
      </c>
      <c r="K248" s="76">
        <v>57</v>
      </c>
      <c r="L248" s="76">
        <v>31</v>
      </c>
      <c r="M248" s="76">
        <v>30</v>
      </c>
      <c r="N248" s="76">
        <v>23</v>
      </c>
      <c r="O248" s="76">
        <v>14</v>
      </c>
      <c r="P248" s="76">
        <v>26</v>
      </c>
      <c r="Q248" s="76">
        <v>30</v>
      </c>
      <c r="R248" s="76">
        <v>31</v>
      </c>
      <c r="S248" s="76">
        <v>86</v>
      </c>
      <c r="T248" s="77">
        <v>21</v>
      </c>
      <c r="U248" s="76">
        <v>17</v>
      </c>
      <c r="V248" s="76">
        <v>11</v>
      </c>
      <c r="W248" s="76"/>
      <c r="X248" s="76">
        <v>12</v>
      </c>
      <c r="Y248" s="76">
        <v>31</v>
      </c>
      <c r="Z248" s="76">
        <v>63</v>
      </c>
      <c r="AA248" s="139">
        <v>33</v>
      </c>
      <c r="AB248" s="139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179"/>
    </row>
    <row r="249" spans="1:46" s="79" customFormat="1" ht="24" customHeight="1" x14ac:dyDescent="0.35">
      <c r="A249" s="76" t="s">
        <v>227</v>
      </c>
      <c r="B249" s="220">
        <f>B30/B25</f>
        <v>0.50521212121212122</v>
      </c>
      <c r="C249" s="217">
        <f>SUM(C30/C25)</f>
        <v>0.10435729847494553</v>
      </c>
      <c r="D249" s="78"/>
      <c r="E249" s="94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7"/>
      <c r="U249" s="76"/>
      <c r="V249" s="76"/>
      <c r="W249" s="76"/>
      <c r="X249" s="76"/>
      <c r="Y249" s="76"/>
      <c r="Z249" s="76"/>
      <c r="AA249" s="139"/>
      <c r="AB249" s="139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179"/>
    </row>
    <row r="250" spans="1:46" s="79" customFormat="1" ht="24" customHeight="1" x14ac:dyDescent="0.35">
      <c r="A250" s="179" t="s">
        <v>229</v>
      </c>
      <c r="B250" s="224">
        <v>180</v>
      </c>
      <c r="C250" s="221">
        <f>AA250+AB250</f>
        <v>420</v>
      </c>
      <c r="D250" s="177"/>
      <c r="E250" s="178"/>
      <c r="F250" s="179"/>
      <c r="G250" s="179"/>
      <c r="H250" s="179">
        <v>40</v>
      </c>
      <c r="I250" s="179"/>
      <c r="J250" s="179"/>
      <c r="K250" s="179"/>
      <c r="L250" s="179">
        <v>380</v>
      </c>
      <c r="M250" s="179"/>
      <c r="N250" s="179"/>
      <c r="O250" s="179"/>
      <c r="P250" s="179"/>
      <c r="Q250" s="179"/>
      <c r="R250" s="179"/>
      <c r="S250" s="179"/>
      <c r="T250" s="180"/>
      <c r="U250" s="179"/>
      <c r="V250" s="179"/>
      <c r="W250" s="179"/>
      <c r="X250" s="179"/>
      <c r="Y250" s="179"/>
      <c r="Z250" s="179"/>
      <c r="AA250" s="188">
        <f>SUM(F250:X250)</f>
        <v>420</v>
      </c>
      <c r="AB250" s="188">
        <f>SUM(AC250:AS250)</f>
        <v>0</v>
      </c>
      <c r="AC250" s="179"/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>
        <f>SUM(AC250:AS250)</f>
        <v>0</v>
      </c>
    </row>
    <row r="251" spans="1:46" s="79" customFormat="1" ht="22.5" x14ac:dyDescent="0.35">
      <c r="A251" s="78" t="s">
        <v>228</v>
      </c>
      <c r="B251" s="78">
        <v>4941</v>
      </c>
      <c r="C251" s="78">
        <f>SUM(AA251+AB251)</f>
        <v>4755.5</v>
      </c>
      <c r="D251" s="78"/>
      <c r="E251" s="94"/>
      <c r="F251" s="78">
        <v>763</v>
      </c>
      <c r="G251" s="78">
        <v>401</v>
      </c>
      <c r="H251" s="78">
        <v>0</v>
      </c>
      <c r="I251" s="78">
        <v>788</v>
      </c>
      <c r="J251" s="78">
        <v>0</v>
      </c>
      <c r="K251" s="78">
        <v>150</v>
      </c>
      <c r="L251" s="78">
        <v>1120</v>
      </c>
      <c r="M251" s="78">
        <v>91</v>
      </c>
      <c r="N251" s="78">
        <v>355</v>
      </c>
      <c r="O251" s="78">
        <v>0</v>
      </c>
      <c r="P251" s="78">
        <v>30</v>
      </c>
      <c r="Q251" s="78">
        <v>0</v>
      </c>
      <c r="R251" s="78">
        <v>350</v>
      </c>
      <c r="S251" s="78">
        <v>0</v>
      </c>
      <c r="T251" s="163">
        <v>0</v>
      </c>
      <c r="U251" s="78">
        <v>450</v>
      </c>
      <c r="V251" s="78">
        <v>20</v>
      </c>
      <c r="W251" s="78">
        <v>15</v>
      </c>
      <c r="X251" s="78">
        <v>0</v>
      </c>
      <c r="Y251" s="78"/>
      <c r="Z251" s="78"/>
      <c r="AA251" s="209">
        <f>SUM(F251:X251)</f>
        <v>4533</v>
      </c>
      <c r="AB251" s="209">
        <f>SUM(AC251:AS251)</f>
        <v>222.5</v>
      </c>
      <c r="AC251" s="78">
        <v>8</v>
      </c>
      <c r="AD251" s="78">
        <v>0</v>
      </c>
      <c r="AE251" s="78">
        <v>0</v>
      </c>
      <c r="AF251" s="78">
        <v>0</v>
      </c>
      <c r="AG251" s="78">
        <v>0</v>
      </c>
      <c r="AH251" s="78">
        <v>15</v>
      </c>
      <c r="AI251" s="78">
        <v>2.2000000000000002</v>
      </c>
      <c r="AJ251" s="78">
        <v>0</v>
      </c>
      <c r="AK251" s="78">
        <v>0</v>
      </c>
      <c r="AL251" s="78">
        <v>0</v>
      </c>
      <c r="AM251" s="78">
        <v>0</v>
      </c>
      <c r="AN251" s="78">
        <v>20</v>
      </c>
      <c r="AO251" s="78">
        <v>20</v>
      </c>
      <c r="AP251" s="78">
        <v>134</v>
      </c>
      <c r="AQ251" s="78">
        <v>0</v>
      </c>
      <c r="AR251" s="78">
        <v>14.8</v>
      </c>
      <c r="AS251" s="78">
        <v>8.5</v>
      </c>
      <c r="AT251" s="177">
        <f>SUM(AC251:AS251)</f>
        <v>222.5</v>
      </c>
    </row>
    <row r="252" spans="1:46" s="181" customFormat="1" ht="22.5" x14ac:dyDescent="0.35">
      <c r="A252" s="222" t="s">
        <v>34</v>
      </c>
      <c r="B252" s="177">
        <v>2568</v>
      </c>
      <c r="C252" s="177">
        <f t="shared" ref="C252:C256" si="21">SUM(AA252+AB252)</f>
        <v>1218</v>
      </c>
      <c r="D252" s="177"/>
      <c r="E252" s="178"/>
      <c r="F252" s="179"/>
      <c r="G252" s="179"/>
      <c r="H252" s="179"/>
      <c r="I252" s="179">
        <v>500</v>
      </c>
      <c r="J252" s="179"/>
      <c r="K252" s="179"/>
      <c r="L252" s="179">
        <v>470</v>
      </c>
      <c r="M252" s="179"/>
      <c r="N252" s="179">
        <v>248</v>
      </c>
      <c r="O252" s="179"/>
      <c r="P252" s="179"/>
      <c r="Q252" s="179"/>
      <c r="R252" s="179"/>
      <c r="S252" s="179"/>
      <c r="T252" s="180"/>
      <c r="U252" s="179"/>
      <c r="V252" s="179"/>
      <c r="W252" s="179"/>
      <c r="X252" s="179"/>
      <c r="Y252" s="179"/>
      <c r="Z252" s="179"/>
      <c r="AA252" s="188">
        <f>SUM(F252:X252)</f>
        <v>1218</v>
      </c>
      <c r="AB252" s="188">
        <f>SUM(AC252:AS252)</f>
        <v>0</v>
      </c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79"/>
      <c r="AT252" s="179">
        <f>SUM(AC252:AS252)</f>
        <v>0</v>
      </c>
    </row>
    <row r="253" spans="1:46" s="216" customFormat="1" ht="22.5" x14ac:dyDescent="0.35">
      <c r="A253" s="210" t="s">
        <v>227</v>
      </c>
      <c r="B253" s="218">
        <f>B252/B251</f>
        <v>0.51973284760170002</v>
      </c>
      <c r="C253" s="219">
        <f>C252/C251</f>
        <v>0.2561244874356009</v>
      </c>
      <c r="D253" s="211"/>
      <c r="E253" s="212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  <c r="T253" s="214"/>
      <c r="U253" s="213"/>
      <c r="V253" s="213"/>
      <c r="W253" s="213"/>
      <c r="X253" s="213"/>
      <c r="Y253" s="213"/>
      <c r="Z253" s="213"/>
      <c r="AA253" s="215"/>
      <c r="AB253" s="215"/>
      <c r="AC253" s="213"/>
      <c r="AD253" s="213"/>
      <c r="AE253" s="213"/>
      <c r="AF253" s="213"/>
      <c r="AG253" s="213"/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</row>
    <row r="254" spans="1:46" s="216" customFormat="1" ht="22.5" x14ac:dyDescent="0.35">
      <c r="A254" s="222" t="s">
        <v>230</v>
      </c>
      <c r="B254" s="224">
        <v>1771</v>
      </c>
      <c r="C254" s="223">
        <f>AA254+AB254</f>
        <v>289</v>
      </c>
      <c r="D254" s="177"/>
      <c r="E254" s="178"/>
      <c r="F254" s="179"/>
      <c r="G254" s="179"/>
      <c r="H254" s="179"/>
      <c r="I254" s="179">
        <v>250</v>
      </c>
      <c r="J254" s="179"/>
      <c r="K254" s="179"/>
      <c r="L254" s="179"/>
      <c r="M254" s="179"/>
      <c r="N254" s="179">
        <v>39</v>
      </c>
      <c r="O254" s="179"/>
      <c r="P254" s="179"/>
      <c r="Q254" s="179"/>
      <c r="R254" s="179"/>
      <c r="S254" s="179"/>
      <c r="T254" s="180"/>
      <c r="U254" s="179"/>
      <c r="V254" s="179"/>
      <c r="W254" s="179"/>
      <c r="X254" s="179"/>
      <c r="Y254" s="179"/>
      <c r="Z254" s="179"/>
      <c r="AA254" s="188">
        <f>SUM(F254:X254)</f>
        <v>289</v>
      </c>
      <c r="AB254" s="188">
        <f>SUM(AC254:AS254)</f>
        <v>0</v>
      </c>
      <c r="AC254" s="179"/>
      <c r="AD254" s="179"/>
      <c r="AE254" s="179"/>
      <c r="AF254" s="179"/>
      <c r="AG254" s="179"/>
      <c r="AH254" s="179"/>
      <c r="AI254" s="179"/>
      <c r="AJ254" s="179"/>
      <c r="AK254" s="179"/>
      <c r="AL254" s="179"/>
      <c r="AM254" s="179"/>
      <c r="AN254" s="179"/>
      <c r="AO254" s="179"/>
      <c r="AP254" s="179"/>
      <c r="AQ254" s="179"/>
      <c r="AR254" s="179"/>
      <c r="AS254" s="179"/>
      <c r="AT254" s="179">
        <f>SUM(AC254:AS254)</f>
        <v>0</v>
      </c>
    </row>
    <row r="255" spans="1:46" s="216" customFormat="1" ht="22.5" x14ac:dyDescent="0.35">
      <c r="A255" s="222" t="s">
        <v>37</v>
      </c>
      <c r="B255" s="224">
        <v>212</v>
      </c>
      <c r="C255" s="223">
        <f>AA255+AB255</f>
        <v>50</v>
      </c>
      <c r="D255" s="177"/>
      <c r="E255" s="178"/>
      <c r="F255" s="179"/>
      <c r="G255" s="179"/>
      <c r="H255" s="179">
        <v>50</v>
      </c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80"/>
      <c r="U255" s="179"/>
      <c r="V255" s="179"/>
      <c r="W255" s="179"/>
      <c r="X255" s="179"/>
      <c r="Y255" s="179"/>
      <c r="Z255" s="179"/>
      <c r="AA255" s="188">
        <f>SUM(F255:X255)</f>
        <v>50</v>
      </c>
      <c r="AB255" s="188">
        <f>SUM(AC255:AS255)</f>
        <v>0</v>
      </c>
      <c r="AC255" s="179"/>
      <c r="AD255" s="179"/>
      <c r="AE255" s="179"/>
      <c r="AF255" s="179"/>
      <c r="AG255" s="179"/>
      <c r="AH255" s="179"/>
      <c r="AI255" s="179"/>
      <c r="AJ255" s="179"/>
      <c r="AK255" s="179"/>
      <c r="AL255" s="179"/>
      <c r="AM255" s="179"/>
      <c r="AN255" s="179"/>
      <c r="AO255" s="179"/>
      <c r="AP255" s="179"/>
      <c r="AQ255" s="179"/>
      <c r="AR255" s="179"/>
      <c r="AS255" s="179"/>
      <c r="AT255" s="179">
        <f>SUM(AC255:AS255)</f>
        <v>0</v>
      </c>
    </row>
    <row r="256" spans="1:46" s="79" customFormat="1" ht="22.5" x14ac:dyDescent="0.35">
      <c r="A256" s="76" t="s">
        <v>183</v>
      </c>
      <c r="B256" s="78">
        <v>6</v>
      </c>
      <c r="C256" s="211">
        <f t="shared" si="21"/>
        <v>4</v>
      </c>
      <c r="D256" s="78"/>
      <c r="E256" s="94"/>
      <c r="F256" s="76"/>
      <c r="G256" s="76"/>
      <c r="H256" s="76">
        <v>1</v>
      </c>
      <c r="I256" s="76">
        <v>1</v>
      </c>
      <c r="J256" s="76"/>
      <c r="K256" s="76"/>
      <c r="L256" s="76">
        <v>1</v>
      </c>
      <c r="M256" s="76"/>
      <c r="N256" s="76">
        <v>1</v>
      </c>
      <c r="O256" s="76"/>
      <c r="P256" s="76"/>
      <c r="Q256" s="76"/>
      <c r="R256" s="76"/>
      <c r="S256" s="76"/>
      <c r="T256" s="77"/>
      <c r="U256" s="76"/>
      <c r="V256" s="76"/>
      <c r="W256" s="76"/>
      <c r="X256" s="76"/>
      <c r="Y256" s="76"/>
      <c r="Z256" s="76"/>
      <c r="AA256" s="188">
        <f>SUM(F256:X256)</f>
        <v>4</v>
      </c>
      <c r="AB256" s="188">
        <f>SUM(AC256:AS256)</f>
        <v>0</v>
      </c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179">
        <f>SUM(AC256:AS256)</f>
        <v>0</v>
      </c>
    </row>
    <row r="266" spans="20:20" x14ac:dyDescent="0.25">
      <c r="T266" s="197"/>
    </row>
  </sheetData>
  <dataConsolidate/>
  <mergeCells count="16">
    <mergeCell ref="A224:AA224"/>
    <mergeCell ref="E4:E5"/>
    <mergeCell ref="A241:K241"/>
    <mergeCell ref="A228:AA228"/>
    <mergeCell ref="A229:AA229"/>
    <mergeCell ref="A230:AA230"/>
    <mergeCell ref="A232:AA232"/>
    <mergeCell ref="A233:AA233"/>
    <mergeCell ref="A240:AA240"/>
    <mergeCell ref="AC4:AT4"/>
    <mergeCell ref="A2:AA2"/>
    <mergeCell ref="A4:A5"/>
    <mergeCell ref="B4:B5"/>
    <mergeCell ref="C4:C5"/>
    <mergeCell ref="D4:D5"/>
    <mergeCell ref="F4:AA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2021-04-19T06:03:59Z</cp:lastPrinted>
  <dcterms:created xsi:type="dcterms:W3CDTF">2017-06-08T05:54:08Z</dcterms:created>
  <dcterms:modified xsi:type="dcterms:W3CDTF">2021-04-20T12:31:52Z</dcterms:modified>
</cp:coreProperties>
</file>