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hagronom\AppData\Local\Microsoft\Windows\Temporary Internet Files\Content.Outlook\KKEXK2NH\"/>
    </mc:Choice>
  </mc:AlternateContent>
  <bookViews>
    <workbookView xWindow="0" yWindow="2235" windowWidth="22980" windowHeight="7365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оперативка!$A$1:$AT$264</definedName>
  </definedNames>
  <calcPr calcId="152511"/>
</workbook>
</file>

<file path=xl/calcChain.xml><?xml version="1.0" encoding="utf-8"?>
<calcChain xmlns="http://schemas.openxmlformats.org/spreadsheetml/2006/main">
  <c r="D255" i="1" l="1"/>
  <c r="E255" i="1"/>
  <c r="F255" i="1"/>
  <c r="G255" i="1"/>
  <c r="H255" i="1"/>
  <c r="I255" i="1"/>
  <c r="J255" i="1"/>
  <c r="K255" i="1"/>
  <c r="L255" i="1"/>
  <c r="M255" i="1"/>
  <c r="N255" i="1"/>
  <c r="O255" i="1"/>
  <c r="P255" i="1"/>
  <c r="R255" i="1"/>
  <c r="S255" i="1"/>
  <c r="T255" i="1"/>
  <c r="V255" i="1"/>
  <c r="W255" i="1"/>
  <c r="Y255" i="1"/>
  <c r="Z255" i="1"/>
  <c r="AA255" i="1"/>
  <c r="AB255" i="1"/>
  <c r="AC255" i="1"/>
  <c r="AE255" i="1"/>
  <c r="AF255" i="1"/>
  <c r="AG255" i="1"/>
  <c r="AH255" i="1"/>
  <c r="AI255" i="1"/>
  <c r="AJ255" i="1"/>
  <c r="AK255" i="1"/>
  <c r="AN255" i="1"/>
  <c r="AO255" i="1"/>
  <c r="AP255" i="1"/>
  <c r="AQ255" i="1"/>
  <c r="AR255" i="1"/>
  <c r="AS255" i="1"/>
  <c r="AT255" i="1"/>
  <c r="C255" i="1"/>
  <c r="AT253" i="1"/>
  <c r="AB253" i="1"/>
  <c r="AA253" i="1"/>
  <c r="B255" i="1"/>
  <c r="C256" i="1"/>
  <c r="C257" i="1"/>
  <c r="C258" i="1"/>
  <c r="AT256" i="1"/>
  <c r="AT257" i="1"/>
  <c r="AT258" i="1"/>
  <c r="AB256" i="1"/>
  <c r="AB257" i="1"/>
  <c r="AB258" i="1"/>
  <c r="AA256" i="1"/>
  <c r="AA257" i="1"/>
  <c r="AA258" i="1"/>
  <c r="AT254" i="1"/>
  <c r="AB254" i="1"/>
  <c r="G254" i="1"/>
  <c r="H254" i="1"/>
  <c r="I254" i="1"/>
  <c r="J254" i="1"/>
  <c r="K254" i="1"/>
  <c r="L254" i="1"/>
  <c r="AA254" i="1" s="1"/>
  <c r="C254" i="1" s="1"/>
  <c r="M254" i="1"/>
  <c r="N254" i="1"/>
  <c r="O254" i="1"/>
  <c r="P254" i="1"/>
  <c r="Q254" i="1"/>
  <c r="R254" i="1"/>
  <c r="S254" i="1"/>
  <c r="T254" i="1"/>
  <c r="U254" i="1"/>
  <c r="V254" i="1"/>
  <c r="W254" i="1"/>
  <c r="X254" i="1"/>
  <c r="F254" i="1"/>
  <c r="C253" i="1" l="1"/>
  <c r="AT252" i="1"/>
  <c r="AB252" i="1"/>
  <c r="AA252" i="1"/>
  <c r="C252" i="1" l="1"/>
  <c r="AT251" i="1"/>
  <c r="AB251" i="1"/>
  <c r="AA251" i="1"/>
  <c r="C251" i="1" s="1"/>
  <c r="AT250" i="1"/>
  <c r="AB250" i="1"/>
  <c r="AA250" i="1"/>
  <c r="AT246" i="1"/>
  <c r="AB246" i="1"/>
  <c r="AA246" i="1"/>
  <c r="C246" i="1" s="1"/>
  <c r="C250" i="1" l="1"/>
  <c r="B14" i="1"/>
  <c r="B249" i="1"/>
  <c r="B245" i="1"/>
  <c r="B10" i="1"/>
  <c r="B8" i="1"/>
  <c r="AT259" i="1"/>
  <c r="AB259" i="1"/>
  <c r="AA259" i="1"/>
  <c r="AT248" i="1"/>
  <c r="AB248" i="1"/>
  <c r="AA248" i="1"/>
  <c r="C248" i="1" s="1"/>
  <c r="AB247" i="1"/>
  <c r="AT247" i="1"/>
  <c r="C22" i="1"/>
  <c r="C23" i="1"/>
  <c r="C24" i="1"/>
  <c r="C25" i="1"/>
  <c r="AT26" i="1"/>
  <c r="AB26" i="1"/>
  <c r="AA26" i="1"/>
  <c r="AA247" i="1"/>
  <c r="C247" i="1" s="1"/>
  <c r="AT21" i="1"/>
  <c r="AB21" i="1"/>
  <c r="C21" i="1" s="1"/>
  <c r="C14" i="1"/>
  <c r="AT11" i="1"/>
  <c r="AB11" i="1"/>
  <c r="AA11" i="1"/>
  <c r="C10" i="1"/>
  <c r="C8" i="1"/>
  <c r="C249" i="1" l="1"/>
  <c r="C259" i="1"/>
  <c r="C26" i="1"/>
  <c r="C245" i="1" s="1"/>
  <c r="C11" i="1"/>
  <c r="E8" i="1"/>
  <c r="E14" i="1"/>
  <c r="D142" i="1" l="1"/>
  <c r="D141" i="1"/>
  <c r="C141" i="1"/>
  <c r="D140" i="1"/>
  <c r="C140" i="1"/>
  <c r="C142" i="1" l="1"/>
  <c r="E175" i="1" l="1"/>
  <c r="C174" i="1"/>
  <c r="C165" i="1" l="1"/>
  <c r="C164" i="1"/>
  <c r="C166" i="1" l="1"/>
  <c r="C154" i="1"/>
  <c r="C240" i="1" l="1"/>
  <c r="D240" i="1" s="1"/>
  <c r="C124" i="1" l="1"/>
  <c r="D135" i="1" l="1"/>
  <c r="E135" i="1"/>
  <c r="C243" i="1" l="1"/>
  <c r="C244" i="1"/>
  <c r="D184" i="1" l="1"/>
  <c r="E184" i="1"/>
  <c r="C63" i="1" l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242" i="1"/>
  <c r="C241" i="1" l="1"/>
  <c r="E145" i="1" l="1"/>
  <c r="E132" i="1" l="1"/>
  <c r="E105" i="1" l="1"/>
  <c r="C187" i="1" l="1"/>
  <c r="D134" i="1"/>
  <c r="E134" i="1"/>
  <c r="E133" i="1" l="1"/>
  <c r="C104" i="1"/>
  <c r="C125" i="1"/>
  <c r="C126" i="1"/>
  <c r="C127" i="1"/>
  <c r="C128" i="1"/>
  <c r="C129" i="1"/>
  <c r="C130" i="1"/>
  <c r="C131" i="1"/>
  <c r="E193" i="1" l="1"/>
  <c r="C191" i="1"/>
  <c r="C106" i="1" l="1"/>
  <c r="E180" i="1" l="1"/>
  <c r="C186" i="1"/>
  <c r="C185" i="1"/>
  <c r="C183" i="1"/>
  <c r="C182" i="1"/>
  <c r="C181" i="1"/>
  <c r="C184" i="1" l="1"/>
  <c r="E160" i="1"/>
  <c r="C155" i="1"/>
  <c r="C146" i="1"/>
  <c r="C147" i="1"/>
  <c r="E101" i="1"/>
  <c r="C117" i="1"/>
  <c r="C133" i="1" s="1"/>
  <c r="C118" i="1"/>
  <c r="C134" i="1" s="1"/>
  <c r="C119" i="1"/>
  <c r="C135" i="1" s="1"/>
  <c r="C120" i="1"/>
  <c r="C121" i="1"/>
  <c r="C122" i="1"/>
  <c r="C123" i="1"/>
  <c r="C95" i="1" l="1"/>
  <c r="C99" i="1"/>
  <c r="C100" i="1"/>
  <c r="C107" i="1"/>
  <c r="C108" i="1"/>
  <c r="C109" i="1"/>
  <c r="C110" i="1"/>
  <c r="C111" i="1"/>
  <c r="C112" i="1"/>
  <c r="C113" i="1"/>
  <c r="C114" i="1"/>
  <c r="C115" i="1"/>
  <c r="C103" i="1" l="1"/>
  <c r="C105" i="1" s="1"/>
  <c r="C101" i="1"/>
  <c r="C152" i="1" l="1"/>
  <c r="C149" i="1"/>
  <c r="C153" i="1" l="1"/>
  <c r="C192" i="1" l="1"/>
  <c r="C193" i="1" s="1"/>
  <c r="E198" i="1" l="1"/>
  <c r="E190" i="1"/>
  <c r="D7" i="1"/>
  <c r="D9" i="1"/>
  <c r="D11" i="1"/>
  <c r="D13" i="1"/>
  <c r="D15" i="1"/>
  <c r="D16" i="1"/>
  <c r="D17" i="1"/>
  <c r="D18" i="1"/>
  <c r="D19" i="1"/>
  <c r="D20" i="1"/>
  <c r="D21" i="1"/>
  <c r="D25" i="1"/>
  <c r="D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X27" i="1"/>
  <c r="Y27" i="1"/>
  <c r="Z27" i="1"/>
  <c r="AA27" i="1"/>
  <c r="C28" i="1"/>
  <c r="D28" i="1" s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X29" i="1"/>
  <c r="Y29" i="1"/>
  <c r="Z29" i="1"/>
  <c r="AA29" i="1"/>
  <c r="C30" i="1"/>
  <c r="D30" i="1" s="1"/>
  <c r="C31" i="1"/>
  <c r="D31" i="1" s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X32" i="1"/>
  <c r="Y32" i="1"/>
  <c r="Z32" i="1"/>
  <c r="AA32" i="1"/>
  <c r="C33" i="1"/>
  <c r="D33" i="1" s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X34" i="1"/>
  <c r="Y34" i="1"/>
  <c r="Z34" i="1"/>
  <c r="AA34" i="1"/>
  <c r="C35" i="1"/>
  <c r="D35" i="1" s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X36" i="1"/>
  <c r="Y36" i="1"/>
  <c r="Z36" i="1"/>
  <c r="AA36" i="1"/>
  <c r="C37" i="1"/>
  <c r="D37" i="1" s="1"/>
  <c r="C38" i="1"/>
  <c r="D38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X39" i="1"/>
  <c r="Y39" i="1"/>
  <c r="Z39" i="1"/>
  <c r="AA39" i="1"/>
  <c r="C40" i="1"/>
  <c r="D40" i="1" s="1"/>
  <c r="C41" i="1"/>
  <c r="D41" i="1" s="1"/>
  <c r="C42" i="1"/>
  <c r="D42" i="1" s="1"/>
  <c r="C43" i="1"/>
  <c r="D44" i="1"/>
  <c r="C45" i="1"/>
  <c r="D45" i="1" s="1"/>
  <c r="C46" i="1"/>
  <c r="D46" i="1" s="1"/>
  <c r="C47" i="1"/>
  <c r="D47" i="1" s="1"/>
  <c r="C48" i="1"/>
  <c r="D48" i="1" s="1"/>
  <c r="C49" i="1"/>
  <c r="D49" i="1" s="1"/>
  <c r="C50" i="1"/>
  <c r="C51" i="1"/>
  <c r="D51" i="1" s="1"/>
  <c r="C52" i="1"/>
  <c r="C53" i="1"/>
  <c r="D53" i="1" s="1"/>
  <c r="C54" i="1"/>
  <c r="D54" i="1" s="1"/>
  <c r="C55" i="1"/>
  <c r="D55" i="1" s="1"/>
  <c r="C56" i="1"/>
  <c r="D56" i="1" s="1"/>
  <c r="C57" i="1"/>
  <c r="D57" i="1" s="1"/>
  <c r="D58" i="1"/>
  <c r="C59" i="1"/>
  <c r="C60" i="1"/>
  <c r="D60" i="1" s="1"/>
  <c r="C61" i="1"/>
  <c r="D61" i="1" s="1"/>
  <c r="C62" i="1"/>
  <c r="D64" i="1"/>
  <c r="D65" i="1"/>
  <c r="D66" i="1"/>
  <c r="D67" i="1"/>
  <c r="D68" i="1"/>
  <c r="D69" i="1"/>
  <c r="D70" i="1"/>
  <c r="D71" i="1"/>
  <c r="D72" i="1"/>
  <c r="D73" i="1"/>
  <c r="D74" i="1"/>
  <c r="D76" i="1"/>
  <c r="D77" i="1"/>
  <c r="D78" i="1"/>
  <c r="D79" i="1"/>
  <c r="C80" i="1"/>
  <c r="C81" i="1"/>
  <c r="C83" i="1"/>
  <c r="C87" i="1"/>
  <c r="D87" i="1" s="1"/>
  <c r="C89" i="1"/>
  <c r="D89" i="1"/>
  <c r="C90" i="1"/>
  <c r="D90" i="1" s="1"/>
  <c r="C93" i="1"/>
  <c r="D95" i="1"/>
  <c r="D99" i="1"/>
  <c r="D100" i="1"/>
  <c r="D104" i="1"/>
  <c r="D105" i="1" s="1"/>
  <c r="D106" i="1"/>
  <c r="D112" i="1"/>
  <c r="D113" i="1"/>
  <c r="C116" i="1"/>
  <c r="D117" i="1"/>
  <c r="D122" i="1"/>
  <c r="D125" i="1"/>
  <c r="C138" i="1"/>
  <c r="D137" i="1"/>
  <c r="C139" i="1"/>
  <c r="D139" i="1"/>
  <c r="C143" i="1"/>
  <c r="C144" i="1"/>
  <c r="D144" i="1" s="1"/>
  <c r="C151" i="1"/>
  <c r="D152" i="1"/>
  <c r="D153" i="1"/>
  <c r="D154" i="1"/>
  <c r="D156" i="1"/>
  <c r="C157" i="1"/>
  <c r="D157" i="1" s="1"/>
  <c r="D158" i="1"/>
  <c r="C159" i="1"/>
  <c r="D159" i="1" s="1"/>
  <c r="C161" i="1"/>
  <c r="D161" i="1"/>
  <c r="C162" i="1"/>
  <c r="D162" i="1"/>
  <c r="D163" i="1"/>
  <c r="C167" i="1"/>
  <c r="D167" i="1"/>
  <c r="C168" i="1"/>
  <c r="D168" i="1"/>
  <c r="D169" i="1"/>
  <c r="C170" i="1"/>
  <c r="D170" i="1"/>
  <c r="C171" i="1"/>
  <c r="D171" i="1"/>
  <c r="C173" i="1"/>
  <c r="C175" i="1" s="1"/>
  <c r="D173" i="1"/>
  <c r="D174" i="1"/>
  <c r="C176" i="1"/>
  <c r="D176" i="1" s="1"/>
  <c r="C179" i="1"/>
  <c r="C180" i="1" s="1"/>
  <c r="D181" i="1"/>
  <c r="C188" i="1"/>
  <c r="D188" i="1" s="1"/>
  <c r="C189" i="1"/>
  <c r="D189" i="1" s="1"/>
  <c r="D191" i="1"/>
  <c r="D192" i="1"/>
  <c r="C195" i="1"/>
  <c r="C196" i="1"/>
  <c r="C197" i="1"/>
  <c r="D197" i="1" s="1"/>
  <c r="E199" i="1"/>
  <c r="C200" i="1"/>
  <c r="D200" i="1" s="1"/>
  <c r="C201" i="1"/>
  <c r="C202" i="1"/>
  <c r="D202" i="1" s="1"/>
  <c r="D203" i="1"/>
  <c r="E203" i="1"/>
  <c r="E204" i="1"/>
  <c r="C205" i="1"/>
  <c r="C208" i="1" s="1"/>
  <c r="C206" i="1"/>
  <c r="C207" i="1"/>
  <c r="D208" i="1"/>
  <c r="E208" i="1"/>
  <c r="D209" i="1"/>
  <c r="E209" i="1"/>
  <c r="C210" i="1"/>
  <c r="C211" i="1" s="1"/>
  <c r="C212" i="1"/>
  <c r="C213" i="1"/>
  <c r="C214" i="1" s="1"/>
  <c r="C215" i="1"/>
  <c r="D215" i="1" s="1"/>
  <c r="D216" i="1"/>
  <c r="D218" i="1" s="1"/>
  <c r="D222" i="1" s="1"/>
  <c r="E216" i="1"/>
  <c r="E218" i="1" s="1"/>
  <c r="E222" i="1" s="1"/>
  <c r="C230" i="1"/>
  <c r="C231" i="1"/>
  <c r="C232" i="1"/>
  <c r="D175" i="1" l="1"/>
  <c r="D12" i="1"/>
  <c r="D14" i="1" s="1"/>
  <c r="D6" i="1"/>
  <c r="D8" i="1" s="1"/>
  <c r="D172" i="1"/>
  <c r="D133" i="1"/>
  <c r="D193" i="1"/>
  <c r="D116" i="1"/>
  <c r="C132" i="1"/>
  <c r="C199" i="1"/>
  <c r="C32" i="1"/>
  <c r="D160" i="1"/>
  <c r="C148" i="1"/>
  <c r="D101" i="1"/>
  <c r="D124" i="1"/>
  <c r="D86" i="1"/>
  <c r="C160" i="1"/>
  <c r="C158" i="1"/>
  <c r="C163" i="1"/>
  <c r="D115" i="1"/>
  <c r="E44" i="1"/>
  <c r="C36" i="1"/>
  <c r="C34" i="1"/>
  <c r="D210" i="1"/>
  <c r="D211" i="1"/>
  <c r="C209" i="1"/>
  <c r="D214" i="1"/>
  <c r="C137" i="1"/>
  <c r="F222" i="1"/>
  <c r="I222" i="1"/>
  <c r="C169" i="1"/>
  <c r="C145" i="1"/>
  <c r="D130" i="1"/>
  <c r="D138" i="1" s="1"/>
  <c r="C136" i="1"/>
  <c r="E58" i="1"/>
  <c r="C172" i="1"/>
  <c r="C39" i="1"/>
  <c r="D10" i="1"/>
  <c r="D32" i="1"/>
  <c r="D149" i="1"/>
  <c r="C86" i="1"/>
  <c r="C29" i="1"/>
  <c r="D204" i="1"/>
  <c r="D190" i="1"/>
  <c r="D179" i="1"/>
  <c r="D180" i="1" s="1"/>
  <c r="C58" i="1"/>
  <c r="C44" i="1"/>
  <c r="C27" i="1"/>
  <c r="C190" i="1"/>
  <c r="C204" i="1"/>
  <c r="C203" i="1"/>
  <c r="C198" i="1"/>
  <c r="D195" i="1"/>
  <c r="D143" i="1" l="1"/>
  <c r="D145" i="1" s="1"/>
  <c r="D132" i="1"/>
  <c r="C150" i="1"/>
  <c r="D148" i="1"/>
  <c r="D151" i="1" s="1"/>
  <c r="H222" i="1"/>
  <c r="P222" i="1"/>
  <c r="L222" i="1"/>
  <c r="G222" i="1"/>
  <c r="AA222" i="1"/>
  <c r="S222" i="1"/>
  <c r="V222" i="1"/>
  <c r="X222" i="1"/>
  <c r="U222" i="1"/>
  <c r="Z222" i="1"/>
  <c r="M222" i="1"/>
  <c r="R222" i="1"/>
  <c r="O222" i="1"/>
  <c r="J222" i="1"/>
  <c r="Y222" i="1"/>
  <c r="K222" i="1"/>
  <c r="Q222" i="1"/>
  <c r="N222" i="1"/>
  <c r="T222" i="1"/>
  <c r="C216" i="1"/>
  <c r="C218" i="1" s="1"/>
  <c r="D199" i="1"/>
  <c r="D198" i="1"/>
  <c r="D150" i="1" l="1"/>
  <c r="C219" i="1"/>
  <c r="C222" i="1" s="1"/>
</calcChain>
</file>

<file path=xl/sharedStrings.xml><?xml version="1.0" encoding="utf-8"?>
<sst xmlns="http://schemas.openxmlformats.org/spreadsheetml/2006/main" count="288" uniqueCount="233">
  <si>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</si>
  <si>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</si>
  <si>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</si>
  <si>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</si>
  <si>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>Всего период 2017 г.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</si>
  <si>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</si>
  <si>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</si>
  <si>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</si>
  <si>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</si>
  <si>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</si>
  <si>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</si>
  <si>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</si>
  <si>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</si>
  <si>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</si>
  <si>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</si>
  <si>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</si>
  <si>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</si>
  <si>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</si>
  <si>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</si>
  <si>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</si>
  <si>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</si>
  <si>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</si>
  <si>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</si>
  <si>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</si>
  <si>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</si>
  <si>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</si>
  <si>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</si>
  <si>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</si>
  <si>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</si>
  <si>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</si>
  <si>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</si>
  <si>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</si>
  <si>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</si>
  <si>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</si>
  <si>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</si>
  <si>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</si>
  <si>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</si>
  <si>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</si>
  <si>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</si>
  <si>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</si>
  <si>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</si>
  <si>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</si>
  <si>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</si>
  <si>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</si>
  <si>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</si>
  <si>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</si>
  <si>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</si>
  <si>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</si>
  <si>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</si>
  <si>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</si>
  <si>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</si>
  <si>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</si>
  <si>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</si>
  <si>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</si>
  <si>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</si>
  <si>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</si>
  <si>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</si>
  <si>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</si>
  <si>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</si>
  <si>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</si>
  <si>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</si>
  <si>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</si>
  <si>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</si>
  <si>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</si>
  <si>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</si>
  <si>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</si>
  <si>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</si>
  <si>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</si>
  <si>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</si>
  <si>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</si>
  <si>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</si>
  <si>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</si>
  <si>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</si>
  <si>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</si>
  <si>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</si>
  <si>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</si>
  <si>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</si>
  <si>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</si>
  <si>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</si>
  <si>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</si>
  <si>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</si>
  <si>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</si>
  <si>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</si>
  <si>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</si>
  <si>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</si>
  <si>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</si>
  <si>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</si>
  <si>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</si>
  <si>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</si>
  <si>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</si>
  <si>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</si>
  <si>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</si>
  <si>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</si>
  <si>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</si>
  <si>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</si>
  <si>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</si>
  <si>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</si>
  <si>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</si>
  <si>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</si>
  <si>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</si>
  <si>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</si>
  <si>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</si>
  <si>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</si>
  <si>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</si>
  <si>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</si>
  <si>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</si>
  <si>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</si>
  <si>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</si>
  <si>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</si>
  <si>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</si>
  <si>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</si>
  <si>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</si>
  <si>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</si>
  <si>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</si>
  <si>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</si>
  <si>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</si>
  <si>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</si>
  <si>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</si>
  <si>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</si>
  <si>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</si>
  <si>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</si>
  <si>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</si>
  <si>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</si>
  <si>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</si>
  <si>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</si>
  <si>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</si>
  <si>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</si>
  <si>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</si>
  <si>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</si>
  <si>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</si>
  <si>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</si>
  <si>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</si>
  <si>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</si>
  <si>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</si>
  <si>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</si>
  <si>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</si>
  <si>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</si>
  <si>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</si>
  <si>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</si>
  <si>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</si>
  <si>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</si>
  <si>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</si>
  <si>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</si>
  <si>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</si>
  <si>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</si>
  <si>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</si>
  <si>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</si>
  <si>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</si>
  <si>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</si>
  <si>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</si>
  <si>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</si>
  <si>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</si>
  <si>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</si>
  <si>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</si>
  <si>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</si>
  <si>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</si>
  <si>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</si>
  <si>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</si>
  <si>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</si>
  <si>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</si>
  <si>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</si>
  <si>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</si>
  <si>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Прогноз 2017 г.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</si>
  <si>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</si>
  <si>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</si>
  <si>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</si>
  <si>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</si>
  <si>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</si>
  <si>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</si>
  <si>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</si>
  <si>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</si>
  <si>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</si>
  <si>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</si>
  <si>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</si>
  <si>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</si>
  <si>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</si>
  <si>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</si>
  <si>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</si>
  <si>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</si>
  <si>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</si>
  <si>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</si>
  <si>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 xml:space="preserve">ОАО "Чурачикское" </t>
  </si>
  <si>
    <t xml:space="preserve">ООО "А.Гард" </t>
  </si>
  <si>
    <t xml:space="preserve">ООО "Бездна" </t>
  </si>
  <si>
    <t>ООО "ЭлиС"</t>
  </si>
  <si>
    <t>СХПК "САД"</t>
  </si>
  <si>
    <t>СХПК им. И.Г. Кадыкова</t>
  </si>
  <si>
    <t xml:space="preserve">СХПК-колхоз им. Ленина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</si>
  <si>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</si>
  <si>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</si>
  <si>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</si>
  <si>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</si>
  <si>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</si>
  <si>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</si>
  <si>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</si>
  <si>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</si>
  <si>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</si>
  <si>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</si>
  <si>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</si>
  <si>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</si>
  <si>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</si>
  <si>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Шумилов В.П.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</si>
  <si>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</si>
  <si>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</si>
  <si>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</si>
  <si>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</si>
  <si>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Итого КФХ</t>
  </si>
  <si>
    <t>КФХ Плотникова К.Ю.</t>
  </si>
  <si>
    <t>Итого по КФХ</t>
  </si>
  <si>
    <t>ООО "Спецтехэвакуатор"</t>
  </si>
  <si>
    <t>ОАО "Агрофирма "Средняя                      Волга"</t>
  </si>
  <si>
    <t xml:space="preserve">ООО "Агрофирма                                               "Атлашевская" </t>
  </si>
  <si>
    <t>ООО "ЧебоМилк"</t>
  </si>
  <si>
    <t>АО "Агрофирма                     "Ольдеевская"</t>
  </si>
  <si>
    <t>ООО "Агрохолдинг                         "ЮРМА"</t>
  </si>
  <si>
    <t xml:space="preserve">ООО "Агрофирма                          "Туруновская" </t>
  </si>
  <si>
    <t>На соответ. период 2020 г.</t>
  </si>
  <si>
    <t>Всего период 2021 г.</t>
  </si>
  <si>
    <t xml:space="preserve">Итого по крупным         предприятиям </t>
  </si>
  <si>
    <t>КФХ Александров А.Н.</t>
  </si>
  <si>
    <t>КФХ Тимофеев И.В.</t>
  </si>
  <si>
    <t>ОАО "Чувашский Бройлер"        (ООО "ВДС")</t>
  </si>
  <si>
    <t>% к площади посева</t>
  </si>
  <si>
    <t xml:space="preserve">Площадь посева многолетних трав, га </t>
  </si>
  <si>
    <t>Пробороновано озимых, га</t>
  </si>
  <si>
    <t xml:space="preserve">Пробороновано многолетних трав, га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</si>
  <si>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</si>
  <si>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 сельскохозяйственных работах по состоянию на 21 апреля 2021 г.</t>
  </si>
  <si>
    <t>Посеяно яровых зерновых и зернобобовых культур, га</t>
  </si>
  <si>
    <t>План посева ярвых и зернобобовых культур, га</t>
  </si>
  <si>
    <t>пшеница</t>
  </si>
  <si>
    <t>ячмень</t>
  </si>
  <si>
    <t>овес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</si>
</sst>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/>
    <xf numFmtId="9" fontId="12" fillId="0" borderId="0" applyFill="0" applyBorder="0" applyAlignment="0" applyProtection="0"/>
  </cellStyleXfs>
  <cellXfs count="25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3" xfId="2" applyNumberFormat="1" applyFont="1" applyFill="1" applyBorder="1" applyAlignment="1">
      <alignment horizontal="center" vertical="center" wrapText="1"/>
    </xf>
    <xf numFmtId="9" fontId="9" fillId="0" borderId="2" xfId="2" applyFont="1" applyFill="1" applyBorder="1" applyAlignment="1">
      <alignment horizontal="center" vertical="center" wrapText="1"/>
    </xf>
    <xf numFmtId="9" fontId="10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2"/>
    </xf>
    <xf numFmtId="0" fontId="8" fillId="0" borderId="4" xfId="0" applyFont="1" applyFill="1" applyBorder="1" applyAlignment="1">
      <alignment horizontal="left" vertical="center" wrapText="1" indent="7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8" fillId="0" borderId="2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/>
    <xf numFmtId="0" fontId="9" fillId="0" borderId="0" xfId="0" applyNumberFormat="1" applyFont="1" applyFill="1" applyBorder="1"/>
    <xf numFmtId="3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vertical="top" wrapText="1"/>
    </xf>
    <xf numFmtId="3" fontId="10" fillId="0" borderId="3" xfId="2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9" fontId="11" fillId="0" borderId="3" xfId="2" applyNumberFormat="1" applyFont="1" applyFill="1" applyBorder="1" applyAlignment="1">
      <alignment horizontal="center" vertical="center" wrapText="1"/>
    </xf>
    <xf numFmtId="164" fontId="11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7" fillId="0" borderId="14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64" fontId="11" fillId="0" borderId="4" xfId="2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164" fontId="11" fillId="0" borderId="11" xfId="2" applyNumberFormat="1" applyFont="1" applyFill="1" applyBorder="1" applyAlignment="1">
      <alignment horizontal="center" vertical="center"/>
    </xf>
    <xf numFmtId="164" fontId="11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 wrapText="1"/>
    </xf>
    <xf numFmtId="164" fontId="11" fillId="0" borderId="20" xfId="2" applyNumberFormat="1" applyFont="1" applyFill="1" applyBorder="1" applyAlignment="1">
      <alignment horizontal="center" vertical="center" wrapText="1"/>
    </xf>
    <xf numFmtId="0" fontId="11" fillId="0" borderId="11" xfId="2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11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textRotation="90" wrapText="1"/>
    </xf>
    <xf numFmtId="3" fontId="8" fillId="2" borderId="4" xfId="0" applyNumberFormat="1" applyFont="1" applyFill="1" applyBorder="1" applyAlignment="1">
      <alignment horizontal="center" vertical="center" wrapText="1"/>
    </xf>
    <xf numFmtId="9" fontId="11" fillId="2" borderId="4" xfId="2" applyNumberFormat="1" applyFont="1" applyFill="1" applyBorder="1" applyAlignment="1">
      <alignment horizontal="center" vertical="center" wrapText="1"/>
    </xf>
    <xf numFmtId="164" fontId="11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9" fontId="11" fillId="2" borderId="11" xfId="2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textRotation="90"/>
    </xf>
    <xf numFmtId="3" fontId="11" fillId="0" borderId="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0" fontId="10" fillId="2" borderId="2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8" fillId="0" borderId="6" xfId="0" applyFont="1" applyFill="1" applyBorder="1"/>
    <xf numFmtId="0" fontId="8" fillId="0" borderId="7" xfId="0" applyFont="1" applyFill="1" applyBorder="1"/>
    <xf numFmtId="3" fontId="9" fillId="0" borderId="0" xfId="0" applyNumberFormat="1" applyFont="1" applyFill="1" applyBorder="1"/>
    <xf numFmtId="9" fontId="8" fillId="0" borderId="7" xfId="0" applyNumberFormat="1" applyFont="1" applyFill="1" applyBorder="1"/>
    <xf numFmtId="0" fontId="9" fillId="2" borderId="3" xfId="0" applyFont="1" applyFill="1" applyBorder="1"/>
    <xf numFmtId="0" fontId="9" fillId="2" borderId="3" xfId="0" applyNumberFormat="1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21" xfId="0" applyFont="1" applyFill="1" applyBorder="1" applyAlignment="1">
      <alignment horizontal="center" textRotation="90"/>
    </xf>
    <xf numFmtId="0" fontId="9" fillId="2" borderId="2" xfId="0" applyFont="1" applyFill="1" applyBorder="1"/>
    <xf numFmtId="0" fontId="11" fillId="2" borderId="3" xfId="0" applyFont="1" applyFill="1" applyBorder="1"/>
    <xf numFmtId="0" fontId="11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textRotation="90"/>
    </xf>
    <xf numFmtId="0" fontId="7" fillId="2" borderId="0" xfId="0" applyFont="1" applyFill="1" applyBorder="1" applyAlignment="1">
      <alignment horizontal="center" textRotation="90"/>
    </xf>
    <xf numFmtId="0" fontId="10" fillId="2" borderId="3" xfId="0" applyFont="1" applyFill="1" applyBorder="1" applyAlignment="1">
      <alignment horizontal="left" vertical="center" wrapText="1"/>
    </xf>
    <xf numFmtId="1" fontId="9" fillId="2" borderId="2" xfId="2" applyNumberFormat="1" applyFont="1" applyFill="1" applyBorder="1" applyAlignment="1">
      <alignment horizontal="center" vertical="center" wrapText="1"/>
    </xf>
    <xf numFmtId="1" fontId="9" fillId="2" borderId="4" xfId="2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2" borderId="11" xfId="2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/>
    <xf numFmtId="0" fontId="9" fillId="3" borderId="3" xfId="0" applyNumberFormat="1" applyFont="1" applyFill="1" applyBorder="1"/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Border="1"/>
    <xf numFmtId="9" fontId="10" fillId="0" borderId="3" xfId="0" applyNumberFormat="1" applyFont="1" applyFill="1" applyBorder="1" applyAlignment="1">
      <alignment horizontal="center" vertical="center" wrapText="1"/>
    </xf>
    <xf numFmtId="9" fontId="10" fillId="3" borderId="3" xfId="0" applyNumberFormat="1" applyFont="1" applyFill="1" applyBorder="1"/>
    <xf numFmtId="9" fontId="10" fillId="3" borderId="3" xfId="0" applyNumberFormat="1" applyFont="1" applyFill="1" applyBorder="1" applyAlignment="1">
      <alignment horizontal="center"/>
    </xf>
    <xf numFmtId="9" fontId="10" fillId="0" borderId="3" xfId="0" applyNumberFormat="1" applyFont="1" applyFill="1" applyBorder="1"/>
    <xf numFmtId="1" fontId="10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10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/>
    <xf numFmtId="0" fontId="8" fillId="3" borderId="3" xfId="0" applyFont="1" applyFill="1" applyBorder="1" applyAlignment="1">
      <alignment horizontal="left" vertical="center" wrapText="1"/>
    </xf>
    <xf numFmtId="1" fontId="10" fillId="3" borderId="3" xfId="0" applyNumberFormat="1" applyFont="1" applyFill="1" applyBorder="1"/>
    <xf numFmtId="164" fontId="10" fillId="3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269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AC2" sqref="AC1:AT1048576"/>
    </sheetView>
  </sheetViews>
  <sheetFormatPr defaultColWidth="9.140625" defaultRowHeight="16.5" outlineLevelRow="1" x14ac:dyDescent="0.25"/>
  <cols>
    <col min="1" max="1" width="99.85546875" style="106" customWidth="1"/>
    <col min="2" max="2" width="14.42578125" style="2" customWidth="1"/>
    <col min="3" max="3" width="13.28515625" style="2" customWidth="1"/>
    <col min="4" max="4" width="14.7109375" style="2" hidden="1" customWidth="1"/>
    <col min="5" max="5" width="14.7109375" style="83" hidden="1" customWidth="1"/>
    <col min="6" max="9" width="13.7109375" style="1" customWidth="1"/>
    <col min="10" max="10" width="14" style="1" customWidth="1"/>
    <col min="11" max="17" width="13.7109375" style="1" customWidth="1"/>
    <col min="18" max="18" width="13.5703125" style="1" customWidth="1"/>
    <col min="19" max="19" width="13.7109375" style="1" customWidth="1"/>
    <col min="20" max="20" width="13.7109375" style="3" customWidth="1"/>
    <col min="21" max="23" width="13.7109375" style="1" customWidth="1"/>
    <col min="24" max="24" width="13.28515625" style="1" customWidth="1"/>
    <col min="25" max="26" width="13.7109375" style="1" hidden="1" customWidth="1"/>
    <col min="27" max="28" width="13.7109375" style="3" customWidth="1"/>
    <col min="29" max="44" width="9.140625" style="1" hidden="1" customWidth="1"/>
    <col min="45" max="45" width="8.7109375" style="1" hidden="1" customWidth="1"/>
    <col min="46" max="46" width="9.140625" style="1" hidden="1" customWidth="1"/>
    <col min="47" max="16384" width="9.140625" style="1"/>
  </cols>
  <sheetData>
    <row r="1" spans="1:46" ht="26.25" hidden="1" x14ac:dyDescent="0.4">
      <c r="A1" s="1"/>
      <c r="AA1" s="185"/>
      <c r="AB1" s="185"/>
    </row>
    <row r="2" spans="1:46" s="3" customFormat="1" ht="29.45" customHeight="1" x14ac:dyDescent="0.25">
      <c r="A2" s="230" t="s">
        <v>227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187"/>
    </row>
    <row r="3" spans="1:46" s="3" customFormat="1" ht="0.75" customHeight="1" thickBot="1" x14ac:dyDescent="0.3">
      <c r="A3" s="4" t="s">
        <v>226</v>
      </c>
      <c r="B3" s="4"/>
      <c r="C3" s="4"/>
      <c r="D3" s="4"/>
      <c r="E3" s="8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 t="s">
        <v>2</v>
      </c>
      <c r="AA3" s="5"/>
      <c r="AB3" s="5"/>
    </row>
    <row r="4" spans="1:46" s="2" customFormat="1" ht="27" customHeight="1" thickBot="1" x14ac:dyDescent="0.4">
      <c r="A4" s="231" t="s">
        <v>3</v>
      </c>
      <c r="B4" s="233" t="s">
        <v>216</v>
      </c>
      <c r="C4" s="235" t="s">
        <v>217</v>
      </c>
      <c r="D4" s="235" t="s">
        <v>4</v>
      </c>
      <c r="E4" s="242" t="s">
        <v>162</v>
      </c>
      <c r="F4" s="237" t="s">
        <v>204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9"/>
      <c r="AB4" s="188"/>
      <c r="AC4" s="227" t="s">
        <v>205</v>
      </c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9"/>
    </row>
    <row r="5" spans="1:46" s="5" customFormat="1" ht="208.5" customHeight="1" thickBot="1" x14ac:dyDescent="0.3">
      <c r="A5" s="232"/>
      <c r="B5" s="234"/>
      <c r="C5" s="236"/>
      <c r="D5" s="236"/>
      <c r="E5" s="243"/>
      <c r="F5" s="107" t="s">
        <v>187</v>
      </c>
      <c r="G5" s="107" t="s">
        <v>209</v>
      </c>
      <c r="H5" s="107" t="s">
        <v>180</v>
      </c>
      <c r="I5" s="107" t="s">
        <v>181</v>
      </c>
      <c r="J5" s="107" t="s">
        <v>186</v>
      </c>
      <c r="K5" s="107" t="s">
        <v>210</v>
      </c>
      <c r="L5" s="107" t="s">
        <v>212</v>
      </c>
      <c r="M5" s="107" t="s">
        <v>211</v>
      </c>
      <c r="N5" s="107" t="s">
        <v>213</v>
      </c>
      <c r="O5" s="107" t="s">
        <v>214</v>
      </c>
      <c r="P5" s="107" t="s">
        <v>215</v>
      </c>
      <c r="Q5" s="107" t="s">
        <v>221</v>
      </c>
      <c r="R5" s="107" t="s">
        <v>179</v>
      </c>
      <c r="S5" s="107" t="s">
        <v>182</v>
      </c>
      <c r="T5" s="107" t="s">
        <v>183</v>
      </c>
      <c r="U5" s="107" t="s">
        <v>185</v>
      </c>
      <c r="V5" s="146" t="s">
        <v>202</v>
      </c>
      <c r="W5" s="194" t="s">
        <v>203</v>
      </c>
      <c r="X5" s="107" t="s">
        <v>184</v>
      </c>
      <c r="AA5" s="138" t="s">
        <v>218</v>
      </c>
      <c r="AB5" s="138" t="s">
        <v>206</v>
      </c>
      <c r="AC5" s="146" t="s">
        <v>188</v>
      </c>
      <c r="AD5" s="146" t="s">
        <v>189</v>
      </c>
      <c r="AE5" s="146" t="s">
        <v>190</v>
      </c>
      <c r="AF5" s="146" t="s">
        <v>191</v>
      </c>
      <c r="AG5" s="146" t="s">
        <v>192</v>
      </c>
      <c r="AH5" s="146" t="s">
        <v>193</v>
      </c>
      <c r="AI5" s="146" t="s">
        <v>194</v>
      </c>
      <c r="AJ5" s="146" t="s">
        <v>195</v>
      </c>
      <c r="AK5" s="146" t="s">
        <v>196</v>
      </c>
      <c r="AL5" s="146" t="s">
        <v>197</v>
      </c>
      <c r="AM5" s="146" t="s">
        <v>207</v>
      </c>
      <c r="AN5" s="146" t="s">
        <v>198</v>
      </c>
      <c r="AO5" s="146" t="s">
        <v>199</v>
      </c>
      <c r="AP5" s="146" t="s">
        <v>200</v>
      </c>
      <c r="AQ5" s="146" t="s">
        <v>201</v>
      </c>
      <c r="AR5" s="146" t="s">
        <v>219</v>
      </c>
      <c r="AS5" s="146" t="s">
        <v>220</v>
      </c>
      <c r="AT5" s="180" t="s">
        <v>208</v>
      </c>
    </row>
    <row r="6" spans="1:46" s="80" customFormat="1" ht="31.15" customHeight="1" x14ac:dyDescent="0.3">
      <c r="A6" s="6" t="s">
        <v>5</v>
      </c>
      <c r="B6" s="7">
        <v>2552</v>
      </c>
      <c r="C6" s="7">
        <v>2334</v>
      </c>
      <c r="D6" s="8">
        <f>C6/B6</f>
        <v>0.91457680250783702</v>
      </c>
      <c r="E6" s="8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39"/>
      <c r="AB6" s="139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81"/>
    </row>
    <row r="7" spans="1:46" s="155" customFormat="1" ht="30.6" customHeight="1" x14ac:dyDescent="0.2">
      <c r="A7" s="10" t="s">
        <v>6</v>
      </c>
      <c r="B7" s="7">
        <v>2570</v>
      </c>
      <c r="C7" s="7">
        <v>2446</v>
      </c>
      <c r="D7" s="8">
        <f>C7/B7</f>
        <v>0.95175097276264586</v>
      </c>
      <c r="E7" s="8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39"/>
      <c r="AB7" s="139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6"/>
    </row>
    <row r="8" spans="1:46" s="155" customFormat="1" ht="30.6" customHeight="1" x14ac:dyDescent="0.2">
      <c r="A8" s="11" t="s">
        <v>7</v>
      </c>
      <c r="B8" s="12">
        <f>B7/B6</f>
        <v>1.0070532915360502</v>
      </c>
      <c r="C8" s="12">
        <f>C7/C6</f>
        <v>1.047986289631534</v>
      </c>
      <c r="D8" s="12">
        <f t="shared" ref="D8:E8" si="0">D7/D6</f>
        <v>1.0406463078364492</v>
      </c>
      <c r="E8" s="12" t="e">
        <f t="shared" si="0"/>
        <v>#DIV/0!</v>
      </c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40"/>
      <c r="AB8" s="140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6"/>
    </row>
    <row r="9" spans="1:46" s="155" customFormat="1" ht="30.6" customHeight="1" x14ac:dyDescent="0.2">
      <c r="A9" s="10" t="s">
        <v>8</v>
      </c>
      <c r="B9" s="7">
        <v>2343</v>
      </c>
      <c r="C9" s="7">
        <v>2259</v>
      </c>
      <c r="D9" s="8">
        <f>C9/B9</f>
        <v>0.9641485275288092</v>
      </c>
      <c r="E9" s="8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39"/>
      <c r="AB9" s="139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6"/>
    </row>
    <row r="10" spans="1:46" s="155" customFormat="1" ht="30.6" customHeight="1" x14ac:dyDescent="0.2">
      <c r="A10" s="10" t="s">
        <v>9</v>
      </c>
      <c r="B10" s="12">
        <f>B9/B7</f>
        <v>0.91167315175097274</v>
      </c>
      <c r="C10" s="12">
        <f>C9/C7</f>
        <v>0.92354865085854454</v>
      </c>
      <c r="D10" s="13">
        <f>D9/D7</f>
        <v>1.013026048957089</v>
      </c>
      <c r="E10" s="85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40"/>
      <c r="AB10" s="140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6"/>
    </row>
    <row r="11" spans="1:46" s="157" customFormat="1" ht="30.6" customHeight="1" x14ac:dyDescent="0.2">
      <c r="A11" s="196" t="s">
        <v>10</v>
      </c>
      <c r="B11" s="150">
        <v>600</v>
      </c>
      <c r="C11" s="150">
        <f>AA11+AB11</f>
        <v>513</v>
      </c>
      <c r="D11" s="151">
        <f>C11/B11</f>
        <v>0.85499999999999998</v>
      </c>
      <c r="E11" s="152"/>
      <c r="F11" s="197">
        <v>23</v>
      </c>
      <c r="G11" s="197"/>
      <c r="H11" s="197">
        <v>210</v>
      </c>
      <c r="I11" s="197">
        <v>200</v>
      </c>
      <c r="J11" s="197"/>
      <c r="K11" s="197"/>
      <c r="L11" s="197">
        <v>40</v>
      </c>
      <c r="M11" s="197"/>
      <c r="N11" s="197">
        <v>6</v>
      </c>
      <c r="O11" s="197"/>
      <c r="P11" s="197"/>
      <c r="Q11" s="197"/>
      <c r="R11" s="197">
        <v>34</v>
      </c>
      <c r="S11" s="197"/>
      <c r="T11" s="197"/>
      <c r="U11" s="197"/>
      <c r="V11" s="197"/>
      <c r="W11" s="197"/>
      <c r="X11" s="197"/>
      <c r="Y11" s="197"/>
      <c r="Z11" s="197"/>
      <c r="AA11" s="198">
        <f>SUM(F11:X11)</f>
        <v>513</v>
      </c>
      <c r="AB11" s="198">
        <f>SUM(AC11:AS11)</f>
        <v>0</v>
      </c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>
        <f>SUM(AC11:AS11)</f>
        <v>0</v>
      </c>
    </row>
    <row r="12" spans="1:46" s="155" customFormat="1" ht="30.6" customHeight="1" x14ac:dyDescent="0.2">
      <c r="A12" s="10" t="s">
        <v>11</v>
      </c>
      <c r="B12" s="7">
        <v>1576</v>
      </c>
      <c r="C12" s="7">
        <v>1576</v>
      </c>
      <c r="D12" s="8">
        <f>C12/B12</f>
        <v>1</v>
      </c>
      <c r="E12" s="8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39"/>
      <c r="AB12" s="139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6"/>
    </row>
    <row r="13" spans="1:46" s="80" customFormat="1" ht="46.9" customHeight="1" x14ac:dyDescent="0.3">
      <c r="A13" s="10" t="s">
        <v>12</v>
      </c>
      <c r="B13" s="22">
        <v>2000</v>
      </c>
      <c r="C13" s="22">
        <v>2098</v>
      </c>
      <c r="D13" s="18">
        <f>C13/B13</f>
        <v>1.0489999999999999</v>
      </c>
      <c r="E13" s="85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42"/>
      <c r="AB13" s="142"/>
      <c r="AC13" s="158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175"/>
    </row>
    <row r="14" spans="1:46" s="80" customFormat="1" ht="30.6" customHeight="1" x14ac:dyDescent="0.3">
      <c r="A14" s="16" t="s">
        <v>13</v>
      </c>
      <c r="B14" s="12">
        <f>B13/B12</f>
        <v>1.2690355329949239</v>
      </c>
      <c r="C14" s="12">
        <f>C13/C12</f>
        <v>1.3312182741116751</v>
      </c>
      <c r="D14" s="13">
        <f t="shared" ref="D14:E14" si="1">D13/D12</f>
        <v>1.0489999999999999</v>
      </c>
      <c r="E14" s="13" t="e">
        <f t="shared" si="1"/>
        <v>#DIV/0!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1"/>
      <c r="AB14" s="141"/>
      <c r="AC14" s="159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175"/>
    </row>
    <row r="15" spans="1:46" s="80" customFormat="1" ht="30.6" hidden="1" customHeight="1" x14ac:dyDescent="0.3">
      <c r="A15" s="10" t="s">
        <v>14</v>
      </c>
      <c r="B15" s="13"/>
      <c r="C15" s="13"/>
      <c r="D15" s="13" t="e">
        <f>#REF!/#REF!</f>
        <v>#REF!</v>
      </c>
      <c r="E15" s="8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1"/>
      <c r="AB15" s="141"/>
      <c r="AC15" s="159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175"/>
    </row>
    <row r="16" spans="1:46" s="80" customFormat="1" ht="30.6" hidden="1" customHeight="1" x14ac:dyDescent="0.3">
      <c r="A16" s="10" t="s">
        <v>15</v>
      </c>
      <c r="B16" s="13"/>
      <c r="C16" s="13"/>
      <c r="D16" s="13" t="e">
        <f>#REF!/#REF!</f>
        <v>#REF!</v>
      </c>
      <c r="E16" s="8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1"/>
      <c r="AB16" s="141"/>
      <c r="AC16" s="159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175"/>
    </row>
    <row r="17" spans="1:46" s="80" customFormat="1" ht="25.15" hidden="1" customHeight="1" x14ac:dyDescent="0.3">
      <c r="A17" s="10" t="s">
        <v>16</v>
      </c>
      <c r="B17" s="19"/>
      <c r="C17" s="19"/>
      <c r="D17" s="20" t="e">
        <f>C17/B17</f>
        <v>#DIV/0!</v>
      </c>
      <c r="E17" s="85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43"/>
      <c r="AB17" s="143"/>
      <c r="AC17" s="158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175"/>
    </row>
    <row r="18" spans="1:46" s="80" customFormat="1" ht="25.15" hidden="1" customHeight="1" x14ac:dyDescent="0.3">
      <c r="A18" s="10" t="s">
        <v>17</v>
      </c>
      <c r="B18" s="19"/>
      <c r="C18" s="19"/>
      <c r="D18" s="20" t="e">
        <f>C18/B18</f>
        <v>#DIV/0!</v>
      </c>
      <c r="E18" s="85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43"/>
      <c r="AB18" s="143"/>
      <c r="AC18" s="158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175"/>
    </row>
    <row r="19" spans="1:46" s="80" customFormat="1" ht="25.15" hidden="1" customHeight="1" x14ac:dyDescent="0.3">
      <c r="A19" s="10" t="s">
        <v>18</v>
      </c>
      <c r="B19" s="19"/>
      <c r="C19" s="19"/>
      <c r="D19" s="20" t="e">
        <f>C19/B19</f>
        <v>#DIV/0!</v>
      </c>
      <c r="E19" s="85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43"/>
      <c r="AB19" s="143"/>
      <c r="AC19" s="158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175"/>
    </row>
    <row r="20" spans="1:46" s="80" customFormat="1" ht="25.15" hidden="1" customHeight="1" x14ac:dyDescent="0.3">
      <c r="A20" s="10" t="s">
        <v>19</v>
      </c>
      <c r="B20" s="19"/>
      <c r="C20" s="19"/>
      <c r="D20" s="20" t="e">
        <f>C20/B20</f>
        <v>#DIV/0!</v>
      </c>
      <c r="E20" s="85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43"/>
      <c r="AB20" s="143"/>
      <c r="AC20" s="158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175"/>
    </row>
    <row r="21" spans="1:46" s="155" customFormat="1" ht="30.6" customHeight="1" x14ac:dyDescent="0.2">
      <c r="A21" s="200" t="s">
        <v>20</v>
      </c>
      <c r="B21" s="22">
        <v>4125</v>
      </c>
      <c r="C21" s="22">
        <f>SUM(AA21+AB21)</f>
        <v>4590</v>
      </c>
      <c r="D21" s="8">
        <f>C21/B21</f>
        <v>1.1127272727272728</v>
      </c>
      <c r="E21" s="86"/>
      <c r="F21" s="95">
        <v>449</v>
      </c>
      <c r="G21" s="95"/>
      <c r="H21" s="95">
        <v>525</v>
      </c>
      <c r="I21" s="95">
        <v>563</v>
      </c>
      <c r="J21" s="95"/>
      <c r="K21" s="95">
        <v>134</v>
      </c>
      <c r="L21" s="95">
        <v>488</v>
      </c>
      <c r="M21" s="95"/>
      <c r="N21" s="95">
        <v>179</v>
      </c>
      <c r="O21" s="95">
        <v>440</v>
      </c>
      <c r="P21" s="95">
        <v>50</v>
      </c>
      <c r="Q21" s="95">
        <v>640</v>
      </c>
      <c r="R21" s="95">
        <v>308</v>
      </c>
      <c r="S21" s="95">
        <v>500</v>
      </c>
      <c r="T21" s="95">
        <v>450</v>
      </c>
      <c r="U21" s="95"/>
      <c r="V21" s="95">
        <v>50</v>
      </c>
      <c r="W21" s="95"/>
      <c r="X21" s="95"/>
      <c r="Y21" s="95"/>
      <c r="Z21" s="95"/>
      <c r="AA21" s="201">
        <v>4549</v>
      </c>
      <c r="AB21" s="201">
        <f>SUM(AC21:AS21)</f>
        <v>41</v>
      </c>
      <c r="AC21" s="202">
        <v>6</v>
      </c>
      <c r="AD21" s="202"/>
      <c r="AE21" s="202"/>
      <c r="AF21" s="202"/>
      <c r="AG21" s="202"/>
      <c r="AH21" s="202">
        <v>35</v>
      </c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199">
        <f>SUM(AC21:AS21)</f>
        <v>41</v>
      </c>
    </row>
    <row r="22" spans="1:46" s="155" customFormat="1" ht="25.15" hidden="1" customHeight="1" x14ac:dyDescent="0.2">
      <c r="A22" s="24" t="s">
        <v>21</v>
      </c>
      <c r="B22" s="22"/>
      <c r="C22" s="22">
        <f t="shared" ref="C22:C26" si="2">SUM(AA22+AB22)</f>
        <v>0</v>
      </c>
      <c r="D22" s="8"/>
      <c r="E22" s="8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144"/>
      <c r="AB22" s="14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6"/>
    </row>
    <row r="23" spans="1:46" s="155" customFormat="1" ht="25.15" hidden="1" customHeight="1" x14ac:dyDescent="0.2">
      <c r="A23" s="24" t="s">
        <v>22</v>
      </c>
      <c r="B23" s="8"/>
      <c r="C23" s="22">
        <f t="shared" si="2"/>
        <v>0</v>
      </c>
      <c r="D23" s="26"/>
      <c r="E23" s="86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45"/>
      <c r="AB23" s="145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6"/>
    </row>
    <row r="24" spans="1:46" s="155" customFormat="1" ht="25.15" hidden="1" customHeight="1" x14ac:dyDescent="0.2">
      <c r="A24" s="24" t="s">
        <v>23</v>
      </c>
      <c r="B24" s="22"/>
      <c r="C24" s="22">
        <f t="shared" si="2"/>
        <v>0</v>
      </c>
      <c r="D24" s="8"/>
      <c r="E24" s="86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144"/>
      <c r="AB24" s="14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6"/>
    </row>
    <row r="25" spans="1:46" s="155" customFormat="1" ht="25.15" hidden="1" customHeight="1" x14ac:dyDescent="0.2">
      <c r="A25" s="24" t="s">
        <v>24</v>
      </c>
      <c r="B25" s="13"/>
      <c r="C25" s="22">
        <f t="shared" si="2"/>
        <v>0</v>
      </c>
      <c r="D25" s="13" t="e">
        <f>#N/A</f>
        <v>#N/A</v>
      </c>
      <c r="E25" s="8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1"/>
      <c r="AB25" s="141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6"/>
    </row>
    <row r="26" spans="1:46" s="155" customFormat="1" ht="30.6" customHeight="1" x14ac:dyDescent="0.2">
      <c r="A26" s="220" t="s">
        <v>25</v>
      </c>
      <c r="B26" s="203">
        <v>2104</v>
      </c>
      <c r="C26" s="203">
        <f t="shared" si="2"/>
        <v>1251</v>
      </c>
      <c r="D26" s="151">
        <f>C26/B26</f>
        <v>0.59458174904942962</v>
      </c>
      <c r="E26" s="204"/>
      <c r="F26" s="205"/>
      <c r="G26" s="205"/>
      <c r="H26" s="206">
        <v>450</v>
      </c>
      <c r="I26" s="206">
        <v>500</v>
      </c>
      <c r="J26" s="205"/>
      <c r="K26" s="205"/>
      <c r="L26" s="206">
        <v>97</v>
      </c>
      <c r="M26" s="205"/>
      <c r="N26" s="205">
        <v>179</v>
      </c>
      <c r="O26" s="205"/>
      <c r="P26" s="205"/>
      <c r="Q26" s="205"/>
      <c r="R26" s="205"/>
      <c r="S26" s="205">
        <v>25</v>
      </c>
      <c r="T26" s="205"/>
      <c r="U26" s="205"/>
      <c r="V26" s="205"/>
      <c r="W26" s="205"/>
      <c r="X26" s="205"/>
      <c r="Y26" s="205"/>
      <c r="Z26" s="205"/>
      <c r="AA26" s="144">
        <f>SUM(F26:X26)</f>
        <v>1251</v>
      </c>
      <c r="AB26" s="144">
        <f>SUM(AC26:AS26)</f>
        <v>0</v>
      </c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>
        <f>SUM(AC26:AS26)</f>
        <v>0</v>
      </c>
    </row>
    <row r="27" spans="1:46" s="155" customFormat="1" ht="30.6" hidden="1" customHeight="1" x14ac:dyDescent="0.2">
      <c r="A27" s="16" t="s">
        <v>26</v>
      </c>
      <c r="B27" s="28"/>
      <c r="C27" s="28">
        <f>C26/C21</f>
        <v>0.27254901960784311</v>
      </c>
      <c r="D27" s="29"/>
      <c r="E27" s="71"/>
      <c r="F27" s="29" t="e">
        <f>#N/A</f>
        <v>#N/A</v>
      </c>
      <c r="G27" s="29" t="e">
        <f>#N/A</f>
        <v>#N/A</v>
      </c>
      <c r="H27" s="29" t="e">
        <f>#N/A</f>
        <v>#N/A</v>
      </c>
      <c r="I27" s="29" t="e">
        <f>#N/A</f>
        <v>#N/A</v>
      </c>
      <c r="J27" s="29" t="e">
        <f>#N/A</f>
        <v>#N/A</v>
      </c>
      <c r="K27" s="29" t="e">
        <f>#N/A</f>
        <v>#N/A</v>
      </c>
      <c r="L27" s="29" t="e">
        <f>#N/A</f>
        <v>#N/A</v>
      </c>
      <c r="M27" s="29" t="e">
        <f>#N/A</f>
        <v>#N/A</v>
      </c>
      <c r="N27" s="29" t="e">
        <f>#N/A</f>
        <v>#N/A</v>
      </c>
      <c r="O27" s="29" t="e">
        <f>#N/A</f>
        <v>#N/A</v>
      </c>
      <c r="P27" s="29" t="e">
        <f>#N/A</f>
        <v>#N/A</v>
      </c>
      <c r="Q27" s="29" t="e">
        <f>#N/A</f>
        <v>#N/A</v>
      </c>
      <c r="R27" s="29" t="e">
        <f>#N/A</f>
        <v>#N/A</v>
      </c>
      <c r="S27" s="29" t="e">
        <f>#N/A</f>
        <v>#N/A</v>
      </c>
      <c r="T27" s="29" t="e">
        <f>#N/A</f>
        <v>#N/A</v>
      </c>
      <c r="U27" s="29" t="e">
        <f>#N/A</f>
        <v>#N/A</v>
      </c>
      <c r="V27" s="29" t="e">
        <f>#N/A</f>
        <v>#N/A</v>
      </c>
      <c r="W27" s="29"/>
      <c r="X27" s="29" t="e">
        <f>#N/A</f>
        <v>#N/A</v>
      </c>
      <c r="Y27" s="29" t="e">
        <f>#N/A</f>
        <v>#N/A</v>
      </c>
      <c r="Z27" s="29" t="e">
        <f>#N/A</f>
        <v>#N/A</v>
      </c>
      <c r="AA27" s="113" t="e">
        <f>#N/A</f>
        <v>#N/A</v>
      </c>
      <c r="AB27" s="113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6"/>
    </row>
    <row r="28" spans="1:46" s="155" customFormat="1" ht="30.6" hidden="1" customHeight="1" x14ac:dyDescent="0.2">
      <c r="A28" s="24" t="s">
        <v>27</v>
      </c>
      <c r="B28" s="22"/>
      <c r="C28" s="22">
        <f>SUM(F28:AA28)</f>
        <v>72925</v>
      </c>
      <c r="D28" s="8" t="e">
        <f>C28/B28</f>
        <v>#DIV/0!</v>
      </c>
      <c r="E28" s="86"/>
      <c r="F28" s="25">
        <v>2503</v>
      </c>
      <c r="G28" s="25">
        <v>1640</v>
      </c>
      <c r="H28" s="25">
        <v>3670</v>
      </c>
      <c r="I28" s="25">
        <v>2253</v>
      </c>
      <c r="J28" s="25">
        <v>2340</v>
      </c>
      <c r="K28" s="25">
        <v>4853</v>
      </c>
      <c r="L28" s="25">
        <v>3639</v>
      </c>
      <c r="M28" s="25">
        <v>4648</v>
      </c>
      <c r="N28" s="25">
        <v>1839</v>
      </c>
      <c r="O28" s="25">
        <v>952</v>
      </c>
      <c r="P28" s="25">
        <v>2380</v>
      </c>
      <c r="Q28" s="25">
        <v>5243</v>
      </c>
      <c r="R28" s="25">
        <v>6950</v>
      </c>
      <c r="S28" s="25">
        <v>4252</v>
      </c>
      <c r="T28" s="25">
        <v>6613</v>
      </c>
      <c r="U28" s="25">
        <v>3383</v>
      </c>
      <c r="V28" s="25">
        <v>2450</v>
      </c>
      <c r="W28" s="25"/>
      <c r="X28" s="25">
        <v>915</v>
      </c>
      <c r="Y28" s="25">
        <v>4181</v>
      </c>
      <c r="Z28" s="25">
        <v>5601</v>
      </c>
      <c r="AA28" s="112">
        <v>2620</v>
      </c>
      <c r="AB28" s="112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6"/>
    </row>
    <row r="29" spans="1:46" s="155" customFormat="1" ht="30.6" hidden="1" customHeight="1" x14ac:dyDescent="0.2">
      <c r="A29" s="16" t="s">
        <v>26</v>
      </c>
      <c r="B29" s="8"/>
      <c r="C29" s="8">
        <f>C28/C21</f>
        <v>15.887799564270152</v>
      </c>
      <c r="D29" s="8"/>
      <c r="E29" s="86"/>
      <c r="F29" s="30" t="e">
        <f>#N/A</f>
        <v>#N/A</v>
      </c>
      <c r="G29" s="30" t="e">
        <f>#N/A</f>
        <v>#N/A</v>
      </c>
      <c r="H29" s="30" t="e">
        <f>#N/A</f>
        <v>#N/A</v>
      </c>
      <c r="I29" s="30" t="e">
        <f>#N/A</f>
        <v>#N/A</v>
      </c>
      <c r="J29" s="30" t="e">
        <f>#N/A</f>
        <v>#N/A</v>
      </c>
      <c r="K29" s="30" t="e">
        <f>#N/A</f>
        <v>#N/A</v>
      </c>
      <c r="L29" s="30" t="e">
        <f>#N/A</f>
        <v>#N/A</v>
      </c>
      <c r="M29" s="30" t="e">
        <f>#N/A</f>
        <v>#N/A</v>
      </c>
      <c r="N29" s="30" t="e">
        <f>#N/A</f>
        <v>#N/A</v>
      </c>
      <c r="O29" s="30" t="e">
        <f>#N/A</f>
        <v>#N/A</v>
      </c>
      <c r="P29" s="30" t="e">
        <f>#N/A</f>
        <v>#N/A</v>
      </c>
      <c r="Q29" s="30" t="e">
        <f>#N/A</f>
        <v>#N/A</v>
      </c>
      <c r="R29" s="30" t="e">
        <f>#N/A</f>
        <v>#N/A</v>
      </c>
      <c r="S29" s="30" t="e">
        <f>#N/A</f>
        <v>#N/A</v>
      </c>
      <c r="T29" s="30" t="e">
        <f>#N/A</f>
        <v>#N/A</v>
      </c>
      <c r="U29" s="30" t="e">
        <f>#N/A</f>
        <v>#N/A</v>
      </c>
      <c r="V29" s="30" t="e">
        <f>#N/A</f>
        <v>#N/A</v>
      </c>
      <c r="W29" s="30"/>
      <c r="X29" s="30" t="e">
        <f>#N/A</f>
        <v>#N/A</v>
      </c>
      <c r="Y29" s="30" t="e">
        <f>#N/A</f>
        <v>#N/A</v>
      </c>
      <c r="Z29" s="30" t="e">
        <f>#N/A</f>
        <v>#N/A</v>
      </c>
      <c r="AA29" s="114" t="e">
        <f>#N/A</f>
        <v>#N/A</v>
      </c>
      <c r="AB29" s="11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6"/>
    </row>
    <row r="30" spans="1:46" s="155" customFormat="1" ht="30.6" hidden="1" customHeight="1" x14ac:dyDescent="0.2">
      <c r="A30" s="10" t="s">
        <v>28</v>
      </c>
      <c r="B30" s="22"/>
      <c r="C30" s="22">
        <f>SUM(F30:AA30)</f>
        <v>107431</v>
      </c>
      <c r="D30" s="8" t="e">
        <f>C30/B30</f>
        <v>#DIV/0!</v>
      </c>
      <c r="E30" s="86"/>
      <c r="F30" s="31">
        <v>1420</v>
      </c>
      <c r="G30" s="31">
        <v>3408</v>
      </c>
      <c r="H30" s="31">
        <v>6593</v>
      </c>
      <c r="I30" s="31">
        <v>6721</v>
      </c>
      <c r="J30" s="31">
        <v>7542</v>
      </c>
      <c r="K30" s="31">
        <v>5358</v>
      </c>
      <c r="L30" s="31">
        <v>3921</v>
      </c>
      <c r="M30" s="31">
        <v>5562</v>
      </c>
      <c r="N30" s="31">
        <v>4448</v>
      </c>
      <c r="O30" s="31">
        <v>3659</v>
      </c>
      <c r="P30" s="31">
        <v>3610</v>
      </c>
      <c r="Q30" s="31">
        <v>6987</v>
      </c>
      <c r="R30" s="31">
        <v>5352</v>
      </c>
      <c r="S30" s="31">
        <v>3618</v>
      </c>
      <c r="T30" s="31">
        <v>3930</v>
      </c>
      <c r="U30" s="31">
        <v>6071</v>
      </c>
      <c r="V30" s="31">
        <v>2796</v>
      </c>
      <c r="W30" s="31"/>
      <c r="X30" s="31">
        <v>1528</v>
      </c>
      <c r="Y30" s="31">
        <v>10846</v>
      </c>
      <c r="Z30" s="31">
        <v>9525</v>
      </c>
      <c r="AA30" s="115">
        <v>4536</v>
      </c>
      <c r="AB30" s="115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6"/>
    </row>
    <row r="31" spans="1:46" s="155" customFormat="1" ht="25.15" hidden="1" customHeight="1" x14ac:dyDescent="0.2">
      <c r="A31" s="11" t="s">
        <v>29</v>
      </c>
      <c r="B31" s="22"/>
      <c r="C31" s="22">
        <f>SUM(F31:AA31)</f>
        <v>0</v>
      </c>
      <c r="D31" s="8" t="e">
        <f>C31/B31</f>
        <v>#DIV/0!</v>
      </c>
      <c r="E31" s="86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115"/>
      <c r="AB31" s="115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6"/>
    </row>
    <row r="32" spans="1:46" s="155" customFormat="1" ht="25.15" hidden="1" customHeight="1" x14ac:dyDescent="0.2">
      <c r="A32" s="16" t="s">
        <v>22</v>
      </c>
      <c r="B32" s="8"/>
      <c r="C32" s="22" t="e">
        <f>SUM(F32:AA32)</f>
        <v>#N/A</v>
      </c>
      <c r="D32" s="8" t="e">
        <f>D31/D30</f>
        <v>#DIV/0!</v>
      </c>
      <c r="E32" s="86"/>
      <c r="F32" s="30">
        <f>F31/F30</f>
        <v>0</v>
      </c>
      <c r="G32" s="30" t="e">
        <f>#N/A</f>
        <v>#N/A</v>
      </c>
      <c r="H32" s="30" t="e">
        <f>#N/A</f>
        <v>#N/A</v>
      </c>
      <c r="I32" s="30" t="e">
        <f>#N/A</f>
        <v>#N/A</v>
      </c>
      <c r="J32" s="30" t="e">
        <f>#N/A</f>
        <v>#N/A</v>
      </c>
      <c r="K32" s="30" t="e">
        <f>#N/A</f>
        <v>#N/A</v>
      </c>
      <c r="L32" s="30" t="e">
        <f>#N/A</f>
        <v>#N/A</v>
      </c>
      <c r="M32" s="30" t="e">
        <f>#N/A</f>
        <v>#N/A</v>
      </c>
      <c r="N32" s="30" t="e">
        <f>#N/A</f>
        <v>#N/A</v>
      </c>
      <c r="O32" s="30" t="e">
        <f>#N/A</f>
        <v>#N/A</v>
      </c>
      <c r="P32" s="30" t="e">
        <f>#N/A</f>
        <v>#N/A</v>
      </c>
      <c r="Q32" s="30" t="e">
        <f>#N/A</f>
        <v>#N/A</v>
      </c>
      <c r="R32" s="30" t="e">
        <f>#N/A</f>
        <v>#N/A</v>
      </c>
      <c r="S32" s="30" t="e">
        <f>#N/A</f>
        <v>#N/A</v>
      </c>
      <c r="T32" s="30" t="e">
        <f>#N/A</f>
        <v>#N/A</v>
      </c>
      <c r="U32" s="30" t="e">
        <f>#N/A</f>
        <v>#N/A</v>
      </c>
      <c r="V32" s="30" t="e">
        <f>#N/A</f>
        <v>#N/A</v>
      </c>
      <c r="W32" s="30"/>
      <c r="X32" s="30" t="e">
        <f>#N/A</f>
        <v>#N/A</v>
      </c>
      <c r="Y32" s="30" t="e">
        <f>#N/A</f>
        <v>#N/A</v>
      </c>
      <c r="Z32" s="30" t="e">
        <f>#N/A</f>
        <v>#N/A</v>
      </c>
      <c r="AA32" s="114" t="e">
        <f>#N/A</f>
        <v>#N/A</v>
      </c>
      <c r="AB32" s="11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6"/>
    </row>
    <row r="33" spans="1:46" s="155" customFormat="1" ht="30.6" hidden="1" customHeight="1" x14ac:dyDescent="0.2">
      <c r="A33" s="11" t="s">
        <v>30</v>
      </c>
      <c r="B33" s="22"/>
      <c r="C33" s="22">
        <f>SUM(F33:AA33)</f>
        <v>19138</v>
      </c>
      <c r="D33" s="8" t="e">
        <f>C33/B33</f>
        <v>#DIV/0!</v>
      </c>
      <c r="E33" s="86"/>
      <c r="F33" s="25"/>
      <c r="G33" s="25">
        <v>620</v>
      </c>
      <c r="H33" s="25">
        <v>1407</v>
      </c>
      <c r="I33" s="25">
        <v>40</v>
      </c>
      <c r="J33" s="25">
        <v>355</v>
      </c>
      <c r="K33" s="25">
        <v>786</v>
      </c>
      <c r="L33" s="25">
        <v>480</v>
      </c>
      <c r="M33" s="25">
        <v>2180</v>
      </c>
      <c r="N33" s="25">
        <v>407</v>
      </c>
      <c r="O33" s="25">
        <v>650</v>
      </c>
      <c r="P33" s="25">
        <v>280</v>
      </c>
      <c r="Q33" s="25">
        <v>140</v>
      </c>
      <c r="R33" s="25"/>
      <c r="S33" s="25">
        <v>200</v>
      </c>
      <c r="T33" s="25">
        <v>2537</v>
      </c>
      <c r="U33" s="25">
        <v>3899</v>
      </c>
      <c r="V33" s="25">
        <v>260</v>
      </c>
      <c r="W33" s="25"/>
      <c r="X33" s="25">
        <v>722</v>
      </c>
      <c r="Y33" s="25">
        <v>165</v>
      </c>
      <c r="Z33" s="25">
        <v>3030</v>
      </c>
      <c r="AA33" s="112">
        <v>980</v>
      </c>
      <c r="AB33" s="112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6"/>
    </row>
    <row r="34" spans="1:46" s="155" customFormat="1" ht="30.6" hidden="1" customHeight="1" x14ac:dyDescent="0.2">
      <c r="A34" s="11" t="s">
        <v>26</v>
      </c>
      <c r="B34" s="28"/>
      <c r="C34" s="28">
        <f>C33/C30</f>
        <v>0.17814224944382906</v>
      </c>
      <c r="D34" s="28"/>
      <c r="E34" s="71"/>
      <c r="F34" s="29" t="e">
        <f>#N/A</f>
        <v>#N/A</v>
      </c>
      <c r="G34" s="29" t="e">
        <f>#N/A</f>
        <v>#N/A</v>
      </c>
      <c r="H34" s="29" t="e">
        <f>#N/A</f>
        <v>#N/A</v>
      </c>
      <c r="I34" s="29" t="e">
        <f>#N/A</f>
        <v>#N/A</v>
      </c>
      <c r="J34" s="29" t="e">
        <f>#N/A</f>
        <v>#N/A</v>
      </c>
      <c r="K34" s="29" t="e">
        <f>#N/A</f>
        <v>#N/A</v>
      </c>
      <c r="L34" s="29" t="e">
        <f>#N/A</f>
        <v>#N/A</v>
      </c>
      <c r="M34" s="29" t="e">
        <f>#N/A</f>
        <v>#N/A</v>
      </c>
      <c r="N34" s="29" t="e">
        <f>#N/A</f>
        <v>#N/A</v>
      </c>
      <c r="O34" s="29" t="e">
        <f>#N/A</f>
        <v>#N/A</v>
      </c>
      <c r="P34" s="29" t="e">
        <f>#N/A</f>
        <v>#N/A</v>
      </c>
      <c r="Q34" s="29" t="e">
        <f>#N/A</f>
        <v>#N/A</v>
      </c>
      <c r="R34" s="29" t="e">
        <f>#N/A</f>
        <v>#N/A</v>
      </c>
      <c r="S34" s="29" t="e">
        <f>#N/A</f>
        <v>#N/A</v>
      </c>
      <c r="T34" s="29" t="e">
        <f>#N/A</f>
        <v>#N/A</v>
      </c>
      <c r="U34" s="29" t="e">
        <f>#N/A</f>
        <v>#N/A</v>
      </c>
      <c r="V34" s="29" t="e">
        <f>#N/A</f>
        <v>#N/A</v>
      </c>
      <c r="W34" s="29"/>
      <c r="X34" s="29" t="e">
        <f>#N/A</f>
        <v>#N/A</v>
      </c>
      <c r="Y34" s="29" t="e">
        <f>#N/A</f>
        <v>#N/A</v>
      </c>
      <c r="Z34" s="29" t="e">
        <f>#N/A</f>
        <v>#N/A</v>
      </c>
      <c r="AA34" s="113" t="e">
        <f>#N/A</f>
        <v>#N/A</v>
      </c>
      <c r="AB34" s="113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6"/>
    </row>
    <row r="35" spans="1:46" s="155" customFormat="1" ht="30.6" hidden="1" customHeight="1" x14ac:dyDescent="0.2">
      <c r="A35" s="24" t="s">
        <v>31</v>
      </c>
      <c r="B35" s="22"/>
      <c r="C35" s="22">
        <f>SUM(F35:AA35)</f>
        <v>82077</v>
      </c>
      <c r="D35" s="8" t="e">
        <f>C35/B35</f>
        <v>#DIV/0!</v>
      </c>
      <c r="E35" s="86"/>
      <c r="F35" s="25">
        <v>1420</v>
      </c>
      <c r="G35" s="25">
        <v>3408</v>
      </c>
      <c r="H35" s="25">
        <v>3091</v>
      </c>
      <c r="I35" s="25">
        <v>1663</v>
      </c>
      <c r="J35" s="25">
        <v>7125</v>
      </c>
      <c r="K35" s="25">
        <v>5358</v>
      </c>
      <c r="L35" s="25">
        <v>2755</v>
      </c>
      <c r="M35" s="25">
        <v>5562</v>
      </c>
      <c r="N35" s="25">
        <v>2072</v>
      </c>
      <c r="O35" s="25">
        <v>2060</v>
      </c>
      <c r="P35" s="25">
        <v>2790</v>
      </c>
      <c r="Q35" s="25">
        <v>4994</v>
      </c>
      <c r="R35" s="25">
        <v>5352</v>
      </c>
      <c r="S35" s="25">
        <v>3618</v>
      </c>
      <c r="T35" s="25">
        <v>3888</v>
      </c>
      <c r="U35" s="25">
        <v>4422</v>
      </c>
      <c r="V35" s="25">
        <v>2796</v>
      </c>
      <c r="W35" s="25"/>
      <c r="X35" s="25">
        <v>801</v>
      </c>
      <c r="Y35" s="25">
        <v>4845</v>
      </c>
      <c r="Z35" s="25">
        <v>9521</v>
      </c>
      <c r="AA35" s="112">
        <v>4536</v>
      </c>
      <c r="AB35" s="112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6"/>
    </row>
    <row r="36" spans="1:46" s="155" customFormat="1" ht="30.6" hidden="1" customHeight="1" x14ac:dyDescent="0.2">
      <c r="A36" s="16" t="s">
        <v>26</v>
      </c>
      <c r="B36" s="8"/>
      <c r="C36" s="8">
        <f>C35/C30</f>
        <v>0.76399735644274003</v>
      </c>
      <c r="D36" s="8"/>
      <c r="E36" s="86"/>
      <c r="F36" s="30" t="e">
        <f>#N/A</f>
        <v>#N/A</v>
      </c>
      <c r="G36" s="30" t="e">
        <f>#N/A</f>
        <v>#N/A</v>
      </c>
      <c r="H36" s="30" t="e">
        <f>#N/A</f>
        <v>#N/A</v>
      </c>
      <c r="I36" s="30" t="e">
        <f>#N/A</f>
        <v>#N/A</v>
      </c>
      <c r="J36" s="30" t="e">
        <f>#N/A</f>
        <v>#N/A</v>
      </c>
      <c r="K36" s="30" t="e">
        <f>#N/A</f>
        <v>#N/A</v>
      </c>
      <c r="L36" s="30" t="e">
        <f>#N/A</f>
        <v>#N/A</v>
      </c>
      <c r="M36" s="30" t="e">
        <f>#N/A</f>
        <v>#N/A</v>
      </c>
      <c r="N36" s="30" t="e">
        <f>#N/A</f>
        <v>#N/A</v>
      </c>
      <c r="O36" s="30" t="e">
        <f>#N/A</f>
        <v>#N/A</v>
      </c>
      <c r="P36" s="30" t="e">
        <f>#N/A</f>
        <v>#N/A</v>
      </c>
      <c r="Q36" s="30" t="e">
        <f>#N/A</f>
        <v>#N/A</v>
      </c>
      <c r="R36" s="30" t="e">
        <f>#N/A</f>
        <v>#N/A</v>
      </c>
      <c r="S36" s="30" t="e">
        <f>#N/A</f>
        <v>#N/A</v>
      </c>
      <c r="T36" s="30" t="e">
        <f>#N/A</f>
        <v>#N/A</v>
      </c>
      <c r="U36" s="30" t="e">
        <f>#N/A</f>
        <v>#N/A</v>
      </c>
      <c r="V36" s="30" t="e">
        <f>#N/A</f>
        <v>#N/A</v>
      </c>
      <c r="W36" s="30"/>
      <c r="X36" s="30" t="e">
        <f>#N/A</f>
        <v>#N/A</v>
      </c>
      <c r="Y36" s="30" t="e">
        <f>#N/A</f>
        <v>#N/A</v>
      </c>
      <c r="Z36" s="30" t="e">
        <f>#N/A</f>
        <v>#N/A</v>
      </c>
      <c r="AA36" s="114" t="e">
        <f>#N/A</f>
        <v>#N/A</v>
      </c>
      <c r="AB36" s="11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6"/>
    </row>
    <row r="37" spans="1:46" s="155" customFormat="1" ht="25.15" hidden="1" customHeight="1" x14ac:dyDescent="0.2">
      <c r="A37" s="21" t="s">
        <v>32</v>
      </c>
      <c r="B37" s="22"/>
      <c r="C37" s="27">
        <f>SUM(F37:AA37)</f>
        <v>181547</v>
      </c>
      <c r="D37" s="8" t="e">
        <f>C37/B37</f>
        <v>#DIV/0!</v>
      </c>
      <c r="E37" s="86"/>
      <c r="F37" s="23">
        <v>7075</v>
      </c>
      <c r="G37" s="23">
        <v>5730</v>
      </c>
      <c r="H37" s="23">
        <v>15347</v>
      </c>
      <c r="I37" s="23">
        <v>14302</v>
      </c>
      <c r="J37" s="23">
        <v>7625</v>
      </c>
      <c r="K37" s="23">
        <v>13783</v>
      </c>
      <c r="L37" s="23">
        <v>5632</v>
      </c>
      <c r="M37" s="23">
        <v>14418</v>
      </c>
      <c r="N37" s="23">
        <v>8659</v>
      </c>
      <c r="O37" s="23">
        <v>3495</v>
      </c>
      <c r="P37" s="23">
        <v>3034</v>
      </c>
      <c r="Q37" s="23">
        <v>2900</v>
      </c>
      <c r="R37" s="23">
        <v>11690</v>
      </c>
      <c r="S37" s="23">
        <v>9405</v>
      </c>
      <c r="T37" s="23">
        <v>10667</v>
      </c>
      <c r="U37" s="23">
        <v>6543</v>
      </c>
      <c r="V37" s="23">
        <v>4000</v>
      </c>
      <c r="W37" s="23"/>
      <c r="X37" s="23">
        <v>3222</v>
      </c>
      <c r="Y37" s="23">
        <v>5480</v>
      </c>
      <c r="Z37" s="23">
        <v>22704</v>
      </c>
      <c r="AA37" s="111">
        <v>5836</v>
      </c>
      <c r="AB37" s="111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6"/>
    </row>
    <row r="38" spans="1:46" s="155" customFormat="1" ht="30.75" hidden="1" customHeight="1" x14ac:dyDescent="0.2">
      <c r="A38" s="24" t="s">
        <v>33</v>
      </c>
      <c r="B38" s="22"/>
      <c r="C38" s="22">
        <f>SUM(F38:AA38)</f>
        <v>164887</v>
      </c>
      <c r="D38" s="8" t="e">
        <f>C38/B38</f>
        <v>#DIV/0!</v>
      </c>
      <c r="E38" s="86"/>
      <c r="F38" s="25">
        <v>7075</v>
      </c>
      <c r="G38" s="25">
        <v>5630</v>
      </c>
      <c r="H38" s="25">
        <v>10541</v>
      </c>
      <c r="I38" s="25">
        <v>7627</v>
      </c>
      <c r="J38" s="25">
        <v>6580</v>
      </c>
      <c r="K38" s="25">
        <v>13735</v>
      </c>
      <c r="L38" s="25">
        <v>5632</v>
      </c>
      <c r="M38" s="25">
        <v>14418</v>
      </c>
      <c r="N38" s="25">
        <v>8609</v>
      </c>
      <c r="O38" s="25">
        <v>3380</v>
      </c>
      <c r="P38" s="25">
        <v>3034</v>
      </c>
      <c r="Q38" s="25">
        <v>2205</v>
      </c>
      <c r="R38" s="25">
        <v>11609</v>
      </c>
      <c r="S38" s="25">
        <v>8900</v>
      </c>
      <c r="T38" s="25">
        <v>10667</v>
      </c>
      <c r="U38" s="25">
        <v>5431</v>
      </c>
      <c r="V38" s="25">
        <v>4000</v>
      </c>
      <c r="W38" s="25"/>
      <c r="X38" s="25">
        <v>1802</v>
      </c>
      <c r="Y38" s="25">
        <v>5480</v>
      </c>
      <c r="Z38" s="25">
        <v>22704</v>
      </c>
      <c r="AA38" s="112">
        <v>5828</v>
      </c>
      <c r="AB38" s="112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6"/>
    </row>
    <row r="39" spans="1:46" s="155" customFormat="1" ht="30.75" hidden="1" customHeight="1" x14ac:dyDescent="0.2">
      <c r="A39" s="16" t="s">
        <v>34</v>
      </c>
      <c r="B39" s="8"/>
      <c r="C39" s="8">
        <f>C38/C37</f>
        <v>0.90823312971296688</v>
      </c>
      <c r="D39" s="8"/>
      <c r="E39" s="86"/>
      <c r="F39" s="30" t="e">
        <f>#N/A</f>
        <v>#N/A</v>
      </c>
      <c r="G39" s="30" t="e">
        <f>#N/A</f>
        <v>#N/A</v>
      </c>
      <c r="H39" s="30" t="e">
        <f>#N/A</f>
        <v>#N/A</v>
      </c>
      <c r="I39" s="30" t="e">
        <f>#N/A</f>
        <v>#N/A</v>
      </c>
      <c r="J39" s="30" t="e">
        <f>#N/A</f>
        <v>#N/A</v>
      </c>
      <c r="K39" s="30" t="e">
        <f>#N/A</f>
        <v>#N/A</v>
      </c>
      <c r="L39" s="30" t="e">
        <f>#N/A</f>
        <v>#N/A</v>
      </c>
      <c r="M39" s="30" t="e">
        <f>#N/A</f>
        <v>#N/A</v>
      </c>
      <c r="N39" s="30" t="e">
        <f>#N/A</f>
        <v>#N/A</v>
      </c>
      <c r="O39" s="30" t="e">
        <f>#N/A</f>
        <v>#N/A</v>
      </c>
      <c r="P39" s="30" t="e">
        <f>#N/A</f>
        <v>#N/A</v>
      </c>
      <c r="Q39" s="30" t="e">
        <f>#N/A</f>
        <v>#N/A</v>
      </c>
      <c r="R39" s="30" t="e">
        <f>#N/A</f>
        <v>#N/A</v>
      </c>
      <c r="S39" s="30" t="e">
        <f>#N/A</f>
        <v>#N/A</v>
      </c>
      <c r="T39" s="30" t="e">
        <f>#N/A</f>
        <v>#N/A</v>
      </c>
      <c r="U39" s="30" t="e">
        <f>#N/A</f>
        <v>#N/A</v>
      </c>
      <c r="V39" s="30" t="e">
        <f>#N/A</f>
        <v>#N/A</v>
      </c>
      <c r="W39" s="30"/>
      <c r="X39" s="30" t="e">
        <f>#N/A</f>
        <v>#N/A</v>
      </c>
      <c r="Y39" s="30" t="e">
        <f>#N/A</f>
        <v>#N/A</v>
      </c>
      <c r="Z39" s="30" t="e">
        <f>#N/A</f>
        <v>#N/A</v>
      </c>
      <c r="AA39" s="114" t="e">
        <f>#N/A</f>
        <v>#N/A</v>
      </c>
      <c r="AB39" s="11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6"/>
    </row>
    <row r="40" spans="1:46" s="155" customFormat="1" ht="30.75" hidden="1" customHeight="1" x14ac:dyDescent="0.2">
      <c r="A40" s="32" t="s">
        <v>35</v>
      </c>
      <c r="B40" s="22"/>
      <c r="C40" s="22">
        <f>SUM(F40:AA40)</f>
        <v>155239</v>
      </c>
      <c r="D40" s="8" t="e">
        <f>C40/B40</f>
        <v>#DIV/0!</v>
      </c>
      <c r="E40" s="86"/>
      <c r="F40" s="25">
        <v>6894</v>
      </c>
      <c r="G40" s="25">
        <v>5350</v>
      </c>
      <c r="H40" s="25">
        <v>14107</v>
      </c>
      <c r="I40" s="25">
        <v>7559</v>
      </c>
      <c r="J40" s="25">
        <v>5120</v>
      </c>
      <c r="K40" s="25">
        <v>9376</v>
      </c>
      <c r="L40" s="25">
        <v>3831</v>
      </c>
      <c r="M40" s="25">
        <v>12800</v>
      </c>
      <c r="N40" s="25">
        <v>6740</v>
      </c>
      <c r="O40" s="25">
        <v>2853</v>
      </c>
      <c r="P40" s="25">
        <v>2889</v>
      </c>
      <c r="Q40" s="25">
        <v>5689</v>
      </c>
      <c r="R40" s="25">
        <v>10275</v>
      </c>
      <c r="S40" s="25">
        <v>9405</v>
      </c>
      <c r="T40" s="25">
        <v>10667</v>
      </c>
      <c r="U40" s="25">
        <v>4499</v>
      </c>
      <c r="V40" s="25">
        <v>3900</v>
      </c>
      <c r="W40" s="25"/>
      <c r="X40" s="25">
        <v>1577</v>
      </c>
      <c r="Y40" s="25">
        <v>5543</v>
      </c>
      <c r="Z40" s="25">
        <v>20329</v>
      </c>
      <c r="AA40" s="112">
        <v>5836</v>
      </c>
      <c r="AB40" s="112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6"/>
    </row>
    <row r="41" spans="1:46" s="80" customFormat="1" ht="30.75" hidden="1" customHeight="1" x14ac:dyDescent="0.3">
      <c r="A41" s="10" t="s">
        <v>36</v>
      </c>
      <c r="B41" s="22"/>
      <c r="C41" s="22">
        <f>SUM(F41:AA41)</f>
        <v>0</v>
      </c>
      <c r="D41" s="8" t="e">
        <f>C41/B41</f>
        <v>#DIV/0!</v>
      </c>
      <c r="E41" s="8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09"/>
      <c r="AB41" s="109"/>
      <c r="AC41" s="158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175"/>
    </row>
    <row r="42" spans="1:46" s="80" customFormat="1" ht="30.75" hidden="1" customHeight="1" x14ac:dyDescent="0.3">
      <c r="A42" s="33" t="s">
        <v>37</v>
      </c>
      <c r="B42" s="22"/>
      <c r="C42" s="22">
        <f>SUM(F42:AA42)</f>
        <v>0</v>
      </c>
      <c r="D42" s="8" t="e">
        <f>C42/B42</f>
        <v>#DIV/0!</v>
      </c>
      <c r="E42" s="94">
        <v>207000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09"/>
      <c r="AB42" s="109"/>
      <c r="AC42" s="158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175"/>
    </row>
    <row r="43" spans="1:46" s="80" customFormat="1" ht="22.9" hidden="1" customHeight="1" x14ac:dyDescent="0.3">
      <c r="A43" s="15" t="s">
        <v>38</v>
      </c>
      <c r="B43" s="22"/>
      <c r="C43" s="22">
        <f>SUM(F43:AA43)</f>
        <v>0</v>
      </c>
      <c r="D43" s="8"/>
      <c r="E43" s="85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09"/>
      <c r="AB43" s="109"/>
      <c r="AC43" s="158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175"/>
    </row>
    <row r="44" spans="1:46" s="80" customFormat="1" ht="30.6" hidden="1" customHeight="1" x14ac:dyDescent="0.3">
      <c r="A44" s="16" t="s">
        <v>34</v>
      </c>
      <c r="B44" s="34"/>
      <c r="C44" s="34" t="e">
        <f>C42/C41</f>
        <v>#DIV/0!</v>
      </c>
      <c r="D44" s="39" t="e">
        <f>#N/A</f>
        <v>#N/A</v>
      </c>
      <c r="E44" s="34" t="e">
        <f>E42/C41</f>
        <v>#DIV/0!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116"/>
      <c r="AB44" s="116"/>
      <c r="AC44" s="159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175"/>
    </row>
    <row r="45" spans="1:46" s="80" customFormat="1" ht="30.6" hidden="1" customHeight="1" x14ac:dyDescent="0.3">
      <c r="A45" s="16" t="s">
        <v>39</v>
      </c>
      <c r="B45" s="22"/>
      <c r="C45" s="22">
        <f>SUM(F45:AA45)</f>
        <v>0</v>
      </c>
      <c r="D45" s="8" t="e">
        <f>C45/B45</f>
        <v>#DIV/0!</v>
      </c>
      <c r="E45" s="87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117"/>
      <c r="AB45" s="117"/>
      <c r="AC45" s="159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175"/>
    </row>
    <row r="46" spans="1:46" s="80" customFormat="1" ht="30.6" hidden="1" customHeight="1" x14ac:dyDescent="0.3">
      <c r="A46" s="16" t="s">
        <v>40</v>
      </c>
      <c r="B46" s="22"/>
      <c r="C46" s="22">
        <f>SUM(F46:AA46)</f>
        <v>0</v>
      </c>
      <c r="D46" s="8" t="e">
        <f>C46/B46</f>
        <v>#DIV/0!</v>
      </c>
      <c r="E46" s="86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12"/>
      <c r="AB46" s="112"/>
      <c r="AC46" s="159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175"/>
    </row>
    <row r="47" spans="1:46" s="80" customFormat="1" ht="27" hidden="1" customHeight="1" x14ac:dyDescent="0.3">
      <c r="A47" s="16" t="s">
        <v>41</v>
      </c>
      <c r="B47" s="22"/>
      <c r="C47" s="22">
        <f>SUM(F47:AA47)</f>
        <v>0</v>
      </c>
      <c r="D47" s="8" t="e">
        <f>C47/B47</f>
        <v>#DIV/0!</v>
      </c>
      <c r="E47" s="87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117"/>
      <c r="AB47" s="117"/>
      <c r="AC47" s="159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175"/>
    </row>
    <row r="48" spans="1:46" s="80" customFormat="1" ht="28.9" hidden="1" customHeight="1" x14ac:dyDescent="0.3">
      <c r="A48" s="16" t="s">
        <v>42</v>
      </c>
      <c r="B48" s="22"/>
      <c r="C48" s="22">
        <f>SUM(F48:AA48)</f>
        <v>0</v>
      </c>
      <c r="D48" s="8" t="e">
        <f>C48/B48</f>
        <v>#DIV/0!</v>
      </c>
      <c r="E48" s="87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117"/>
      <c r="AB48" s="117"/>
      <c r="AC48" s="159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175"/>
    </row>
    <row r="49" spans="1:46" s="80" customFormat="1" ht="30.6" hidden="1" customHeight="1" x14ac:dyDescent="0.3">
      <c r="A49" s="16" t="s">
        <v>43</v>
      </c>
      <c r="B49" s="22"/>
      <c r="C49" s="22">
        <f>SUM(F49:AA49)</f>
        <v>0</v>
      </c>
      <c r="D49" s="8" t="e">
        <f>C49/B49</f>
        <v>#DIV/0!</v>
      </c>
      <c r="E49" s="86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112"/>
      <c r="AB49" s="112"/>
      <c r="AC49" s="159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175"/>
    </row>
    <row r="50" spans="1:46" s="80" customFormat="1" ht="31.9" hidden="1" customHeight="1" x14ac:dyDescent="0.3">
      <c r="A50" s="15" t="s">
        <v>44</v>
      </c>
      <c r="B50" s="22"/>
      <c r="C50" s="22" t="e">
        <f>#N/A</f>
        <v>#N/A</v>
      </c>
      <c r="D50" s="8"/>
      <c r="E50" s="87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117"/>
      <c r="AB50" s="117"/>
      <c r="AC50" s="159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175"/>
    </row>
    <row r="51" spans="1:46" s="80" customFormat="1" ht="30.6" hidden="1" customHeight="1" outlineLevel="1" x14ac:dyDescent="0.3">
      <c r="A51" s="15" t="s">
        <v>45</v>
      </c>
      <c r="B51" s="22"/>
      <c r="C51" s="22">
        <f>SUM(F51:AA51)</f>
        <v>0</v>
      </c>
      <c r="D51" s="8" t="e">
        <f>C51/B51</f>
        <v>#DIV/0!</v>
      </c>
      <c r="E51" s="87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117"/>
      <c r="AB51" s="117"/>
      <c r="AC51" s="159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175"/>
    </row>
    <row r="52" spans="1:46" s="80" customFormat="1" ht="21.6" hidden="1" customHeight="1" outlineLevel="1" x14ac:dyDescent="0.3">
      <c r="A52" s="36" t="s">
        <v>46</v>
      </c>
      <c r="B52" s="8"/>
      <c r="C52" s="22" t="e">
        <f>#N/A</f>
        <v>#N/A</v>
      </c>
      <c r="D52" s="8"/>
      <c r="E52" s="87"/>
      <c r="F52" s="105"/>
      <c r="G52" s="105"/>
      <c r="H52" s="105"/>
      <c r="I52" s="105"/>
      <c r="J52" s="105"/>
      <c r="K52" s="105"/>
      <c r="L52" s="3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18"/>
      <c r="AB52" s="118"/>
      <c r="AC52" s="159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175"/>
    </row>
    <row r="53" spans="1:46" s="80" customFormat="1" ht="20.45" hidden="1" customHeight="1" outlineLevel="1" x14ac:dyDescent="0.3">
      <c r="A53" s="37" t="s">
        <v>47</v>
      </c>
      <c r="B53" s="22"/>
      <c r="C53" s="22" t="e">
        <f>#N/A</f>
        <v>#N/A</v>
      </c>
      <c r="D53" s="8" t="e">
        <f>C53/B53</f>
        <v>#N/A</v>
      </c>
      <c r="E53" s="87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117"/>
      <c r="AB53" s="117"/>
      <c r="AC53" s="159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175"/>
    </row>
    <row r="54" spans="1:46" s="80" customFormat="1" ht="21" hidden="1" customHeight="1" outlineLevel="1" x14ac:dyDescent="0.3">
      <c r="A54" s="38" t="s">
        <v>48</v>
      </c>
      <c r="B54" s="22"/>
      <c r="C54" s="22" t="e">
        <f>#N/A</f>
        <v>#N/A</v>
      </c>
      <c r="D54" s="8" t="e">
        <f>C54/B54</f>
        <v>#N/A</v>
      </c>
      <c r="E54" s="87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117"/>
      <c r="AB54" s="117"/>
      <c r="AC54" s="159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175"/>
    </row>
    <row r="55" spans="1:46" s="80" customFormat="1" ht="30" hidden="1" customHeight="1" outlineLevel="1" x14ac:dyDescent="0.3">
      <c r="A55" s="15" t="s">
        <v>49</v>
      </c>
      <c r="B55" s="22"/>
      <c r="C55" s="22">
        <f>SUM(F55:AA55)</f>
        <v>0</v>
      </c>
      <c r="D55" s="8" t="e">
        <f>C55/B55</f>
        <v>#DIV/0!</v>
      </c>
      <c r="E55" s="87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117"/>
      <c r="AB55" s="117"/>
      <c r="AC55" s="159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175"/>
    </row>
    <row r="56" spans="1:46" s="80" customFormat="1" ht="31.15" hidden="1" customHeight="1" x14ac:dyDescent="0.3">
      <c r="A56" s="10" t="s">
        <v>50</v>
      </c>
      <c r="B56" s="22"/>
      <c r="C56" s="22">
        <f>SUM(F56:AA56)</f>
        <v>0</v>
      </c>
      <c r="D56" s="8" t="e">
        <f>C56/B56</f>
        <v>#DIV/0!</v>
      </c>
      <c r="E56" s="87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117"/>
      <c r="AB56" s="117"/>
      <c r="AC56" s="158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175"/>
    </row>
    <row r="57" spans="1:46" s="80" customFormat="1" ht="30.6" hidden="1" customHeight="1" x14ac:dyDescent="0.3">
      <c r="A57" s="33" t="s">
        <v>51</v>
      </c>
      <c r="B57" s="22"/>
      <c r="C57" s="22">
        <f>SUM(F57:AA57)</f>
        <v>0</v>
      </c>
      <c r="D57" s="8" t="e">
        <f>C57/B57</f>
        <v>#DIV/0!</v>
      </c>
      <c r="E57" s="94">
        <v>7500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117"/>
      <c r="AB57" s="117"/>
      <c r="AC57" s="158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175"/>
    </row>
    <row r="58" spans="1:46" s="80" customFormat="1" ht="22.9" hidden="1" customHeight="1" x14ac:dyDescent="0.3">
      <c r="A58" s="16" t="s">
        <v>34</v>
      </c>
      <c r="B58" s="34"/>
      <c r="C58" s="34" t="e">
        <f>C57/C56</f>
        <v>#DIV/0!</v>
      </c>
      <c r="D58" s="34" t="e">
        <f>#N/A</f>
        <v>#N/A</v>
      </c>
      <c r="E58" s="34" t="e">
        <f>E57/C56</f>
        <v>#DIV/0!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116"/>
      <c r="AB58" s="116"/>
      <c r="AC58" s="159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175"/>
    </row>
    <row r="59" spans="1:46" s="80" customFormat="1" ht="33" hidden="1" customHeight="1" outlineLevel="1" x14ac:dyDescent="0.3">
      <c r="A59" s="15" t="s">
        <v>52</v>
      </c>
      <c r="B59" s="22"/>
      <c r="C59" s="22">
        <f t="shared" ref="C59:C81" si="3">SUM(F59:AA59)</f>
        <v>0</v>
      </c>
      <c r="D59" s="8"/>
      <c r="E59" s="86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117"/>
      <c r="AB59" s="117"/>
      <c r="AC59" s="159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175"/>
    </row>
    <row r="60" spans="1:46" s="80" customFormat="1" ht="18.600000000000001" hidden="1" customHeight="1" x14ac:dyDescent="0.3">
      <c r="A60" s="10" t="s">
        <v>53</v>
      </c>
      <c r="B60" s="22"/>
      <c r="C60" s="22">
        <f t="shared" si="3"/>
        <v>0</v>
      </c>
      <c r="D60" s="8" t="e">
        <f>C60/B60</f>
        <v>#DIV/0!</v>
      </c>
      <c r="E60" s="86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117"/>
      <c r="AB60" s="117"/>
      <c r="AC60" s="158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175"/>
    </row>
    <row r="61" spans="1:46" s="80" customFormat="1" ht="30.6" hidden="1" customHeight="1" x14ac:dyDescent="0.3">
      <c r="A61" s="33" t="s">
        <v>54</v>
      </c>
      <c r="B61" s="22"/>
      <c r="C61" s="22">
        <f t="shared" si="3"/>
        <v>0</v>
      </c>
      <c r="D61" s="8" t="e">
        <f>C61/B61</f>
        <v>#DIV/0!</v>
      </c>
      <c r="E61" s="99">
        <v>1050</v>
      </c>
      <c r="F61" s="35"/>
      <c r="G61" s="35"/>
      <c r="H61" s="35"/>
      <c r="I61" s="35"/>
      <c r="J61" s="35"/>
      <c r="K61" s="35"/>
      <c r="L61" s="35"/>
      <c r="M61" s="35"/>
      <c r="N61" s="35"/>
      <c r="O61" s="40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117"/>
      <c r="AB61" s="117"/>
      <c r="AC61" s="158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175"/>
    </row>
    <row r="62" spans="1:46" s="80" customFormat="1" ht="30.6" hidden="1" customHeight="1" x14ac:dyDescent="0.3">
      <c r="A62" s="15" t="s">
        <v>55</v>
      </c>
      <c r="B62" s="22"/>
      <c r="C62" s="22">
        <f t="shared" si="3"/>
        <v>0</v>
      </c>
      <c r="D62" s="8"/>
      <c r="E62" s="86"/>
      <c r="F62" s="35"/>
      <c r="G62" s="35"/>
      <c r="H62" s="35"/>
      <c r="I62" s="40"/>
      <c r="J62" s="35"/>
      <c r="K62" s="35"/>
      <c r="L62" s="35"/>
      <c r="M62" s="35"/>
      <c r="N62" s="40"/>
      <c r="O62" s="40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117"/>
      <c r="AB62" s="117"/>
      <c r="AC62" s="158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175"/>
    </row>
    <row r="63" spans="1:46" s="80" customFormat="1" ht="21.6" hidden="1" customHeight="1" x14ac:dyDescent="0.3">
      <c r="A63" s="16" t="s">
        <v>34</v>
      </c>
      <c r="B63" s="34"/>
      <c r="C63" s="22">
        <f t="shared" si="3"/>
        <v>0</v>
      </c>
      <c r="D63" s="8"/>
      <c r="E63" s="86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116"/>
      <c r="AB63" s="116"/>
      <c r="AC63" s="159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175"/>
    </row>
    <row r="64" spans="1:46" s="80" customFormat="1" ht="30.6" hidden="1" customHeight="1" x14ac:dyDescent="0.3">
      <c r="A64" s="16" t="s">
        <v>56</v>
      </c>
      <c r="B64" s="22"/>
      <c r="C64" s="22">
        <f t="shared" si="3"/>
        <v>0</v>
      </c>
      <c r="D64" s="8" t="e">
        <f>#N/A</f>
        <v>#N/A</v>
      </c>
      <c r="E64" s="99">
        <v>1410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117"/>
      <c r="AB64" s="117"/>
      <c r="AC64" s="158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175"/>
    </row>
    <row r="65" spans="1:46" s="80" customFormat="1" ht="22.9" hidden="1" customHeight="1" outlineLevel="1" x14ac:dyDescent="0.3">
      <c r="A65" s="15" t="s">
        <v>57</v>
      </c>
      <c r="B65" s="22"/>
      <c r="C65" s="22">
        <f t="shared" si="3"/>
        <v>0</v>
      </c>
      <c r="D65" s="8" t="e">
        <f>#N/A</f>
        <v>#N/A</v>
      </c>
      <c r="E65" s="94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117"/>
      <c r="AB65" s="117"/>
      <c r="AC65" s="159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175"/>
    </row>
    <row r="66" spans="1:46" s="80" customFormat="1" ht="22.9" hidden="1" customHeight="1" outlineLevel="1" x14ac:dyDescent="0.3">
      <c r="A66" s="15" t="s">
        <v>58</v>
      </c>
      <c r="B66" s="22"/>
      <c r="C66" s="22">
        <f t="shared" si="3"/>
        <v>0</v>
      </c>
      <c r="D66" s="8" t="e">
        <f>#N/A</f>
        <v>#N/A</v>
      </c>
      <c r="E66" s="94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117"/>
      <c r="AB66" s="117"/>
      <c r="AC66" s="159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175"/>
    </row>
    <row r="67" spans="1:46" s="80" customFormat="1" ht="30.6" hidden="1" customHeight="1" x14ac:dyDescent="0.3">
      <c r="A67" s="16" t="s">
        <v>59</v>
      </c>
      <c r="B67" s="22"/>
      <c r="C67" s="22">
        <f t="shared" si="3"/>
        <v>0</v>
      </c>
      <c r="D67" s="8" t="e">
        <f>#N/A</f>
        <v>#N/A</v>
      </c>
      <c r="E67" s="94">
        <v>3500</v>
      </c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119"/>
      <c r="AB67" s="119"/>
      <c r="AC67" s="159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175"/>
    </row>
    <row r="68" spans="1:46" s="80" customFormat="1" ht="30.6" hidden="1" customHeight="1" x14ac:dyDescent="0.3">
      <c r="A68" s="16" t="s">
        <v>60</v>
      </c>
      <c r="B68" s="22"/>
      <c r="C68" s="22">
        <f t="shared" si="3"/>
        <v>0</v>
      </c>
      <c r="D68" s="8" t="e">
        <f>#N/A</f>
        <v>#N/A</v>
      </c>
      <c r="E68" s="94">
        <v>2500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119"/>
      <c r="AB68" s="119"/>
      <c r="AC68" s="159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175"/>
    </row>
    <row r="69" spans="1:46" s="80" customFormat="1" ht="30.6" hidden="1" customHeight="1" x14ac:dyDescent="0.3">
      <c r="A69" s="16" t="s">
        <v>61</v>
      </c>
      <c r="B69" s="22"/>
      <c r="C69" s="22">
        <f t="shared" si="3"/>
        <v>0</v>
      </c>
      <c r="D69" s="8" t="e">
        <f>#N/A</f>
        <v>#N/A</v>
      </c>
      <c r="E69" s="94">
        <v>8700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119"/>
      <c r="AB69" s="119"/>
      <c r="AC69" s="159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175"/>
    </row>
    <row r="70" spans="1:46" s="80" customFormat="1" ht="30.6" hidden="1" customHeight="1" x14ac:dyDescent="0.3">
      <c r="A70" s="16" t="s">
        <v>62</v>
      </c>
      <c r="B70" s="22"/>
      <c r="C70" s="22">
        <f t="shared" si="3"/>
        <v>0</v>
      </c>
      <c r="D70" s="8" t="e">
        <f>#N/A</f>
        <v>#N/A</v>
      </c>
      <c r="E70" s="94">
        <v>6500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119"/>
      <c r="AB70" s="119"/>
      <c r="AC70" s="159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175"/>
    </row>
    <row r="71" spans="1:46" s="80" customFormat="1" ht="30.6" hidden="1" customHeight="1" x14ac:dyDescent="0.3">
      <c r="A71" s="16" t="s">
        <v>63</v>
      </c>
      <c r="B71" s="22"/>
      <c r="C71" s="22">
        <f t="shared" si="3"/>
        <v>0</v>
      </c>
      <c r="D71" s="8" t="e">
        <f>#N/A</f>
        <v>#N/A</v>
      </c>
      <c r="E71" s="94">
        <v>23000</v>
      </c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119"/>
      <c r="AB71" s="119"/>
      <c r="AC71" s="159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175"/>
    </row>
    <row r="72" spans="1:46" s="80" customFormat="1" ht="30.6" hidden="1" customHeight="1" x14ac:dyDescent="0.3">
      <c r="A72" s="16" t="s">
        <v>64</v>
      </c>
      <c r="B72" s="22"/>
      <c r="C72" s="22">
        <f t="shared" si="3"/>
        <v>0</v>
      </c>
      <c r="D72" s="8" t="e">
        <f>#N/A</f>
        <v>#N/A</v>
      </c>
      <c r="E72" s="94">
        <v>6205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119"/>
      <c r="AB72" s="119"/>
      <c r="AC72" s="159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175"/>
    </row>
    <row r="73" spans="1:46" s="80" customFormat="1" ht="30.6" hidden="1" customHeight="1" x14ac:dyDescent="0.3">
      <c r="A73" s="16" t="s">
        <v>65</v>
      </c>
      <c r="B73" s="22"/>
      <c r="C73" s="22">
        <f t="shared" si="3"/>
        <v>0</v>
      </c>
      <c r="D73" s="8" t="e">
        <f>#N/A</f>
        <v>#N/A</v>
      </c>
      <c r="E73" s="86">
        <v>800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119"/>
      <c r="AB73" s="119"/>
      <c r="AC73" s="159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175"/>
    </row>
    <row r="74" spans="1:46" s="80" customFormat="1" ht="30.6" hidden="1" customHeight="1" x14ac:dyDescent="0.3">
      <c r="A74" s="16" t="s">
        <v>66</v>
      </c>
      <c r="B74" s="22"/>
      <c r="C74" s="22">
        <f t="shared" si="3"/>
        <v>0</v>
      </c>
      <c r="D74" s="22">
        <f>SUM(G74:AC74)</f>
        <v>0</v>
      </c>
      <c r="E74" s="89">
        <v>403</v>
      </c>
      <c r="F74" s="22"/>
      <c r="G74" s="22"/>
      <c r="H74" s="22"/>
      <c r="I74" s="22"/>
      <c r="J74" s="22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119"/>
      <c r="AB74" s="119"/>
      <c r="AC74" s="159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175"/>
    </row>
    <row r="75" spans="1:46" s="80" customFormat="1" ht="30.6" hidden="1" customHeight="1" x14ac:dyDescent="0.3">
      <c r="A75" s="16" t="s">
        <v>67</v>
      </c>
      <c r="B75" s="22"/>
      <c r="C75" s="22">
        <f t="shared" si="3"/>
        <v>0</v>
      </c>
      <c r="D75" s="8"/>
      <c r="E75" s="86">
        <v>121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119"/>
      <c r="AB75" s="119"/>
      <c r="AC75" s="159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175"/>
    </row>
    <row r="76" spans="1:46" s="80" customFormat="1" ht="30.6" hidden="1" customHeight="1" x14ac:dyDescent="0.3">
      <c r="A76" s="16" t="s">
        <v>68</v>
      </c>
      <c r="B76" s="22"/>
      <c r="C76" s="22">
        <f t="shared" si="3"/>
        <v>0</v>
      </c>
      <c r="D76" s="8" t="e">
        <f>C76/B76</f>
        <v>#DIV/0!</v>
      </c>
      <c r="E76" s="86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119"/>
      <c r="AB76" s="119"/>
      <c r="AC76" s="159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175"/>
    </row>
    <row r="77" spans="1:46" s="80" customFormat="1" ht="30.6" hidden="1" customHeight="1" x14ac:dyDescent="0.3">
      <c r="A77" s="16" t="s">
        <v>69</v>
      </c>
      <c r="B77" s="22"/>
      <c r="C77" s="22">
        <f t="shared" si="3"/>
        <v>0</v>
      </c>
      <c r="D77" s="8" t="e">
        <f>C77/B77</f>
        <v>#DIV/0!</v>
      </c>
      <c r="E77" s="86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119"/>
      <c r="AB77" s="119"/>
      <c r="AC77" s="159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175"/>
    </row>
    <row r="78" spans="1:46" s="78" customFormat="1" ht="22.9" hidden="1" customHeight="1" x14ac:dyDescent="0.35">
      <c r="A78" s="10" t="s">
        <v>70</v>
      </c>
      <c r="B78" s="22"/>
      <c r="C78" s="22">
        <f t="shared" si="3"/>
        <v>0</v>
      </c>
      <c r="D78" s="8" t="e">
        <f>C78/B78</f>
        <v>#DIV/0!</v>
      </c>
      <c r="E78" s="86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119"/>
      <c r="AB78" s="119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177"/>
    </row>
    <row r="79" spans="1:46" s="78" customFormat="1" ht="22.9" hidden="1" customHeight="1" x14ac:dyDescent="0.35">
      <c r="A79" s="33" t="s">
        <v>71</v>
      </c>
      <c r="B79" s="22"/>
      <c r="C79" s="22">
        <f t="shared" si="3"/>
        <v>0</v>
      </c>
      <c r="D79" s="8" t="e">
        <f>C79/B79</f>
        <v>#DIV/0!</v>
      </c>
      <c r="E79" s="86">
        <v>100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119"/>
      <c r="AB79" s="119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177"/>
    </row>
    <row r="80" spans="1:46" s="78" customFormat="1" ht="22.9" hidden="1" customHeight="1" x14ac:dyDescent="0.35">
      <c r="A80" s="11" t="s">
        <v>34</v>
      </c>
      <c r="B80" s="34"/>
      <c r="C80" s="22">
        <f t="shared" si="3"/>
        <v>0</v>
      </c>
      <c r="D80" s="8"/>
      <c r="E80" s="86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116"/>
      <c r="AB80" s="116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177"/>
    </row>
    <row r="81" spans="1:46" s="78" customFormat="1" ht="22.9" hidden="1" customHeight="1" x14ac:dyDescent="0.35">
      <c r="A81" s="11" t="s">
        <v>72</v>
      </c>
      <c r="B81" s="34"/>
      <c r="C81" s="22">
        <f t="shared" si="3"/>
        <v>0</v>
      </c>
      <c r="D81" s="8"/>
      <c r="E81" s="86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120"/>
      <c r="AB81" s="120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177"/>
    </row>
    <row r="82" spans="1:46" s="78" customFormat="1" ht="3.6" hidden="1" customHeight="1" x14ac:dyDescent="0.35">
      <c r="A82" s="11"/>
      <c r="B82" s="34"/>
      <c r="C82" s="43"/>
      <c r="D82" s="8"/>
      <c r="E82" s="86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120"/>
      <c r="AB82" s="120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177"/>
    </row>
    <row r="83" spans="1:46" s="79" customFormat="1" ht="16.899999999999999" hidden="1" customHeight="1" x14ac:dyDescent="0.35">
      <c r="A83" s="160" t="s">
        <v>73</v>
      </c>
      <c r="B83" s="161"/>
      <c r="C83" s="161">
        <f>SUM(F83:AA83)</f>
        <v>0</v>
      </c>
      <c r="D83" s="161"/>
      <c r="E83" s="162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137"/>
      <c r="AB83" s="137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178"/>
    </row>
    <row r="84" spans="1:46" s="78" customFormat="1" ht="1.1499999999999999" hidden="1" customHeight="1" x14ac:dyDescent="0.35">
      <c r="A84" s="11"/>
      <c r="B84" s="34"/>
      <c r="C84" s="43"/>
      <c r="D84" s="8"/>
      <c r="E84" s="86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120"/>
      <c r="AB84" s="120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177"/>
    </row>
    <row r="85" spans="1:46" s="78" customFormat="1" ht="45.6" hidden="1" customHeight="1" x14ac:dyDescent="0.35">
      <c r="A85" s="11" t="s">
        <v>74</v>
      </c>
      <c r="B85" s="34"/>
      <c r="C85" s="17">
        <v>95.8</v>
      </c>
      <c r="D85" s="18"/>
      <c r="E85" s="86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121"/>
      <c r="AB85" s="121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177"/>
    </row>
    <row r="86" spans="1:46" s="164" customFormat="1" ht="21" hidden="1" customHeight="1" x14ac:dyDescent="0.35">
      <c r="A86" s="11" t="s">
        <v>75</v>
      </c>
      <c r="B86" s="45"/>
      <c r="C86" s="45">
        <f>(C42-C87)/2</f>
        <v>0</v>
      </c>
      <c r="D86" s="45" t="e">
        <f>(D42-D87)</f>
        <v>#DIV/0!</v>
      </c>
      <c r="E86" s="88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122"/>
      <c r="AB86" s="122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82"/>
    </row>
    <row r="87" spans="1:46" s="78" customFormat="1" ht="18.600000000000001" hidden="1" customHeight="1" x14ac:dyDescent="0.35">
      <c r="A87" s="11" t="s">
        <v>76</v>
      </c>
      <c r="B87" s="22"/>
      <c r="C87" s="22">
        <f>SUM(F87:AA87)</f>
        <v>0</v>
      </c>
      <c r="D87" s="8" t="e">
        <f>C87/B87</f>
        <v>#DIV/0!</v>
      </c>
      <c r="E87" s="85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109"/>
      <c r="AB87" s="109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177"/>
    </row>
    <row r="88" spans="1:46" s="78" customFormat="1" ht="13.9" hidden="1" customHeight="1" x14ac:dyDescent="0.35">
      <c r="A88" s="11"/>
      <c r="B88" s="34"/>
      <c r="C88" s="22"/>
      <c r="D88" s="8"/>
      <c r="E88" s="85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109"/>
      <c r="AB88" s="109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177"/>
    </row>
    <row r="89" spans="1:46" s="164" customFormat="1" ht="25.15" hidden="1" customHeight="1" x14ac:dyDescent="0.35">
      <c r="A89" s="11" t="s">
        <v>77</v>
      </c>
      <c r="B89" s="45"/>
      <c r="C89" s="45" t="e">
        <f>#N/A</f>
        <v>#N/A</v>
      </c>
      <c r="D89" s="46" t="e">
        <f>#N/A</f>
        <v>#N/A</v>
      </c>
      <c r="E89" s="88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112"/>
      <c r="AB89" s="112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82"/>
    </row>
    <row r="90" spans="1:46" s="78" customFormat="1" ht="24.6" hidden="1" customHeight="1" x14ac:dyDescent="0.35">
      <c r="A90" s="11" t="s">
        <v>78</v>
      </c>
      <c r="B90" s="35"/>
      <c r="C90" s="27">
        <f>SUM(F90:AA90)</f>
        <v>0</v>
      </c>
      <c r="D90" s="8" t="e">
        <f>C90/B90</f>
        <v>#DIV/0!</v>
      </c>
      <c r="E90" s="87"/>
      <c r="F90" s="35"/>
      <c r="G90" s="35"/>
      <c r="H90" s="35"/>
      <c r="I90" s="35"/>
      <c r="J90" s="35"/>
      <c r="K90" s="35"/>
      <c r="L90" s="35"/>
      <c r="M90" s="35"/>
      <c r="N90" s="35"/>
      <c r="O90" s="40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117"/>
      <c r="AB90" s="117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177"/>
    </row>
    <row r="91" spans="1:46" s="78" customFormat="1" ht="27" hidden="1" customHeight="1" x14ac:dyDescent="0.35">
      <c r="A91" s="47" t="s">
        <v>79</v>
      </c>
      <c r="B91" s="48"/>
      <c r="C91" s="48"/>
      <c r="D91" s="49"/>
      <c r="E91" s="9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177"/>
    </row>
    <row r="92" spans="1:46" s="78" customFormat="1" ht="27" hidden="1" customHeight="1" x14ac:dyDescent="0.35">
      <c r="A92" s="11" t="s">
        <v>80</v>
      </c>
      <c r="B92" s="44"/>
      <c r="C92" s="44"/>
      <c r="D92" s="49"/>
      <c r="E92" s="9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177"/>
    </row>
    <row r="93" spans="1:46" s="78" customFormat="1" ht="24.6" hidden="1" customHeight="1" x14ac:dyDescent="0.35">
      <c r="A93" s="11" t="s">
        <v>81</v>
      </c>
      <c r="B93" s="29"/>
      <c r="C93" s="29" t="e">
        <f>C92/C91</f>
        <v>#DIV/0!</v>
      </c>
      <c r="D93" s="49"/>
      <c r="E93" s="9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177"/>
    </row>
    <row r="94" spans="1:46" s="78" customFormat="1" ht="28.9" hidden="1" customHeight="1" x14ac:dyDescent="0.35">
      <c r="A94" s="47"/>
      <c r="B94" s="51"/>
      <c r="C94" s="51"/>
      <c r="D94" s="49"/>
      <c r="E94" s="9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177"/>
    </row>
    <row r="95" spans="1:46" s="155" customFormat="1" ht="29.45" hidden="1" customHeight="1" outlineLevel="1" x14ac:dyDescent="0.2">
      <c r="A95" s="52" t="s">
        <v>82</v>
      </c>
      <c r="B95" s="22"/>
      <c r="C95" s="27">
        <f>SUM(F95:AA95)</f>
        <v>0</v>
      </c>
      <c r="D95" s="13" t="e">
        <f>C95/B95</f>
        <v>#DIV/0!</v>
      </c>
      <c r="E95" s="85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123"/>
      <c r="AB95" s="123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6"/>
    </row>
    <row r="96" spans="1:46" s="155" customFormat="1" ht="30" hidden="1" customHeight="1" outlineLevel="1" x14ac:dyDescent="0.2">
      <c r="A96" s="52" t="s">
        <v>89</v>
      </c>
      <c r="B96" s="43"/>
      <c r="C96" s="25">
        <v>144085</v>
      </c>
      <c r="D96" s="13"/>
      <c r="E96" s="85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123"/>
      <c r="AB96" s="123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6"/>
    </row>
    <row r="97" spans="1:46" s="155" customFormat="1" ht="30" hidden="1" customHeight="1" outlineLevel="1" x14ac:dyDescent="0.2">
      <c r="A97" s="52" t="s">
        <v>169</v>
      </c>
      <c r="B97" s="43"/>
      <c r="C97" s="25">
        <v>9740</v>
      </c>
      <c r="D97" s="13"/>
      <c r="E97" s="85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123"/>
      <c r="AB97" s="123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6"/>
    </row>
    <row r="98" spans="1:46" s="155" customFormat="1" ht="30" hidden="1" customHeight="1" outlineLevel="1" x14ac:dyDescent="0.2">
      <c r="A98" s="52" t="s">
        <v>170</v>
      </c>
      <c r="B98" s="43"/>
      <c r="C98" s="25">
        <v>102566</v>
      </c>
      <c r="D98" s="13"/>
      <c r="E98" s="85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123"/>
      <c r="AB98" s="123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6"/>
    </row>
    <row r="99" spans="1:46" s="166" customFormat="1" ht="29.45" hidden="1" customHeight="1" outlineLevel="1" x14ac:dyDescent="0.2">
      <c r="A99" s="11" t="s">
        <v>83</v>
      </c>
      <c r="B99" s="43"/>
      <c r="C99" s="25">
        <f>SUM(F99:AA99)</f>
        <v>0</v>
      </c>
      <c r="D99" s="8" t="e">
        <f>C99/B99</f>
        <v>#DIV/0!</v>
      </c>
      <c r="E99" s="86"/>
      <c r="F99" s="41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124"/>
      <c r="AB99" s="124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83"/>
    </row>
    <row r="100" spans="1:46" s="166" customFormat="1" ht="29.45" hidden="1" customHeight="1" outlineLevel="1" x14ac:dyDescent="0.2">
      <c r="A100" s="11" t="s">
        <v>84</v>
      </c>
      <c r="B100" s="43"/>
      <c r="C100" s="25">
        <f>SUM(F100:AA100)</f>
        <v>0</v>
      </c>
      <c r="D100" s="8" t="e">
        <f>C100/B100</f>
        <v>#DIV/0!</v>
      </c>
      <c r="E100" s="86"/>
      <c r="F100" s="41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124"/>
      <c r="AB100" s="124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83"/>
    </row>
    <row r="101" spans="1:46" s="155" customFormat="1" ht="29.45" hidden="1" customHeight="1" outlineLevel="1" x14ac:dyDescent="0.2">
      <c r="A101" s="10" t="s">
        <v>85</v>
      </c>
      <c r="B101" s="27"/>
      <c r="C101" s="27">
        <f t="shared" ref="C101:E101" si="4">C95-C99-C100</f>
        <v>0</v>
      </c>
      <c r="D101" s="27" t="e">
        <f t="shared" si="4"/>
        <v>#DIV/0!</v>
      </c>
      <c r="E101" s="27">
        <f t="shared" si="4"/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112"/>
      <c r="AB101" s="112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6"/>
    </row>
    <row r="102" spans="1:46" s="155" customFormat="1" ht="29.45" hidden="1" customHeight="1" outlineLevel="1" x14ac:dyDescent="0.2">
      <c r="A102" s="10" t="s">
        <v>173</v>
      </c>
      <c r="B102" s="43"/>
      <c r="C102" s="25">
        <v>2119</v>
      </c>
      <c r="D102" s="8"/>
      <c r="E102" s="86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25"/>
      <c r="AB102" s="125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6"/>
    </row>
    <row r="103" spans="1:46" s="155" customFormat="1" ht="29.45" hidden="1" customHeight="1" outlineLevel="1" x14ac:dyDescent="0.2">
      <c r="A103" s="11" t="s">
        <v>86</v>
      </c>
      <c r="B103" s="22"/>
      <c r="C103" s="27">
        <f>SUM(F103:AA103)</f>
        <v>0</v>
      </c>
      <c r="D103" s="8"/>
      <c r="E103" s="86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126"/>
      <c r="AB103" s="126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6"/>
    </row>
    <row r="104" spans="1:46" s="155" customFormat="1" ht="29.45" hidden="1" customHeight="1" x14ac:dyDescent="0.2">
      <c r="A104" s="33" t="s">
        <v>87</v>
      </c>
      <c r="B104" s="22"/>
      <c r="C104" s="27">
        <f>SUM(F104:AA104)</f>
        <v>0</v>
      </c>
      <c r="D104" s="8" t="e">
        <f>C104/B104</f>
        <v>#DIV/0!</v>
      </c>
      <c r="E104" s="86"/>
      <c r="F104" s="23"/>
      <c r="G104" s="23"/>
      <c r="H104" s="55"/>
      <c r="I104" s="23"/>
      <c r="J104" s="23"/>
      <c r="K104" s="23"/>
      <c r="L104" s="55"/>
      <c r="M104" s="23"/>
      <c r="N104" s="23"/>
      <c r="O104" s="55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111"/>
      <c r="AB104" s="111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6"/>
    </row>
    <row r="105" spans="1:46" s="155" customFormat="1" ht="22.15" hidden="1" customHeight="1" x14ac:dyDescent="0.2">
      <c r="A105" s="11" t="s">
        <v>88</v>
      </c>
      <c r="B105" s="57"/>
      <c r="C105" s="57" t="e">
        <f t="shared" ref="C105:E105" si="5">C104/C103</f>
        <v>#DIV/0!</v>
      </c>
      <c r="D105" s="57" t="e">
        <f t="shared" si="5"/>
        <v>#DIV/0!</v>
      </c>
      <c r="E105" s="57" t="e">
        <f t="shared" si="5"/>
        <v>#DIV/0!</v>
      </c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127"/>
      <c r="AB105" s="127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6"/>
    </row>
    <row r="106" spans="1:46" s="155" customFormat="1" ht="24" hidden="1" customHeight="1" x14ac:dyDescent="0.2">
      <c r="A106" s="10" t="s">
        <v>89</v>
      </c>
      <c r="B106" s="43"/>
      <c r="C106" s="25">
        <f t="shared" ref="C106:C131" si="6">SUM(F106:AA106)</f>
        <v>0</v>
      </c>
      <c r="D106" s="8" t="e">
        <f>C106/B106</f>
        <v>#DIV/0!</v>
      </c>
      <c r="E106" s="86"/>
      <c r="F106" s="23"/>
      <c r="G106" s="23"/>
      <c r="H106" s="23"/>
      <c r="I106" s="23"/>
      <c r="J106" s="23"/>
      <c r="K106" s="23"/>
      <c r="L106" s="55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111"/>
      <c r="AB106" s="111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6"/>
    </row>
    <row r="107" spans="1:46" s="155" customFormat="1" ht="24" hidden="1" customHeight="1" x14ac:dyDescent="0.2">
      <c r="A107" s="10" t="s">
        <v>90</v>
      </c>
      <c r="B107" s="43"/>
      <c r="C107" s="25">
        <f t="shared" si="6"/>
        <v>0</v>
      </c>
      <c r="D107" s="8"/>
      <c r="E107" s="86"/>
      <c r="F107" s="23"/>
      <c r="G107" s="23"/>
      <c r="H107" s="23"/>
      <c r="I107" s="23"/>
      <c r="J107" s="23"/>
      <c r="K107" s="23"/>
      <c r="L107" s="55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111"/>
      <c r="AB107" s="111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6"/>
    </row>
    <row r="108" spans="1:46" s="155" customFormat="1" ht="24" hidden="1" customHeight="1" x14ac:dyDescent="0.2">
      <c r="A108" s="10" t="s">
        <v>91</v>
      </c>
      <c r="B108" s="43"/>
      <c r="C108" s="25">
        <f t="shared" si="6"/>
        <v>0</v>
      </c>
      <c r="D108" s="8"/>
      <c r="E108" s="86"/>
      <c r="F108" s="23"/>
      <c r="G108" s="23"/>
      <c r="H108" s="23"/>
      <c r="I108" s="23"/>
      <c r="J108" s="23"/>
      <c r="K108" s="23"/>
      <c r="L108" s="55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111"/>
      <c r="AB108" s="111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6"/>
    </row>
    <row r="109" spans="1:46" s="155" customFormat="1" ht="24" hidden="1" customHeight="1" x14ac:dyDescent="0.2">
      <c r="A109" s="10" t="s">
        <v>92</v>
      </c>
      <c r="B109" s="43"/>
      <c r="C109" s="27">
        <f t="shared" si="6"/>
        <v>0</v>
      </c>
      <c r="D109" s="8"/>
      <c r="E109" s="86"/>
      <c r="F109" s="23"/>
      <c r="G109" s="23"/>
      <c r="H109" s="23"/>
      <c r="I109" s="23"/>
      <c r="J109" s="23"/>
      <c r="K109" s="23"/>
      <c r="L109" s="23"/>
      <c r="M109" s="23"/>
      <c r="N109" s="23"/>
      <c r="O109" s="55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111"/>
      <c r="AB109" s="111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6"/>
    </row>
    <row r="110" spans="1:46" s="166" customFormat="1" ht="24" hidden="1" customHeight="1" x14ac:dyDescent="0.2">
      <c r="A110" s="11" t="s">
        <v>93</v>
      </c>
      <c r="B110" s="43"/>
      <c r="C110" s="27">
        <f t="shared" si="6"/>
        <v>0</v>
      </c>
      <c r="D110" s="8"/>
      <c r="E110" s="86"/>
      <c r="F110" s="41"/>
      <c r="G110" s="41"/>
      <c r="H110" s="41"/>
      <c r="I110" s="41"/>
      <c r="J110" s="41"/>
      <c r="K110" s="41"/>
      <c r="L110" s="41"/>
      <c r="M110" s="41"/>
      <c r="N110" s="41"/>
      <c r="O110" s="54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119"/>
      <c r="AB110" s="119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83"/>
    </row>
    <row r="111" spans="1:46" s="166" customFormat="1" ht="22.9" hidden="1" customHeight="1" x14ac:dyDescent="0.2">
      <c r="A111" s="11" t="s">
        <v>94</v>
      </c>
      <c r="B111" s="43"/>
      <c r="C111" s="27">
        <f t="shared" si="6"/>
        <v>0</v>
      </c>
      <c r="D111" s="8"/>
      <c r="E111" s="86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119"/>
      <c r="AB111" s="119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83"/>
    </row>
    <row r="112" spans="1:46" s="166" customFormat="1" ht="22.9" hidden="1" customHeight="1" x14ac:dyDescent="0.2">
      <c r="A112" s="11" t="s">
        <v>95</v>
      </c>
      <c r="B112" s="14"/>
      <c r="C112" s="27">
        <f t="shared" si="6"/>
        <v>0</v>
      </c>
      <c r="D112" s="14" t="e">
        <f>D111/D110</f>
        <v>#DIV/0!</v>
      </c>
      <c r="E112" s="85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10"/>
      <c r="AB112" s="110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83"/>
    </row>
    <row r="113" spans="1:46" s="155" customFormat="1" ht="24.6" hidden="1" customHeight="1" x14ac:dyDescent="0.2">
      <c r="A113" s="10" t="s">
        <v>96</v>
      </c>
      <c r="B113" s="43"/>
      <c r="C113" s="25">
        <f t="shared" si="6"/>
        <v>0</v>
      </c>
      <c r="D113" s="8" t="e">
        <f>C113/B113</f>
        <v>#DIV/0!</v>
      </c>
      <c r="E113" s="86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111"/>
      <c r="AB113" s="111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6"/>
    </row>
    <row r="114" spans="1:46" s="155" customFormat="1" ht="24.6" hidden="1" customHeight="1" x14ac:dyDescent="0.2">
      <c r="A114" s="10" t="s">
        <v>97</v>
      </c>
      <c r="B114" s="43"/>
      <c r="C114" s="27">
        <f t="shared" si="6"/>
        <v>0</v>
      </c>
      <c r="D114" s="8"/>
      <c r="E114" s="86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111"/>
      <c r="AB114" s="111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6"/>
    </row>
    <row r="115" spans="1:46" s="166" customFormat="1" ht="27.6" hidden="1" customHeight="1" x14ac:dyDescent="0.2">
      <c r="A115" s="11" t="s">
        <v>98</v>
      </c>
      <c r="B115" s="27"/>
      <c r="C115" s="27">
        <f t="shared" si="6"/>
        <v>0</v>
      </c>
      <c r="D115" s="8" t="e">
        <f>C115/B115</f>
        <v>#DIV/0!</v>
      </c>
      <c r="E115" s="86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125"/>
      <c r="AB115" s="12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83"/>
    </row>
    <row r="116" spans="1:46" s="155" customFormat="1" ht="26.25" hidden="1" customHeight="1" x14ac:dyDescent="0.2">
      <c r="A116" s="33" t="s">
        <v>99</v>
      </c>
      <c r="B116" s="27"/>
      <c r="C116" s="27">
        <f t="shared" si="6"/>
        <v>0</v>
      </c>
      <c r="D116" s="8" t="e">
        <f>C116/B116</f>
        <v>#DIV/0!</v>
      </c>
      <c r="E116" s="86"/>
      <c r="F116" s="41"/>
      <c r="G116" s="41"/>
      <c r="H116" s="41"/>
      <c r="I116" s="41"/>
      <c r="J116" s="41"/>
      <c r="K116" s="41"/>
      <c r="L116" s="54"/>
      <c r="M116" s="41"/>
      <c r="N116" s="41"/>
      <c r="O116" s="54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119"/>
      <c r="AB116" s="119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6"/>
    </row>
    <row r="117" spans="1:46" s="155" customFormat="1" ht="24" hidden="1" customHeight="1" x14ac:dyDescent="0.2">
      <c r="A117" s="10" t="s">
        <v>89</v>
      </c>
      <c r="B117" s="43"/>
      <c r="C117" s="25">
        <f t="shared" si="6"/>
        <v>0</v>
      </c>
      <c r="D117" s="8" t="e">
        <f>C117/B117</f>
        <v>#DIV/0!</v>
      </c>
      <c r="E117" s="86"/>
      <c r="F117" s="23"/>
      <c r="G117" s="23"/>
      <c r="H117" s="23"/>
      <c r="I117" s="23"/>
      <c r="J117" s="23"/>
      <c r="K117" s="23"/>
      <c r="L117" s="55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111"/>
      <c r="AB117" s="111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6"/>
    </row>
    <row r="118" spans="1:46" s="155" customFormat="1" ht="24" hidden="1" customHeight="1" x14ac:dyDescent="0.2">
      <c r="A118" s="10" t="s">
        <v>90</v>
      </c>
      <c r="B118" s="43"/>
      <c r="C118" s="25">
        <f t="shared" si="6"/>
        <v>0</v>
      </c>
      <c r="D118" s="8"/>
      <c r="E118" s="86"/>
      <c r="F118" s="23"/>
      <c r="G118" s="23"/>
      <c r="H118" s="23"/>
      <c r="I118" s="23"/>
      <c r="J118" s="23"/>
      <c r="K118" s="23"/>
      <c r="L118" s="55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111"/>
      <c r="AB118" s="111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6"/>
    </row>
    <row r="119" spans="1:46" s="155" customFormat="1" ht="24" hidden="1" customHeight="1" x14ac:dyDescent="0.2">
      <c r="A119" s="10" t="s">
        <v>91</v>
      </c>
      <c r="B119" s="43"/>
      <c r="C119" s="25">
        <f t="shared" si="6"/>
        <v>0</v>
      </c>
      <c r="D119" s="8"/>
      <c r="E119" s="86"/>
      <c r="F119" s="23"/>
      <c r="G119" s="23"/>
      <c r="H119" s="23"/>
      <c r="I119" s="23"/>
      <c r="J119" s="23"/>
      <c r="K119" s="23"/>
      <c r="L119" s="55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111"/>
      <c r="AB119" s="111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6"/>
    </row>
    <row r="120" spans="1:46" s="155" customFormat="1" ht="24" hidden="1" customHeight="1" x14ac:dyDescent="0.2">
      <c r="A120" s="10" t="s">
        <v>92</v>
      </c>
      <c r="B120" s="43"/>
      <c r="C120" s="27">
        <f t="shared" si="6"/>
        <v>0</v>
      </c>
      <c r="D120" s="8"/>
      <c r="E120" s="86"/>
      <c r="F120" s="23"/>
      <c r="G120" s="23"/>
      <c r="H120" s="23"/>
      <c r="I120" s="23"/>
      <c r="J120" s="23"/>
      <c r="K120" s="23"/>
      <c r="L120" s="23"/>
      <c r="M120" s="23"/>
      <c r="N120" s="23"/>
      <c r="O120" s="55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111"/>
      <c r="AB120" s="111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6"/>
    </row>
    <row r="121" spans="1:46" s="155" customFormat="1" ht="22.5" hidden="1" customHeight="1" x14ac:dyDescent="0.2">
      <c r="A121" s="10" t="s">
        <v>94</v>
      </c>
      <c r="B121" s="43"/>
      <c r="C121" s="27">
        <f t="shared" si="6"/>
        <v>0</v>
      </c>
      <c r="D121" s="8"/>
      <c r="E121" s="86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111"/>
      <c r="AB121" s="111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6"/>
    </row>
    <row r="122" spans="1:46" s="155" customFormat="1" ht="22.5" hidden="1" customHeight="1" x14ac:dyDescent="0.2">
      <c r="A122" s="10" t="s">
        <v>96</v>
      </c>
      <c r="B122" s="43"/>
      <c r="C122" s="25">
        <f t="shared" si="6"/>
        <v>0</v>
      </c>
      <c r="D122" s="8" t="e">
        <f>C122/B122</f>
        <v>#DIV/0!</v>
      </c>
      <c r="E122" s="86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111"/>
      <c r="AB122" s="111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6"/>
    </row>
    <row r="123" spans="1:46" s="155" customFormat="1" ht="22.5" hidden="1" customHeight="1" x14ac:dyDescent="0.2">
      <c r="A123" s="10" t="s">
        <v>97</v>
      </c>
      <c r="B123" s="43"/>
      <c r="C123" s="27">
        <f t="shared" si="6"/>
        <v>0</v>
      </c>
      <c r="D123" s="8"/>
      <c r="E123" s="86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111"/>
      <c r="AB123" s="111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6"/>
    </row>
    <row r="124" spans="1:46" s="155" customFormat="1" ht="28.5" hidden="1" customHeight="1" x14ac:dyDescent="0.2">
      <c r="A124" s="33" t="s">
        <v>100</v>
      </c>
      <c r="B124" s="27"/>
      <c r="C124" s="27">
        <f t="shared" si="6"/>
        <v>0</v>
      </c>
      <c r="D124" s="8" t="e">
        <f>C124/B124</f>
        <v>#DIV/0!</v>
      </c>
      <c r="E124" s="86"/>
      <c r="F124" s="54"/>
      <c r="G124" s="41"/>
      <c r="H124" s="54"/>
      <c r="I124" s="41"/>
      <c r="J124" s="41"/>
      <c r="K124" s="41"/>
      <c r="L124" s="41"/>
      <c r="M124" s="41"/>
      <c r="N124" s="41"/>
      <c r="O124" s="54"/>
      <c r="P124" s="41"/>
      <c r="Q124" s="41"/>
      <c r="R124" s="41"/>
      <c r="S124" s="54"/>
      <c r="T124" s="54"/>
      <c r="U124" s="41"/>
      <c r="V124" s="54"/>
      <c r="W124" s="54"/>
      <c r="X124" s="41"/>
      <c r="Y124" s="41"/>
      <c r="Z124" s="54"/>
      <c r="AA124" s="119"/>
      <c r="AB124" s="119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6"/>
    </row>
    <row r="125" spans="1:46" s="155" customFormat="1" ht="24" hidden="1" customHeight="1" x14ac:dyDescent="0.2">
      <c r="A125" s="10" t="s">
        <v>89</v>
      </c>
      <c r="B125" s="25"/>
      <c r="C125" s="25">
        <f t="shared" si="6"/>
        <v>0</v>
      </c>
      <c r="D125" s="8" t="e">
        <f>C125/B125</f>
        <v>#DIV/0!</v>
      </c>
      <c r="E125" s="86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55"/>
      <c r="V125" s="55"/>
      <c r="W125" s="55"/>
      <c r="X125" s="23"/>
      <c r="Y125" s="23"/>
      <c r="Z125" s="55"/>
      <c r="AA125" s="111"/>
      <c r="AB125" s="111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6"/>
    </row>
    <row r="126" spans="1:46" s="155" customFormat="1" ht="27.6" hidden="1" customHeight="1" x14ac:dyDescent="0.2">
      <c r="A126" s="10" t="s">
        <v>90</v>
      </c>
      <c r="B126" s="25"/>
      <c r="C126" s="25">
        <f t="shared" si="6"/>
        <v>0</v>
      </c>
      <c r="D126" s="8"/>
      <c r="E126" s="86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55"/>
      <c r="AA126" s="111"/>
      <c r="AB126" s="111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6"/>
    </row>
    <row r="127" spans="1:46" s="155" customFormat="1" ht="24" hidden="1" customHeight="1" x14ac:dyDescent="0.2">
      <c r="A127" s="10" t="s">
        <v>91</v>
      </c>
      <c r="B127" s="25"/>
      <c r="C127" s="25">
        <f t="shared" si="6"/>
        <v>0</v>
      </c>
      <c r="D127" s="8"/>
      <c r="E127" s="86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55"/>
      <c r="W127" s="55"/>
      <c r="X127" s="23"/>
      <c r="Y127" s="23"/>
      <c r="Z127" s="23"/>
      <c r="AA127" s="111"/>
      <c r="AB127" s="111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6"/>
    </row>
    <row r="128" spans="1:46" s="155" customFormat="1" ht="24" hidden="1" customHeight="1" x14ac:dyDescent="0.2">
      <c r="A128" s="10" t="s">
        <v>92</v>
      </c>
      <c r="B128" s="43"/>
      <c r="C128" s="27">
        <f t="shared" si="6"/>
        <v>0</v>
      </c>
      <c r="D128" s="8"/>
      <c r="E128" s="86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55"/>
      <c r="W128" s="55"/>
      <c r="X128" s="23"/>
      <c r="Y128" s="23"/>
      <c r="Z128" s="23"/>
      <c r="AA128" s="111"/>
      <c r="AB128" s="111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6"/>
    </row>
    <row r="129" spans="1:46" s="155" customFormat="1" ht="26.45" hidden="1" customHeight="1" x14ac:dyDescent="0.2">
      <c r="A129" s="10" t="s">
        <v>94</v>
      </c>
      <c r="B129" s="43"/>
      <c r="C129" s="27">
        <f t="shared" si="6"/>
        <v>0</v>
      </c>
      <c r="D129" s="8"/>
      <c r="E129" s="86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111"/>
      <c r="AB129" s="111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6"/>
    </row>
    <row r="130" spans="1:46" s="155" customFormat="1" ht="25.15" hidden="1" customHeight="1" x14ac:dyDescent="0.2">
      <c r="A130" s="10" t="s">
        <v>96</v>
      </c>
      <c r="B130" s="43"/>
      <c r="C130" s="25">
        <f t="shared" si="6"/>
        <v>0</v>
      </c>
      <c r="D130" s="8" t="e">
        <f>C130/B130</f>
        <v>#DIV/0!</v>
      </c>
      <c r="E130" s="86"/>
      <c r="F130" s="23"/>
      <c r="G130" s="23"/>
      <c r="H130" s="55"/>
      <c r="I130" s="55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111"/>
      <c r="AB130" s="111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6"/>
    </row>
    <row r="131" spans="1:46" s="155" customFormat="1" ht="27.6" hidden="1" customHeight="1" x14ac:dyDescent="0.2">
      <c r="A131" s="10" t="s">
        <v>101</v>
      </c>
      <c r="B131" s="43"/>
      <c r="C131" s="27">
        <f t="shared" si="6"/>
        <v>0</v>
      </c>
      <c r="D131" s="8"/>
      <c r="E131" s="86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111"/>
      <c r="AB131" s="111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6"/>
    </row>
    <row r="132" spans="1:46" s="155" customFormat="1" ht="27" hidden="1" customHeight="1" x14ac:dyDescent="0.2">
      <c r="A132" s="33" t="s">
        <v>102</v>
      </c>
      <c r="B132" s="58"/>
      <c r="C132" s="58" t="e">
        <f>C124/C116*10</f>
        <v>#DIV/0!</v>
      </c>
      <c r="D132" s="58" t="e">
        <f t="shared" ref="D132:E132" si="7">D124/D116*10</f>
        <v>#DIV/0!</v>
      </c>
      <c r="E132" s="58" t="e">
        <f t="shared" si="7"/>
        <v>#DIV/0!</v>
      </c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128"/>
      <c r="AB132" s="128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6"/>
    </row>
    <row r="133" spans="1:46" s="155" customFormat="1" ht="20.45" hidden="1" customHeight="1" x14ac:dyDescent="0.2">
      <c r="A133" s="10" t="s">
        <v>89</v>
      </c>
      <c r="B133" s="59"/>
      <c r="C133" s="59" t="e">
        <f t="shared" ref="C133:E133" si="8">C125/C117*10</f>
        <v>#DIV/0!</v>
      </c>
      <c r="D133" s="59" t="e">
        <f t="shared" si="8"/>
        <v>#DIV/0!</v>
      </c>
      <c r="E133" s="59" t="e">
        <f t="shared" si="8"/>
        <v>#DIV/0!</v>
      </c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128"/>
      <c r="AB133" s="128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6"/>
    </row>
    <row r="134" spans="1:46" s="155" customFormat="1" ht="24" hidden="1" customHeight="1" x14ac:dyDescent="0.2">
      <c r="A134" s="10" t="s">
        <v>90</v>
      </c>
      <c r="B134" s="59"/>
      <c r="C134" s="59" t="e">
        <f t="shared" ref="C134:E134" si="9">C126/C118*10</f>
        <v>#DIV/0!</v>
      </c>
      <c r="D134" s="59" t="e">
        <f t="shared" si="9"/>
        <v>#DIV/0!</v>
      </c>
      <c r="E134" s="59" t="e">
        <f t="shared" si="9"/>
        <v>#DIV/0!</v>
      </c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128"/>
      <c r="AB134" s="128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6"/>
    </row>
    <row r="135" spans="1:46" s="155" customFormat="1" ht="24" hidden="1" customHeight="1" x14ac:dyDescent="0.2">
      <c r="A135" s="10" t="s">
        <v>91</v>
      </c>
      <c r="B135" s="59"/>
      <c r="C135" s="59" t="e">
        <f t="shared" ref="C135:E135" si="10">C127/C119*10</f>
        <v>#DIV/0!</v>
      </c>
      <c r="D135" s="59" t="e">
        <f t="shared" si="10"/>
        <v>#DIV/0!</v>
      </c>
      <c r="E135" s="59" t="e">
        <f t="shared" si="10"/>
        <v>#DIV/0!</v>
      </c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128"/>
      <c r="AB135" s="128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6"/>
    </row>
    <row r="136" spans="1:46" s="155" customFormat="1" ht="24" hidden="1" customHeight="1" x14ac:dyDescent="0.2">
      <c r="A136" s="10" t="s">
        <v>92</v>
      </c>
      <c r="B136" s="43"/>
      <c r="C136" s="59" t="e">
        <f>C128/C120*10</f>
        <v>#DIV/0!</v>
      </c>
      <c r="D136" s="8"/>
      <c r="E136" s="86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128"/>
      <c r="AB136" s="128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6"/>
    </row>
    <row r="137" spans="1:46" s="155" customFormat="1" ht="24" hidden="1" customHeight="1" x14ac:dyDescent="0.2">
      <c r="A137" s="10" t="s">
        <v>94</v>
      </c>
      <c r="B137" s="58"/>
      <c r="C137" s="58" t="e">
        <f>C129/C121*10</f>
        <v>#DIV/0!</v>
      </c>
      <c r="D137" s="58" t="e">
        <f>D129/D121*10</f>
        <v>#DIV/0!</v>
      </c>
      <c r="E137" s="91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128"/>
      <c r="AB137" s="128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6"/>
    </row>
    <row r="138" spans="1:46" s="155" customFormat="1" ht="22.5" hidden="1" customHeight="1" x14ac:dyDescent="0.2">
      <c r="A138" s="10" t="s">
        <v>96</v>
      </c>
      <c r="B138" s="59"/>
      <c r="C138" s="59" t="e">
        <f>C130/C122*10</f>
        <v>#DIV/0!</v>
      </c>
      <c r="D138" s="58" t="e">
        <f>D130/D122*10</f>
        <v>#DIV/0!</v>
      </c>
      <c r="E138" s="91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128"/>
      <c r="AB138" s="128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6"/>
    </row>
    <row r="139" spans="1:46" s="155" customFormat="1" ht="19.899999999999999" hidden="1" customHeight="1" x14ac:dyDescent="0.2">
      <c r="A139" s="10" t="s">
        <v>97</v>
      </c>
      <c r="B139" s="43"/>
      <c r="C139" s="59" t="e">
        <f>C131/C123*10</f>
        <v>#DIV/0!</v>
      </c>
      <c r="D139" s="58" t="e">
        <f>D131/D123*10</f>
        <v>#DIV/0!</v>
      </c>
      <c r="E139" s="91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128"/>
      <c r="AB139" s="128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6"/>
    </row>
    <row r="140" spans="1:46" s="155" customFormat="1" ht="24" hidden="1" customHeight="1" outlineLevel="1" x14ac:dyDescent="0.2">
      <c r="A140" s="60" t="s">
        <v>176</v>
      </c>
      <c r="B140" s="22"/>
      <c r="C140" s="58">
        <f>SUM(F140:AA140)</f>
        <v>0</v>
      </c>
      <c r="D140" s="8" t="e">
        <f>#N/A</f>
        <v>#N/A</v>
      </c>
      <c r="E140" s="86"/>
      <c r="F140" s="42"/>
      <c r="G140" s="41"/>
      <c r="H140" s="64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69"/>
      <c r="U140" s="41"/>
      <c r="V140" s="41"/>
      <c r="W140" s="41"/>
      <c r="X140" s="41"/>
      <c r="Y140" s="41"/>
      <c r="Z140" s="41"/>
      <c r="AA140" s="119"/>
      <c r="AB140" s="119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6"/>
    </row>
    <row r="141" spans="1:46" s="155" customFormat="1" ht="23.45" hidden="1" customHeight="1" x14ac:dyDescent="0.2">
      <c r="A141" s="33" t="s">
        <v>177</v>
      </c>
      <c r="B141" s="22"/>
      <c r="C141" s="58">
        <f>SUM(F141:AA141)</f>
        <v>0</v>
      </c>
      <c r="D141" s="8" t="e">
        <f>#N/A</f>
        <v>#N/A</v>
      </c>
      <c r="E141" s="86"/>
      <c r="F141" s="42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69"/>
      <c r="U141" s="41"/>
      <c r="V141" s="41"/>
      <c r="W141" s="41"/>
      <c r="X141" s="41"/>
      <c r="Y141" s="41"/>
      <c r="Z141" s="41"/>
      <c r="AA141" s="119"/>
      <c r="AB141" s="119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6"/>
    </row>
    <row r="142" spans="1:46" s="155" customFormat="1" ht="23.45" hidden="1" customHeight="1" x14ac:dyDescent="0.2">
      <c r="A142" s="33" t="s">
        <v>102</v>
      </c>
      <c r="B142" s="68"/>
      <c r="C142" s="68" t="e">
        <f>C141/C140*10</f>
        <v>#DIV/0!</v>
      </c>
      <c r="D142" s="8" t="e">
        <f>#N/A</f>
        <v>#N/A</v>
      </c>
      <c r="E142" s="86"/>
      <c r="F142" s="42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42"/>
      <c r="AA142" s="120"/>
      <c r="AB142" s="120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6"/>
    </row>
    <row r="143" spans="1:46" s="155" customFormat="1" ht="27" hidden="1" customHeight="1" x14ac:dyDescent="0.2">
      <c r="A143" s="60" t="s">
        <v>103</v>
      </c>
      <c r="B143" s="61"/>
      <c r="C143" s="61">
        <f>SUM(F143:AA143)</f>
        <v>0</v>
      </c>
      <c r="D143" s="55" t="e">
        <f>D116-D240</f>
        <v>#DIV/0!</v>
      </c>
      <c r="E143" s="9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125"/>
      <c r="AB143" s="125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6"/>
    </row>
    <row r="144" spans="1:46" s="155" customFormat="1" ht="27" hidden="1" customHeight="1" x14ac:dyDescent="0.2">
      <c r="A144" s="33" t="s">
        <v>104</v>
      </c>
      <c r="B144" s="27"/>
      <c r="C144" s="27">
        <f>SUM(F144:AA144)</f>
        <v>0</v>
      </c>
      <c r="D144" s="8" t="e">
        <f>C144/B144</f>
        <v>#DIV/0!</v>
      </c>
      <c r="E144" s="86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111"/>
      <c r="AB144" s="111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6"/>
    </row>
    <row r="145" spans="1:46" s="155" customFormat="1" ht="28.15" hidden="1" customHeight="1" x14ac:dyDescent="0.2">
      <c r="A145" s="33" t="s">
        <v>105</v>
      </c>
      <c r="B145" s="59"/>
      <c r="C145" s="59" t="e">
        <f>C143/C144</f>
        <v>#DIV/0!</v>
      </c>
      <c r="D145" s="58" t="e">
        <f t="shared" ref="D145:E145" si="11">D143/D144</f>
        <v>#DIV/0!</v>
      </c>
      <c r="E145" s="58" t="e">
        <f t="shared" si="11"/>
        <v>#DIV/0!</v>
      </c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128"/>
      <c r="AB145" s="128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6"/>
    </row>
    <row r="146" spans="1:46" s="155" customFormat="1" ht="29.45" hidden="1" customHeight="1" x14ac:dyDescent="0.2">
      <c r="A146" s="10" t="s">
        <v>106</v>
      </c>
      <c r="B146" s="27"/>
      <c r="C146" s="27">
        <f>SUM(F146:AA146)</f>
        <v>0</v>
      </c>
      <c r="D146" s="30"/>
      <c r="E146" s="86"/>
      <c r="F146" s="62"/>
      <c r="G146" s="62"/>
      <c r="H146" s="63"/>
      <c r="I146" s="62"/>
      <c r="J146" s="62"/>
      <c r="K146" s="62"/>
      <c r="L146" s="62"/>
      <c r="M146" s="62"/>
      <c r="N146" s="62"/>
      <c r="O146" s="64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129"/>
      <c r="AB146" s="129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6"/>
    </row>
    <row r="147" spans="1:46" s="155" customFormat="1" ht="25.9" hidden="1" customHeight="1" x14ac:dyDescent="0.2">
      <c r="A147" s="11" t="s">
        <v>107</v>
      </c>
      <c r="B147" s="22"/>
      <c r="C147" s="27">
        <f>SUM(F147:AA147)</f>
        <v>0</v>
      </c>
      <c r="D147" s="8"/>
      <c r="E147" s="86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125"/>
      <c r="AB147" s="125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6"/>
    </row>
    <row r="148" spans="1:46" s="155" customFormat="1" ht="24" hidden="1" customHeight="1" outlineLevel="1" x14ac:dyDescent="0.2">
      <c r="A148" s="11" t="s">
        <v>108</v>
      </c>
      <c r="B148" s="27"/>
      <c r="C148" s="27">
        <f>SUM(F148:AA148)</f>
        <v>0</v>
      </c>
      <c r="D148" s="8" t="e">
        <f>C148/B148</f>
        <v>#DIV/0!</v>
      </c>
      <c r="E148" s="86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125"/>
      <c r="AB148" s="125"/>
      <c r="AC148" s="167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6"/>
    </row>
    <row r="149" spans="1:46" s="155" customFormat="1" ht="25.15" hidden="1" customHeight="1" outlineLevel="1" x14ac:dyDescent="0.2">
      <c r="A149" s="60" t="s">
        <v>109</v>
      </c>
      <c r="B149" s="22"/>
      <c r="C149" s="27">
        <f>SUM(F149:AA149)</f>
        <v>0</v>
      </c>
      <c r="D149" s="8" t="e">
        <f>C149/B149</f>
        <v>#DIV/0!</v>
      </c>
      <c r="E149" s="86"/>
      <c r="F149" s="54"/>
      <c r="G149" s="41"/>
      <c r="H149" s="41"/>
      <c r="I149" s="41"/>
      <c r="J149" s="41"/>
      <c r="K149" s="41"/>
      <c r="L149" s="41"/>
      <c r="M149" s="54"/>
      <c r="N149" s="25"/>
      <c r="O149" s="41"/>
      <c r="P149" s="54"/>
      <c r="Q149" s="41"/>
      <c r="R149" s="54"/>
      <c r="S149" s="41"/>
      <c r="T149" s="41"/>
      <c r="U149" s="54"/>
      <c r="V149" s="54"/>
      <c r="W149" s="54"/>
      <c r="X149" s="54"/>
      <c r="Y149" s="41"/>
      <c r="Z149" s="41"/>
      <c r="AA149" s="119"/>
      <c r="AB149" s="119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6"/>
    </row>
    <row r="150" spans="1:46" s="155" customFormat="1" ht="26.45" hidden="1" customHeight="1" x14ac:dyDescent="0.2">
      <c r="A150" s="11" t="s">
        <v>34</v>
      </c>
      <c r="B150" s="34"/>
      <c r="C150" s="34" t="e">
        <f>C149/C148</f>
        <v>#DIV/0!</v>
      </c>
      <c r="D150" s="39" t="e">
        <f>D149/D148</f>
        <v>#DIV/0!</v>
      </c>
      <c r="E150" s="88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116"/>
      <c r="AB150" s="116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6"/>
    </row>
    <row r="151" spans="1:46" s="155" customFormat="1" ht="26.45" hidden="1" customHeight="1" x14ac:dyDescent="0.2">
      <c r="A151" s="11" t="s">
        <v>110</v>
      </c>
      <c r="B151" s="65"/>
      <c r="C151" s="27">
        <f>SUM(F151:AA151)</f>
        <v>0</v>
      </c>
      <c r="D151" s="66" t="e">
        <f>D148-D149</f>
        <v>#DIV/0!</v>
      </c>
      <c r="E151" s="9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130"/>
      <c r="AB151" s="130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6"/>
    </row>
    <row r="152" spans="1:46" s="155" customFormat="1" ht="27" hidden="1" customHeight="1" x14ac:dyDescent="0.2">
      <c r="A152" s="33" t="s">
        <v>111</v>
      </c>
      <c r="B152" s="22"/>
      <c r="C152" s="27">
        <f>SUM(F152:AA152)</f>
        <v>0</v>
      </c>
      <c r="D152" s="8" t="e">
        <f>C152/B152</f>
        <v>#DIV/0!</v>
      </c>
      <c r="E152" s="86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62"/>
      <c r="U152" s="54"/>
      <c r="V152" s="54"/>
      <c r="W152" s="54"/>
      <c r="X152" s="54"/>
      <c r="Y152" s="54"/>
      <c r="Z152" s="54"/>
      <c r="AA152" s="124"/>
      <c r="AB152" s="12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6"/>
    </row>
    <row r="153" spans="1:46" s="155" customFormat="1" ht="24.6" hidden="1" customHeight="1" x14ac:dyDescent="0.2">
      <c r="A153" s="33" t="s">
        <v>102</v>
      </c>
      <c r="B153" s="68"/>
      <c r="C153" s="68" t="e">
        <f>C152/C149*10</f>
        <v>#DIV/0!</v>
      </c>
      <c r="D153" s="58" t="e">
        <f>#N/A</f>
        <v>#N/A</v>
      </c>
      <c r="E153" s="91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131"/>
      <c r="AB153" s="131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6"/>
    </row>
    <row r="154" spans="1:46" s="155" customFormat="1" ht="22.9" hidden="1" customHeight="1" outlineLevel="1" x14ac:dyDescent="0.2">
      <c r="A154" s="10" t="s">
        <v>112</v>
      </c>
      <c r="B154" s="7"/>
      <c r="C154" s="27">
        <f>F154+G154+H154+I154+J154+K154+L154+M154+N154+O154+P154+Q154+R154+S154+T154+U154+V154+X154+Y154+Z154+AA154</f>
        <v>0</v>
      </c>
      <c r="D154" s="8" t="e">
        <f>C154/B154</f>
        <v>#DIV/0!</v>
      </c>
      <c r="E154" s="86"/>
      <c r="F154" s="55"/>
      <c r="G154" s="55"/>
      <c r="H154" s="55"/>
      <c r="I154" s="55"/>
      <c r="J154" s="55"/>
      <c r="K154" s="55"/>
      <c r="L154" s="55"/>
      <c r="M154" s="62"/>
      <c r="N154" s="62"/>
      <c r="O154" s="62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4"/>
      <c r="AA154" s="125"/>
      <c r="AB154" s="125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6"/>
    </row>
    <row r="155" spans="1:46" s="155" customFormat="1" ht="22.15" hidden="1" customHeight="1" x14ac:dyDescent="0.2">
      <c r="A155" s="10" t="s">
        <v>113</v>
      </c>
      <c r="B155" s="62"/>
      <c r="C155" s="27">
        <f>SUM(F155:AA155)</f>
        <v>0</v>
      </c>
      <c r="D155" s="30"/>
      <c r="E155" s="86"/>
      <c r="F155" s="64"/>
      <c r="G155" s="64"/>
      <c r="H155" s="67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131"/>
      <c r="AB155" s="131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6"/>
    </row>
    <row r="156" spans="1:46" s="155" customFormat="1" ht="25.15" hidden="1" customHeight="1" outlineLevel="1" x14ac:dyDescent="0.2">
      <c r="A156" s="10" t="s">
        <v>114</v>
      </c>
      <c r="B156" s="61"/>
      <c r="C156" s="27">
        <v>1233</v>
      </c>
      <c r="D156" s="8" t="e">
        <f>C156/B156</f>
        <v>#DIV/0!</v>
      </c>
      <c r="E156" s="86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125"/>
      <c r="AB156" s="125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6"/>
    </row>
    <row r="157" spans="1:46" s="155" customFormat="1" ht="22.9" hidden="1" customHeight="1" outlineLevel="1" x14ac:dyDescent="0.2">
      <c r="A157" s="60" t="s">
        <v>115</v>
      </c>
      <c r="B157" s="22"/>
      <c r="C157" s="27">
        <f>SUM(F157:AA157)</f>
        <v>0</v>
      </c>
      <c r="D157" s="8" t="e">
        <f>C157/B157</f>
        <v>#DIV/0!</v>
      </c>
      <c r="E157" s="86"/>
      <c r="F157" s="54"/>
      <c r="G157" s="41"/>
      <c r="H157" s="54"/>
      <c r="I157" s="41"/>
      <c r="J157" s="41"/>
      <c r="K157" s="41"/>
      <c r="L157" s="54"/>
      <c r="M157" s="41"/>
      <c r="N157" s="41"/>
      <c r="O157" s="54"/>
      <c r="P157" s="41"/>
      <c r="Q157" s="41"/>
      <c r="R157" s="41"/>
      <c r="S157" s="41"/>
      <c r="T157" s="41"/>
      <c r="U157" s="41"/>
      <c r="V157" s="62"/>
      <c r="W157" s="62"/>
      <c r="X157" s="41"/>
      <c r="Y157" s="41"/>
      <c r="Z157" s="41"/>
      <c r="AA157" s="119"/>
      <c r="AB157" s="119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6"/>
    </row>
    <row r="158" spans="1:46" s="155" customFormat="1" ht="23.25" hidden="1" customHeight="1" x14ac:dyDescent="0.2">
      <c r="A158" s="11" t="s">
        <v>34</v>
      </c>
      <c r="B158" s="34"/>
      <c r="C158" s="34">
        <f>C157/C156</f>
        <v>0</v>
      </c>
      <c r="D158" s="34" t="e">
        <f>#N/A</f>
        <v>#N/A</v>
      </c>
      <c r="E158" s="88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113"/>
      <c r="AB158" s="113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6"/>
    </row>
    <row r="159" spans="1:46" s="155" customFormat="1" ht="27" hidden="1" customHeight="1" x14ac:dyDescent="0.2">
      <c r="A159" s="33" t="s">
        <v>116</v>
      </c>
      <c r="B159" s="22"/>
      <c r="C159" s="27">
        <f>SUM(F159:AA159)</f>
        <v>0</v>
      </c>
      <c r="D159" s="8" t="e">
        <f>C159/B159</f>
        <v>#DIV/0!</v>
      </c>
      <c r="E159" s="86"/>
      <c r="F159" s="41"/>
      <c r="G159" s="41"/>
      <c r="H159" s="41"/>
      <c r="I159" s="41"/>
      <c r="J159" s="41"/>
      <c r="K159" s="41"/>
      <c r="L159" s="41"/>
      <c r="M159" s="41"/>
      <c r="N159" s="41"/>
      <c r="O159" s="54"/>
      <c r="P159" s="54"/>
      <c r="Q159" s="41"/>
      <c r="R159" s="41"/>
      <c r="S159" s="41"/>
      <c r="T159" s="54"/>
      <c r="U159" s="54"/>
      <c r="V159" s="54"/>
      <c r="W159" s="54"/>
      <c r="X159" s="41"/>
      <c r="Y159" s="41"/>
      <c r="Z159" s="41"/>
      <c r="AA159" s="119"/>
      <c r="AB159" s="119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6"/>
    </row>
    <row r="160" spans="1:46" s="155" customFormat="1" ht="28.15" hidden="1" customHeight="1" x14ac:dyDescent="0.2">
      <c r="A160" s="33" t="s">
        <v>102</v>
      </c>
      <c r="B160" s="68"/>
      <c r="C160" s="68" t="e">
        <f>C159/C157*10</f>
        <v>#DIV/0!</v>
      </c>
      <c r="D160" s="68" t="e">
        <f t="shared" ref="D160:E160" si="12">D159/D157*10</f>
        <v>#DIV/0!</v>
      </c>
      <c r="E160" s="68" t="e">
        <f t="shared" si="12"/>
        <v>#DIV/0!</v>
      </c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131"/>
      <c r="AB160" s="131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6"/>
    </row>
    <row r="161" spans="1:46" s="155" customFormat="1" ht="24" hidden="1" customHeight="1" outlineLevel="1" x14ac:dyDescent="0.2">
      <c r="A161" s="60" t="s">
        <v>117</v>
      </c>
      <c r="B161" s="17"/>
      <c r="C161" s="58">
        <f>SUM(F161:AA161)</f>
        <v>0</v>
      </c>
      <c r="D161" s="8" t="e">
        <f>#N/A</f>
        <v>#N/A</v>
      </c>
      <c r="E161" s="86"/>
      <c r="F161" s="42"/>
      <c r="G161" s="41"/>
      <c r="H161" s="64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69"/>
      <c r="U161" s="41"/>
      <c r="V161" s="41"/>
      <c r="W161" s="41"/>
      <c r="X161" s="41"/>
      <c r="Y161" s="41"/>
      <c r="Z161" s="41"/>
      <c r="AA161" s="119"/>
      <c r="AB161" s="119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6"/>
    </row>
    <row r="162" spans="1:46" s="155" customFormat="1" ht="23.45" hidden="1" customHeight="1" collapsed="1" x14ac:dyDescent="0.2">
      <c r="A162" s="33" t="s">
        <v>118</v>
      </c>
      <c r="B162" s="17"/>
      <c r="C162" s="58">
        <f>SUM(F162:AA162)</f>
        <v>0</v>
      </c>
      <c r="D162" s="8" t="e">
        <f>#N/A</f>
        <v>#N/A</v>
      </c>
      <c r="E162" s="86"/>
      <c r="F162" s="42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69"/>
      <c r="U162" s="41"/>
      <c r="V162" s="41"/>
      <c r="W162" s="41"/>
      <c r="X162" s="41"/>
      <c r="Y162" s="41"/>
      <c r="Z162" s="41"/>
      <c r="AA162" s="119"/>
      <c r="AB162" s="119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6"/>
    </row>
    <row r="163" spans="1:46" s="155" customFormat="1" ht="23.45" hidden="1" customHeight="1" x14ac:dyDescent="0.2">
      <c r="A163" s="33" t="s">
        <v>102</v>
      </c>
      <c r="B163" s="68"/>
      <c r="C163" s="68" t="e">
        <f>C162/C161*10</f>
        <v>#DIV/0!</v>
      </c>
      <c r="D163" s="8" t="e">
        <f>#N/A</f>
        <v>#N/A</v>
      </c>
      <c r="E163" s="86"/>
      <c r="F163" s="42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42"/>
      <c r="Y163" s="64"/>
      <c r="Z163" s="42"/>
      <c r="AA163" s="120"/>
      <c r="AB163" s="120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6"/>
    </row>
    <row r="164" spans="1:46" s="155" customFormat="1" ht="23.45" hidden="1" customHeight="1" x14ac:dyDescent="0.2">
      <c r="A164" s="60" t="s">
        <v>174</v>
      </c>
      <c r="B164" s="68"/>
      <c r="C164" s="58">
        <f>SUM(F164:AA164)</f>
        <v>0</v>
      </c>
      <c r="D164" s="8"/>
      <c r="E164" s="86"/>
      <c r="F164" s="42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42"/>
      <c r="Y164" s="64"/>
      <c r="Z164" s="42"/>
      <c r="AA164" s="120"/>
      <c r="AB164" s="120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6"/>
    </row>
    <row r="165" spans="1:46" s="155" customFormat="1" ht="23.45" hidden="1" customHeight="1" x14ac:dyDescent="0.2">
      <c r="A165" s="33" t="s">
        <v>175</v>
      </c>
      <c r="B165" s="68"/>
      <c r="C165" s="58">
        <f>SUM(F165:AA165)</f>
        <v>0</v>
      </c>
      <c r="D165" s="8"/>
      <c r="E165" s="86"/>
      <c r="F165" s="42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42"/>
      <c r="Y165" s="64"/>
      <c r="Z165" s="42"/>
      <c r="AA165" s="120"/>
      <c r="AB165" s="120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6"/>
    </row>
    <row r="166" spans="1:46" s="155" customFormat="1" ht="23.45" hidden="1" customHeight="1" x14ac:dyDescent="0.2">
      <c r="A166" s="33" t="s">
        <v>102</v>
      </c>
      <c r="B166" s="68"/>
      <c r="C166" s="68" t="e">
        <f>C165/C164*10</f>
        <v>#DIV/0!</v>
      </c>
      <c r="D166" s="8"/>
      <c r="E166" s="86"/>
      <c r="F166" s="42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42"/>
      <c r="Y166" s="64"/>
      <c r="Z166" s="42"/>
      <c r="AA166" s="120"/>
      <c r="AB166" s="120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6"/>
    </row>
    <row r="167" spans="1:46" s="155" customFormat="1" ht="21" hidden="1" customHeight="1" x14ac:dyDescent="0.2">
      <c r="A167" s="60" t="s">
        <v>119</v>
      </c>
      <c r="B167" s="27"/>
      <c r="C167" s="27">
        <f>SUM(F167:AA167)</f>
        <v>0</v>
      </c>
      <c r="D167" s="8" t="e">
        <f>#N/A</f>
        <v>#N/A</v>
      </c>
      <c r="E167" s="86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119"/>
      <c r="AB167" s="119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6"/>
    </row>
    <row r="168" spans="1:46" s="155" customFormat="1" ht="21" hidden="1" customHeight="1" x14ac:dyDescent="0.2">
      <c r="A168" s="33" t="s">
        <v>120</v>
      </c>
      <c r="B168" s="27"/>
      <c r="C168" s="27">
        <f>SUM(F168:AA168)</f>
        <v>0</v>
      </c>
      <c r="D168" s="8" t="e">
        <f>#N/A</f>
        <v>#N/A</v>
      </c>
      <c r="E168" s="86"/>
      <c r="F168" s="41"/>
      <c r="G168" s="39"/>
      <c r="H168" s="64"/>
      <c r="I168" s="39"/>
      <c r="J168" s="39"/>
      <c r="K168" s="39"/>
      <c r="L168" s="42"/>
      <c r="M168" s="42"/>
      <c r="N168" s="42"/>
      <c r="O168" s="39"/>
      <c r="P168" s="39"/>
      <c r="Q168" s="39"/>
      <c r="R168" s="42"/>
      <c r="S168" s="42"/>
      <c r="T168" s="42"/>
      <c r="U168" s="39"/>
      <c r="V168" s="39"/>
      <c r="W168" s="39"/>
      <c r="X168" s="42"/>
      <c r="Y168" s="39"/>
      <c r="Z168" s="42"/>
      <c r="AA168" s="116"/>
      <c r="AB168" s="116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6"/>
    </row>
    <row r="169" spans="1:46" s="155" customFormat="1" ht="21" hidden="1" customHeight="1" x14ac:dyDescent="0.2">
      <c r="A169" s="33" t="s">
        <v>102</v>
      </c>
      <c r="B169" s="58"/>
      <c r="C169" s="58" t="e">
        <f>C168/C167*10</f>
        <v>#DIV/0!</v>
      </c>
      <c r="D169" s="8" t="e">
        <f>#N/A</f>
        <v>#N/A</v>
      </c>
      <c r="E169" s="86"/>
      <c r="F169" s="59"/>
      <c r="G169" s="59"/>
      <c r="H169" s="59"/>
      <c r="I169" s="25"/>
      <c r="J169" s="25"/>
      <c r="K169" s="25"/>
      <c r="L169" s="59"/>
      <c r="M169" s="59"/>
      <c r="N169" s="59"/>
      <c r="O169" s="25"/>
      <c r="P169" s="25"/>
      <c r="Q169" s="25"/>
      <c r="R169" s="59"/>
      <c r="S169" s="59"/>
      <c r="T169" s="59"/>
      <c r="U169" s="25"/>
      <c r="V169" s="25"/>
      <c r="W169" s="25"/>
      <c r="X169" s="59"/>
      <c r="Y169" s="59"/>
      <c r="Z169" s="59"/>
      <c r="AA169" s="112"/>
      <c r="AB169" s="112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6"/>
    </row>
    <row r="170" spans="1:46" s="155" customFormat="1" ht="21" hidden="1" customHeight="1" outlineLevel="1" x14ac:dyDescent="0.2">
      <c r="A170" s="60" t="s">
        <v>121</v>
      </c>
      <c r="B170" s="27"/>
      <c r="C170" s="27">
        <f>SUM(F170:AA170)</f>
        <v>0</v>
      </c>
      <c r="D170" s="8" t="e">
        <f>#N/A</f>
        <v>#N/A</v>
      </c>
      <c r="E170" s="86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119"/>
      <c r="AB170" s="119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6"/>
    </row>
    <row r="171" spans="1:46" s="155" customFormat="1" ht="21" hidden="1" customHeight="1" outlineLevel="1" x14ac:dyDescent="0.2">
      <c r="A171" s="33" t="s">
        <v>122</v>
      </c>
      <c r="B171" s="27"/>
      <c r="C171" s="27">
        <f>SUM(F171:AA171)</f>
        <v>0</v>
      </c>
      <c r="D171" s="8" t="e">
        <f>#N/A</f>
        <v>#N/A</v>
      </c>
      <c r="E171" s="86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119"/>
      <c r="AB171" s="119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6"/>
    </row>
    <row r="172" spans="1:46" s="155" customFormat="1" ht="23.45" hidden="1" customHeight="1" x14ac:dyDescent="0.2">
      <c r="A172" s="33" t="s">
        <v>102</v>
      </c>
      <c r="B172" s="68"/>
      <c r="C172" s="68" t="e">
        <f>C171/C170*10</f>
        <v>#DIV/0!</v>
      </c>
      <c r="D172" s="68" t="e">
        <f>D171/D170*10</f>
        <v>#N/A</v>
      </c>
      <c r="E172" s="88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131"/>
      <c r="AB172" s="131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6"/>
    </row>
    <row r="173" spans="1:46" s="155" customFormat="1" ht="23.45" hidden="1" customHeight="1" outlineLevel="1" x14ac:dyDescent="0.2">
      <c r="A173" s="60" t="s">
        <v>123</v>
      </c>
      <c r="B173" s="27"/>
      <c r="C173" s="27">
        <f>SUM(F173:AA173)</f>
        <v>0</v>
      </c>
      <c r="D173" s="8" t="e">
        <f>#N/A</f>
        <v>#N/A</v>
      </c>
      <c r="E173" s="86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119"/>
      <c r="AB173" s="119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6"/>
    </row>
    <row r="174" spans="1:46" s="155" customFormat="1" ht="23.45" hidden="1" customHeight="1" outlineLevel="1" x14ac:dyDescent="0.2">
      <c r="A174" s="33" t="s">
        <v>124</v>
      </c>
      <c r="B174" s="27"/>
      <c r="C174" s="27">
        <f>SUM(F174:AA174)</f>
        <v>0</v>
      </c>
      <c r="D174" s="8" t="e">
        <f>#N/A</f>
        <v>#N/A</v>
      </c>
      <c r="E174" s="86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119"/>
      <c r="AB174" s="119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6"/>
    </row>
    <row r="175" spans="1:46" s="155" customFormat="1" ht="23.45" hidden="1" customHeight="1" x14ac:dyDescent="0.2">
      <c r="A175" s="33" t="s">
        <v>102</v>
      </c>
      <c r="B175" s="68"/>
      <c r="C175" s="68" t="e">
        <f t="shared" ref="C175:E175" si="13">C174/C173*10</f>
        <v>#DIV/0!</v>
      </c>
      <c r="D175" s="68" t="e">
        <f t="shared" si="13"/>
        <v>#N/A</v>
      </c>
      <c r="E175" s="68" t="e">
        <f t="shared" si="13"/>
        <v>#DIV/0!</v>
      </c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131"/>
      <c r="AB175" s="131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6"/>
    </row>
    <row r="176" spans="1:46" s="155" customFormat="1" ht="23.45" hidden="1" customHeight="1" x14ac:dyDescent="0.2">
      <c r="A176" s="60" t="s">
        <v>125</v>
      </c>
      <c r="B176" s="22"/>
      <c r="C176" s="27">
        <f>SUM(F176:AA176)</f>
        <v>0</v>
      </c>
      <c r="D176" s="8" t="e">
        <f>C176/B176</f>
        <v>#DIV/0!</v>
      </c>
      <c r="E176" s="86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62"/>
      <c r="R176" s="41"/>
      <c r="S176" s="41"/>
      <c r="T176" s="41"/>
      <c r="U176" s="41"/>
      <c r="V176" s="41"/>
      <c r="W176" s="41"/>
      <c r="X176" s="41"/>
      <c r="Y176" s="41"/>
      <c r="Z176" s="41"/>
      <c r="AA176" s="119"/>
      <c r="AB176" s="119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6"/>
    </row>
    <row r="177" spans="1:46" s="155" customFormat="1" ht="27" hidden="1" customHeight="1" x14ac:dyDescent="0.2">
      <c r="A177" s="60" t="s">
        <v>126</v>
      </c>
      <c r="B177" s="22"/>
      <c r="C177" s="27"/>
      <c r="D177" s="8"/>
      <c r="E177" s="86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119"/>
      <c r="AB177" s="119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6"/>
    </row>
    <row r="178" spans="1:46" s="155" customFormat="1" ht="25.9" hidden="1" customHeight="1" x14ac:dyDescent="0.2">
      <c r="A178" s="60" t="s">
        <v>127</v>
      </c>
      <c r="B178" s="22"/>
      <c r="C178" s="27"/>
      <c r="D178" s="8"/>
      <c r="E178" s="86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119"/>
      <c r="AB178" s="119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6"/>
    </row>
    <row r="179" spans="1:46" s="166" customFormat="1" ht="24" hidden="1" customHeight="1" x14ac:dyDescent="0.2">
      <c r="A179" s="33" t="s">
        <v>128</v>
      </c>
      <c r="B179" s="22"/>
      <c r="C179" s="27">
        <f>SUM(F179:AA179)</f>
        <v>0</v>
      </c>
      <c r="D179" s="8" t="e">
        <f>C179/B179</f>
        <v>#DIV/0!</v>
      </c>
      <c r="E179" s="86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119"/>
      <c r="AB179" s="119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183"/>
    </row>
    <row r="180" spans="1:46" s="166" customFormat="1" ht="24.6" hidden="1" customHeight="1" x14ac:dyDescent="0.2">
      <c r="A180" s="11" t="s">
        <v>129</v>
      </c>
      <c r="B180" s="8"/>
      <c r="C180" s="8">
        <f>C179/C182</f>
        <v>0</v>
      </c>
      <c r="D180" s="8" t="e">
        <f t="shared" ref="D180:E180" si="14">D179/D182</f>
        <v>#DIV/0!</v>
      </c>
      <c r="E180" s="8" t="e">
        <f t="shared" si="14"/>
        <v>#DIV/0!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114"/>
      <c r="AB180" s="114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83"/>
    </row>
    <row r="181" spans="1:46" s="155" customFormat="1" ht="29.45" hidden="1" customHeight="1" x14ac:dyDescent="0.2">
      <c r="A181" s="33" t="s">
        <v>130</v>
      </c>
      <c r="B181" s="22"/>
      <c r="C181" s="27">
        <f>SUM(F181:AA181)</f>
        <v>0</v>
      </c>
      <c r="D181" s="8" t="e">
        <f>C181/B181</f>
        <v>#DIV/0!</v>
      </c>
      <c r="E181" s="86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111"/>
      <c r="AB181" s="111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6"/>
    </row>
    <row r="182" spans="1:46" s="155" customFormat="1" ht="27" hidden="1" customHeight="1" outlineLevel="1" x14ac:dyDescent="0.2">
      <c r="A182" s="33" t="s">
        <v>131</v>
      </c>
      <c r="B182" s="22"/>
      <c r="C182" s="27">
        <f>SUM(F182:AA182)</f>
        <v>89156</v>
      </c>
      <c r="D182" s="8"/>
      <c r="E182" s="86"/>
      <c r="F182" s="23">
        <v>7447</v>
      </c>
      <c r="G182" s="23">
        <v>4086</v>
      </c>
      <c r="H182" s="23">
        <v>5495</v>
      </c>
      <c r="I182" s="23">
        <v>6742</v>
      </c>
      <c r="J182" s="23">
        <v>3371</v>
      </c>
      <c r="K182" s="23">
        <v>5932</v>
      </c>
      <c r="L182" s="23">
        <v>4299</v>
      </c>
      <c r="M182" s="23">
        <v>5051</v>
      </c>
      <c r="N182" s="23">
        <v>4521</v>
      </c>
      <c r="O182" s="23">
        <v>2229</v>
      </c>
      <c r="P182" s="23">
        <v>3099</v>
      </c>
      <c r="Q182" s="23">
        <v>7053</v>
      </c>
      <c r="R182" s="23">
        <v>7553</v>
      </c>
      <c r="S182" s="23">
        <v>5109</v>
      </c>
      <c r="T182" s="23">
        <v>7663</v>
      </c>
      <c r="U182" s="23">
        <v>4085</v>
      </c>
      <c r="V182" s="23">
        <v>3293</v>
      </c>
      <c r="W182" s="23"/>
      <c r="X182" s="23">
        <v>2128</v>
      </c>
      <c r="Y182" s="23"/>
      <c r="Z182" s="23"/>
      <c r="AA182" s="111"/>
      <c r="AB182" s="111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6"/>
    </row>
    <row r="183" spans="1:46" s="155" customFormat="1" ht="25.15" hidden="1" customHeight="1" outlineLevel="1" x14ac:dyDescent="0.2">
      <c r="A183" s="33" t="s">
        <v>132</v>
      </c>
      <c r="B183" s="22"/>
      <c r="C183" s="27">
        <f>SUM(F183:AA183)</f>
        <v>0</v>
      </c>
      <c r="D183" s="8"/>
      <c r="E183" s="86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111"/>
      <c r="AB183" s="111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6"/>
    </row>
    <row r="184" spans="1:46" s="155" customFormat="1" ht="23.45" hidden="1" customHeight="1" x14ac:dyDescent="0.2">
      <c r="A184" s="11" t="s">
        <v>34</v>
      </c>
      <c r="B184" s="13"/>
      <c r="C184" s="13">
        <f t="shared" ref="C184:E184" si="15">C183/C182</f>
        <v>0</v>
      </c>
      <c r="D184" s="13" t="e">
        <f t="shared" si="15"/>
        <v>#DIV/0!</v>
      </c>
      <c r="E184" s="13" t="e">
        <f t="shared" si="15"/>
        <v>#DIV/0!</v>
      </c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10"/>
      <c r="AB184" s="110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6"/>
    </row>
    <row r="185" spans="1:46" s="155" customFormat="1" ht="21.6" hidden="1" customHeight="1" x14ac:dyDescent="0.2">
      <c r="A185" s="10" t="s">
        <v>133</v>
      </c>
      <c r="B185" s="25"/>
      <c r="C185" s="25">
        <f>SUM(F185:AA185)</f>
        <v>0</v>
      </c>
      <c r="D185" s="13"/>
      <c r="E185" s="85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132"/>
      <c r="AB185" s="132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6"/>
    </row>
    <row r="186" spans="1:46" s="155" customFormat="1" ht="23.45" hidden="1" customHeight="1" x14ac:dyDescent="0.2">
      <c r="A186" s="10" t="s">
        <v>134</v>
      </c>
      <c r="B186" s="25"/>
      <c r="C186" s="25">
        <f>SUM(F186:AA186)</f>
        <v>0</v>
      </c>
      <c r="D186" s="13"/>
      <c r="E186" s="85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132"/>
      <c r="AB186" s="132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6"/>
    </row>
    <row r="187" spans="1:46" s="155" customFormat="1" ht="23.45" hidden="1" customHeight="1" x14ac:dyDescent="0.2">
      <c r="A187" s="33" t="s">
        <v>166</v>
      </c>
      <c r="B187" s="22"/>
      <c r="C187" s="27">
        <f>SUM(F187:AA187)</f>
        <v>0</v>
      </c>
      <c r="D187" s="13"/>
      <c r="E187" s="85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132"/>
      <c r="AB187" s="132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6"/>
    </row>
    <row r="188" spans="1:46" s="166" customFormat="1" ht="45" hidden="1" customHeight="1" outlineLevel="1" x14ac:dyDescent="0.2">
      <c r="A188" s="10" t="s">
        <v>165</v>
      </c>
      <c r="B188" s="22"/>
      <c r="C188" s="27">
        <f>SUM(F188:AA188)</f>
        <v>0</v>
      </c>
      <c r="D188" s="8" t="e">
        <f>C188/B188</f>
        <v>#DIV/0!</v>
      </c>
      <c r="E188" s="31">
        <v>1289</v>
      </c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115"/>
      <c r="AB188" s="11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183"/>
    </row>
    <row r="189" spans="1:46" s="169" customFormat="1" ht="25.9" hidden="1" customHeight="1" outlineLevel="1" x14ac:dyDescent="0.2">
      <c r="A189" s="33" t="s">
        <v>135</v>
      </c>
      <c r="B189" s="27"/>
      <c r="C189" s="27">
        <f>SUM(F189:AA189)</f>
        <v>0</v>
      </c>
      <c r="D189" s="8" t="e">
        <f>C189/B189</f>
        <v>#DIV/0!</v>
      </c>
      <c r="E189" s="86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119"/>
      <c r="AB189" s="119"/>
      <c r="AC189" s="168"/>
      <c r="AD189" s="168"/>
      <c r="AE189" s="168"/>
      <c r="AF189" s="168"/>
      <c r="AG189" s="168"/>
      <c r="AH189" s="168"/>
      <c r="AI189" s="168"/>
      <c r="AJ189" s="168"/>
      <c r="AK189" s="168"/>
      <c r="AL189" s="168"/>
      <c r="AM189" s="168"/>
      <c r="AN189" s="168"/>
      <c r="AO189" s="168"/>
      <c r="AP189" s="168"/>
      <c r="AQ189" s="168"/>
      <c r="AR189" s="168"/>
      <c r="AS189" s="168"/>
      <c r="AT189" s="184"/>
    </row>
    <row r="190" spans="1:46" s="166" customFormat="1" ht="30.6" hidden="1" customHeight="1" x14ac:dyDescent="0.2">
      <c r="A190" s="10" t="s">
        <v>136</v>
      </c>
      <c r="B190" s="56"/>
      <c r="C190" s="56" t="e">
        <f>C189/C188</f>
        <v>#DIV/0!</v>
      </c>
      <c r="D190" s="56" t="e">
        <f>D189/D188</f>
        <v>#DIV/0!</v>
      </c>
      <c r="E190" s="56">
        <f>E189/E188</f>
        <v>0</v>
      </c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33"/>
      <c r="AB190" s="133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165"/>
      <c r="AR190" s="165"/>
      <c r="AS190" s="165"/>
      <c r="AT190" s="183"/>
    </row>
    <row r="191" spans="1:46" s="166" customFormat="1" ht="28.9" hidden="1" customHeight="1" outlineLevel="1" x14ac:dyDescent="0.2">
      <c r="A191" s="10" t="s">
        <v>137</v>
      </c>
      <c r="B191" s="27"/>
      <c r="C191" s="27">
        <f>SUM(F191:AA191)</f>
        <v>0</v>
      </c>
      <c r="D191" s="8" t="e">
        <f>C191/B191</f>
        <v>#DIV/0!</v>
      </c>
      <c r="E191" s="86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124"/>
      <c r="AB191" s="124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83"/>
    </row>
    <row r="192" spans="1:46" s="169" customFormat="1" ht="29.25" hidden="1" customHeight="1" outlineLevel="1" x14ac:dyDescent="0.2">
      <c r="A192" s="33" t="s">
        <v>138</v>
      </c>
      <c r="B192" s="22"/>
      <c r="C192" s="27">
        <f>SUM(F192:AA192)</f>
        <v>0</v>
      </c>
      <c r="D192" s="8" t="e">
        <f>C192/B192</f>
        <v>#DIV/0!</v>
      </c>
      <c r="E192" s="86"/>
      <c r="F192" s="54"/>
      <c r="G192" s="41"/>
      <c r="H192" s="41"/>
      <c r="I192" s="41"/>
      <c r="J192" s="41"/>
      <c r="K192" s="41"/>
      <c r="L192" s="41"/>
      <c r="M192" s="41"/>
      <c r="N192" s="41"/>
      <c r="O192" s="41"/>
      <c r="P192" s="54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119"/>
      <c r="AB192" s="119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  <c r="AM192" s="168"/>
      <c r="AN192" s="168"/>
      <c r="AO192" s="168"/>
      <c r="AP192" s="168"/>
      <c r="AQ192" s="168"/>
      <c r="AR192" s="168"/>
      <c r="AS192" s="168"/>
      <c r="AT192" s="184"/>
    </row>
    <row r="193" spans="1:46" s="166" customFormat="1" ht="24.6" hidden="1" customHeight="1" x14ac:dyDescent="0.2">
      <c r="A193" s="10" t="s">
        <v>139</v>
      </c>
      <c r="B193" s="13"/>
      <c r="C193" s="13" t="e">
        <f t="shared" ref="C193:E193" si="16">C192/C191</f>
        <v>#DIV/0!</v>
      </c>
      <c r="D193" s="14" t="e">
        <f t="shared" si="16"/>
        <v>#DIV/0!</v>
      </c>
      <c r="E193" s="14" t="e">
        <f t="shared" si="16"/>
        <v>#DIV/0!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10"/>
      <c r="AB193" s="110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183"/>
    </row>
    <row r="194" spans="1:46" s="166" customFormat="1" ht="25.9" hidden="1" customHeight="1" x14ac:dyDescent="0.2">
      <c r="A194" s="11" t="s">
        <v>140</v>
      </c>
      <c r="B194" s="22"/>
      <c r="C194" s="27"/>
      <c r="D194" s="8"/>
      <c r="E194" s="86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119"/>
      <c r="AB194" s="119"/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N194" s="165"/>
      <c r="AO194" s="165"/>
      <c r="AP194" s="165"/>
      <c r="AQ194" s="165"/>
      <c r="AR194" s="165"/>
      <c r="AS194" s="165"/>
      <c r="AT194" s="183"/>
    </row>
    <row r="195" spans="1:46" s="169" customFormat="1" ht="29.25" hidden="1" customHeight="1" outlineLevel="1" x14ac:dyDescent="0.2">
      <c r="A195" s="60" t="s">
        <v>141</v>
      </c>
      <c r="B195" s="22"/>
      <c r="C195" s="27">
        <f>SUM(F195:AA195)</f>
        <v>0</v>
      </c>
      <c r="D195" s="8" t="e">
        <f>C195/B195</f>
        <v>#DIV/0!</v>
      </c>
      <c r="E195" s="86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119"/>
      <c r="AB195" s="119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/>
      <c r="AM195" s="168"/>
      <c r="AN195" s="168"/>
      <c r="AO195" s="168"/>
      <c r="AP195" s="168"/>
      <c r="AQ195" s="168"/>
      <c r="AR195" s="168"/>
      <c r="AS195" s="168"/>
      <c r="AT195" s="184"/>
    </row>
    <row r="196" spans="1:46" s="169" customFormat="1" ht="29.25" hidden="1" customHeight="1" outlineLevel="1" x14ac:dyDescent="0.2">
      <c r="A196" s="11" t="s">
        <v>142</v>
      </c>
      <c r="B196" s="22"/>
      <c r="C196" s="27">
        <f>SUM(F196:AA196)</f>
        <v>0</v>
      </c>
      <c r="D196" s="8"/>
      <c r="E196" s="86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119"/>
      <c r="AB196" s="119"/>
      <c r="AC196" s="168"/>
      <c r="AD196" s="168"/>
      <c r="AE196" s="168"/>
      <c r="AF196" s="168"/>
      <c r="AG196" s="168"/>
      <c r="AH196" s="168"/>
      <c r="AI196" s="168"/>
      <c r="AJ196" s="168"/>
      <c r="AK196" s="168"/>
      <c r="AL196" s="168"/>
      <c r="AM196" s="168"/>
      <c r="AN196" s="168"/>
      <c r="AO196" s="168"/>
      <c r="AP196" s="168"/>
      <c r="AQ196" s="168"/>
      <c r="AR196" s="168"/>
      <c r="AS196" s="168"/>
      <c r="AT196" s="184"/>
    </row>
    <row r="197" spans="1:46" s="166" customFormat="1" ht="29.25" hidden="1" customHeight="1" outlineLevel="1" x14ac:dyDescent="0.2">
      <c r="A197" s="11" t="s">
        <v>143</v>
      </c>
      <c r="B197" s="22"/>
      <c r="C197" s="27">
        <f>SUM(F197:AA197)</f>
        <v>0</v>
      </c>
      <c r="D197" s="8" t="e">
        <f>C197/B197</f>
        <v>#DIV/0!</v>
      </c>
      <c r="E197" s="86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119"/>
      <c r="AB197" s="119"/>
      <c r="AC197" s="165"/>
      <c r="AD197" s="165"/>
      <c r="AE197" s="165"/>
      <c r="AF197" s="165"/>
      <c r="AG197" s="165"/>
      <c r="AH197" s="165"/>
      <c r="AI197" s="165" t="s">
        <v>0</v>
      </c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83"/>
    </row>
    <row r="198" spans="1:46" s="166" customFormat="1" ht="26.45" hidden="1" customHeight="1" outlineLevel="1" x14ac:dyDescent="0.2">
      <c r="A198" s="11" t="s">
        <v>144</v>
      </c>
      <c r="B198" s="27"/>
      <c r="C198" s="27">
        <f>C195*0.45</f>
        <v>0</v>
      </c>
      <c r="D198" s="27" t="e">
        <f t="shared" ref="D198:E198" si="17">D195*0.45</f>
        <v>#DIV/0!</v>
      </c>
      <c r="E198" s="27">
        <f t="shared" si="17"/>
        <v>0</v>
      </c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112"/>
      <c r="AB198" s="112"/>
      <c r="AC198" s="147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/>
      <c r="AQ198" s="165"/>
      <c r="AR198" s="165"/>
      <c r="AS198" s="165"/>
      <c r="AT198" s="183"/>
    </row>
    <row r="199" spans="1:46" s="166" customFormat="1" ht="24.6" hidden="1" customHeight="1" collapsed="1" x14ac:dyDescent="0.2">
      <c r="A199" s="11" t="s">
        <v>145</v>
      </c>
      <c r="B199" s="56"/>
      <c r="C199" s="56" t="e">
        <f>C195/C197</f>
        <v>#DIV/0!</v>
      </c>
      <c r="D199" s="100" t="e">
        <f>D195/D197</f>
        <v>#DIV/0!</v>
      </c>
      <c r="E199" s="100" t="e">
        <f>E195/E197</f>
        <v>#DIV/0!</v>
      </c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33"/>
      <c r="AB199" s="133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183"/>
    </row>
    <row r="200" spans="1:46" s="169" customFormat="1" ht="25.15" hidden="1" customHeight="1" outlineLevel="1" x14ac:dyDescent="0.2">
      <c r="A200" s="60" t="s">
        <v>146</v>
      </c>
      <c r="B200" s="22"/>
      <c r="C200" s="27">
        <f>SUM(F200:AA200)</f>
        <v>0</v>
      </c>
      <c r="D200" s="8" t="e">
        <f>C200/B200</f>
        <v>#DIV/0!</v>
      </c>
      <c r="E200" s="86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119"/>
      <c r="AB200" s="119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  <c r="AP200" s="168"/>
      <c r="AQ200" s="168"/>
      <c r="AR200" s="168"/>
      <c r="AS200" s="168"/>
      <c r="AT200" s="184"/>
    </row>
    <row r="201" spans="1:46" s="169" customFormat="1" ht="29.25" hidden="1" customHeight="1" outlineLevel="1" x14ac:dyDescent="0.2">
      <c r="A201" s="11" t="s">
        <v>142</v>
      </c>
      <c r="B201" s="22"/>
      <c r="C201" s="27">
        <f>SUM(F201:AA201)</f>
        <v>0</v>
      </c>
      <c r="D201" s="8"/>
      <c r="E201" s="86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134"/>
      <c r="AB201" s="134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/>
      <c r="AM201" s="168"/>
      <c r="AN201" s="168"/>
      <c r="AO201" s="168"/>
      <c r="AP201" s="168"/>
      <c r="AQ201" s="168"/>
      <c r="AR201" s="168"/>
      <c r="AS201" s="168"/>
      <c r="AT201" s="184"/>
    </row>
    <row r="202" spans="1:46" s="166" customFormat="1" ht="29.25" hidden="1" customHeight="1" outlineLevel="1" x14ac:dyDescent="0.2">
      <c r="A202" s="11" t="s">
        <v>143</v>
      </c>
      <c r="B202" s="22"/>
      <c r="C202" s="27">
        <f>SUM(F202:AA202)</f>
        <v>0</v>
      </c>
      <c r="D202" s="8" t="e">
        <f>C202/B202</f>
        <v>#DIV/0!</v>
      </c>
      <c r="E202" s="86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119"/>
      <c r="AB202" s="119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165"/>
      <c r="AR202" s="165"/>
      <c r="AS202" s="165"/>
      <c r="AT202" s="183"/>
    </row>
    <row r="203" spans="1:46" s="166" customFormat="1" ht="29.25" hidden="1" customHeight="1" outlineLevel="1" x14ac:dyDescent="0.2">
      <c r="A203" s="11" t="s">
        <v>144</v>
      </c>
      <c r="B203" s="27"/>
      <c r="C203" s="27">
        <f>C200*0.3</f>
        <v>0</v>
      </c>
      <c r="D203" s="27" t="e">
        <f>#N/A</f>
        <v>#N/A</v>
      </c>
      <c r="E203" s="27" t="e">
        <f>#N/A</f>
        <v>#N/A</v>
      </c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112"/>
      <c r="AB203" s="112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83"/>
    </row>
    <row r="204" spans="1:46" s="169" customFormat="1" ht="24.6" hidden="1" customHeight="1" collapsed="1" x14ac:dyDescent="0.2">
      <c r="A204" s="11" t="s">
        <v>145</v>
      </c>
      <c r="B204" s="8"/>
      <c r="C204" s="8" t="e">
        <f>C200/C202</f>
        <v>#DIV/0!</v>
      </c>
      <c r="D204" s="30" t="e">
        <f>D200/D202</f>
        <v>#DIV/0!</v>
      </c>
      <c r="E204" s="30" t="e">
        <f>E200/E202</f>
        <v>#DIV/0!</v>
      </c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114"/>
      <c r="AB204" s="114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168"/>
      <c r="AT204" s="184"/>
    </row>
    <row r="205" spans="1:46" s="169" customFormat="1" ht="25.15" hidden="1" customHeight="1" outlineLevel="1" x14ac:dyDescent="0.2">
      <c r="A205" s="60" t="s">
        <v>147</v>
      </c>
      <c r="B205" s="22"/>
      <c r="C205" s="27">
        <f>SUM(F205:AA205)</f>
        <v>0</v>
      </c>
      <c r="D205" s="8"/>
      <c r="E205" s="86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119"/>
      <c r="AB205" s="119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  <c r="AP205" s="168"/>
      <c r="AQ205" s="168"/>
      <c r="AR205" s="168"/>
      <c r="AS205" s="168"/>
      <c r="AT205" s="184"/>
    </row>
    <row r="206" spans="1:46" s="169" customFormat="1" ht="29.25" hidden="1" customHeight="1" outlineLevel="1" x14ac:dyDescent="0.2">
      <c r="A206" s="11" t="s">
        <v>142</v>
      </c>
      <c r="B206" s="22"/>
      <c r="C206" s="27">
        <f>SUM(F206:AA206)</f>
        <v>0</v>
      </c>
      <c r="D206" s="8"/>
      <c r="E206" s="86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134"/>
      <c r="AB206" s="134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  <c r="AP206" s="168"/>
      <c r="AQ206" s="168"/>
      <c r="AR206" s="168"/>
      <c r="AS206" s="168"/>
      <c r="AT206" s="184"/>
    </row>
    <row r="207" spans="1:46" s="166" customFormat="1" ht="28.15" hidden="1" customHeight="1" outlineLevel="1" x14ac:dyDescent="0.2">
      <c r="A207" s="11" t="s">
        <v>143</v>
      </c>
      <c r="B207" s="22"/>
      <c r="C207" s="27">
        <f>SUM(F207:AA207)</f>
        <v>0</v>
      </c>
      <c r="D207" s="8"/>
      <c r="E207" s="86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119"/>
      <c r="AB207" s="119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83"/>
    </row>
    <row r="208" spans="1:46" s="166" customFormat="1" ht="29.25" hidden="1" customHeight="1" outlineLevel="1" x14ac:dyDescent="0.2">
      <c r="A208" s="11" t="s">
        <v>148</v>
      </c>
      <c r="B208" s="27"/>
      <c r="C208" s="27">
        <f>C205*0.19</f>
        <v>0</v>
      </c>
      <c r="D208" s="27" t="e">
        <f>#N/A</f>
        <v>#N/A</v>
      </c>
      <c r="E208" s="27" t="e">
        <f>#N/A</f>
        <v>#N/A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112"/>
      <c r="AB208" s="112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83"/>
    </row>
    <row r="209" spans="1:47" s="169" customFormat="1" ht="24.6" hidden="1" customHeight="1" collapsed="1" x14ac:dyDescent="0.2">
      <c r="A209" s="11" t="s">
        <v>149</v>
      </c>
      <c r="B209" s="8"/>
      <c r="C209" s="8" t="e">
        <f>C205/C207</f>
        <v>#DIV/0!</v>
      </c>
      <c r="D209" s="30" t="e">
        <f>D205/D207</f>
        <v>#DIV/0!</v>
      </c>
      <c r="E209" s="30" t="e">
        <f>E205/E207</f>
        <v>#DIV/0!</v>
      </c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114"/>
      <c r="AB209" s="114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  <c r="AM209" s="168"/>
      <c r="AN209" s="168"/>
      <c r="AO209" s="168"/>
      <c r="AP209" s="168"/>
      <c r="AQ209" s="168"/>
      <c r="AR209" s="168"/>
      <c r="AS209" s="168"/>
      <c r="AT209" s="184"/>
    </row>
    <row r="210" spans="1:47" s="166" customFormat="1" ht="25.15" hidden="1" customHeight="1" x14ac:dyDescent="0.2">
      <c r="A210" s="60" t="s">
        <v>150</v>
      </c>
      <c r="B210" s="27"/>
      <c r="C210" s="27">
        <f>SUM(F210:AA210)</f>
        <v>0</v>
      </c>
      <c r="D210" s="8" t="e">
        <f>C210/B210</f>
        <v>#DIV/0!</v>
      </c>
      <c r="E210" s="86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119"/>
      <c r="AB210" s="119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  <c r="AQ210" s="165"/>
      <c r="AR210" s="165"/>
      <c r="AS210" s="165"/>
      <c r="AT210" s="183"/>
    </row>
    <row r="211" spans="1:47" s="166" customFormat="1" ht="29.25" hidden="1" customHeight="1" x14ac:dyDescent="0.2">
      <c r="A211" s="11" t="s">
        <v>148</v>
      </c>
      <c r="B211" s="27"/>
      <c r="C211" s="27">
        <f>C210*0.7</f>
        <v>0</v>
      </c>
      <c r="D211" s="8" t="e">
        <f>C211/B211</f>
        <v>#DIV/0!</v>
      </c>
      <c r="E211" s="86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112"/>
      <c r="AB211" s="112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165"/>
      <c r="AR211" s="165"/>
      <c r="AS211" s="165"/>
      <c r="AT211" s="183"/>
    </row>
    <row r="212" spans="1:47" s="166" customFormat="1" ht="28.5" hidden="1" customHeight="1" x14ac:dyDescent="0.2">
      <c r="A212" s="33" t="s">
        <v>151</v>
      </c>
      <c r="B212" s="27"/>
      <c r="C212" s="27">
        <f>SUM(F212:AA212)</f>
        <v>0</v>
      </c>
      <c r="D212" s="8"/>
      <c r="E212" s="86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124"/>
      <c r="AB212" s="124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165"/>
      <c r="AR212" s="165"/>
      <c r="AS212" s="165"/>
      <c r="AT212" s="183"/>
    </row>
    <row r="213" spans="1:47" s="166" customFormat="1" ht="25.5" hidden="1" customHeight="1" x14ac:dyDescent="0.2">
      <c r="A213" s="11" t="s">
        <v>142</v>
      </c>
      <c r="B213" s="27"/>
      <c r="C213" s="27">
        <f>SUM(F213:AA213)</f>
        <v>0</v>
      </c>
      <c r="D213" s="8"/>
      <c r="E213" s="86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124"/>
      <c r="AB213" s="124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183"/>
    </row>
    <row r="214" spans="1:47" s="166" customFormat="1" ht="25.15" hidden="1" customHeight="1" x14ac:dyDescent="0.2">
      <c r="A214" s="11" t="s">
        <v>148</v>
      </c>
      <c r="B214" s="27"/>
      <c r="C214" s="27">
        <f>C213*0.2</f>
        <v>0</v>
      </c>
      <c r="D214" s="8" t="e">
        <f>C214/B214</f>
        <v>#DIV/0!</v>
      </c>
      <c r="E214" s="86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112"/>
      <c r="AB214" s="112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83"/>
    </row>
    <row r="215" spans="1:47" s="166" customFormat="1" ht="27.6" hidden="1" customHeight="1" x14ac:dyDescent="0.2">
      <c r="A215" s="33" t="s">
        <v>152</v>
      </c>
      <c r="B215" s="27"/>
      <c r="C215" s="27">
        <f>SUM(F215:AA215)</f>
        <v>0</v>
      </c>
      <c r="D215" s="8" t="e">
        <f>C215/B215</f>
        <v>#DIV/0!</v>
      </c>
      <c r="E215" s="86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124"/>
      <c r="AB215" s="124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83"/>
    </row>
    <row r="216" spans="1:47" s="166" customFormat="1" ht="22.15" hidden="1" customHeight="1" x14ac:dyDescent="0.2">
      <c r="A216" s="33" t="s">
        <v>153</v>
      </c>
      <c r="B216" s="27"/>
      <c r="C216" s="27">
        <f>C214+C211+C208+C203+C198</f>
        <v>0</v>
      </c>
      <c r="D216" s="27" t="e">
        <f>#N/A</f>
        <v>#N/A</v>
      </c>
      <c r="E216" s="27" t="e">
        <f>#N/A</f>
        <v>#N/A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112"/>
      <c r="AB216" s="112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  <c r="AQ216" s="165"/>
      <c r="AR216" s="165"/>
      <c r="AS216" s="165"/>
      <c r="AT216" s="183"/>
    </row>
    <row r="217" spans="1:47" s="166" customFormat="1" ht="23.45" hidden="1" customHeight="1" x14ac:dyDescent="0.2">
      <c r="A217" s="11" t="s">
        <v>163</v>
      </c>
      <c r="B217" s="25"/>
      <c r="C217" s="25">
        <v>61777</v>
      </c>
      <c r="D217" s="30"/>
      <c r="E217" s="86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112"/>
      <c r="AB217" s="112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83"/>
    </row>
    <row r="218" spans="1:47" s="166" customFormat="1" ht="44.45" hidden="1" customHeight="1" x14ac:dyDescent="0.2">
      <c r="A218" s="60" t="s">
        <v>164</v>
      </c>
      <c r="B218" s="58"/>
      <c r="C218" s="58">
        <f t="shared" ref="C218:E218" si="18">C216/C217*10</f>
        <v>0</v>
      </c>
      <c r="D218" s="58" t="e">
        <f t="shared" si="18"/>
        <v>#N/A</v>
      </c>
      <c r="E218" s="58" t="e">
        <f t="shared" si="18"/>
        <v>#N/A</v>
      </c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128"/>
      <c r="AB218" s="128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83"/>
    </row>
    <row r="219" spans="1:47" s="166" customFormat="1" ht="27.6" hidden="1" customHeight="1" x14ac:dyDescent="0.2">
      <c r="A219" s="60" t="s">
        <v>154</v>
      </c>
      <c r="B219" s="58"/>
      <c r="C219" s="58">
        <f>C218</f>
        <v>0</v>
      </c>
      <c r="D219" s="58" t="e">
        <v>#DIV/0!</v>
      </c>
      <c r="E219" s="58" t="e">
        <v>#DIV/0!</v>
      </c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128"/>
      <c r="AB219" s="128"/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N219" s="165"/>
      <c r="AO219" s="165"/>
      <c r="AP219" s="165"/>
      <c r="AQ219" s="165"/>
      <c r="AR219" s="165"/>
      <c r="AS219" s="165"/>
      <c r="AT219" s="183"/>
    </row>
    <row r="220" spans="1:47" s="165" customFormat="1" ht="20.45" hidden="1" customHeight="1" x14ac:dyDescent="0.35">
      <c r="A220" s="240" t="s">
        <v>155</v>
      </c>
      <c r="B220" s="241"/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241"/>
      <c r="U220" s="241"/>
      <c r="V220" s="241"/>
      <c r="W220" s="241"/>
      <c r="X220" s="241"/>
      <c r="Y220" s="241"/>
      <c r="Z220" s="241"/>
      <c r="AA220" s="241"/>
      <c r="AB220" s="189"/>
      <c r="AT220" s="183"/>
      <c r="AU220" s="170"/>
    </row>
    <row r="221" spans="1:47" s="165" customFormat="1" ht="28.15" hidden="1" customHeight="1" x14ac:dyDescent="0.2">
      <c r="A221" s="60"/>
      <c r="B221" s="72"/>
      <c r="C221" s="58"/>
      <c r="D221" s="58"/>
      <c r="E221" s="91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128"/>
      <c r="AB221" s="128"/>
      <c r="AT221" s="183"/>
      <c r="AU221" s="170"/>
    </row>
    <row r="222" spans="1:47" s="165" customFormat="1" ht="25.15" hidden="1" customHeight="1" x14ac:dyDescent="0.2">
      <c r="A222" s="60"/>
      <c r="B222" s="72"/>
      <c r="C222" s="58">
        <f>C218-C219</f>
        <v>0</v>
      </c>
      <c r="D222" s="58" t="e">
        <f t="shared" ref="D222:AA222" si="19">D218-D219</f>
        <v>#N/A</v>
      </c>
      <c r="E222" s="58" t="e">
        <f t="shared" si="19"/>
        <v>#N/A</v>
      </c>
      <c r="F222" s="58">
        <f t="shared" si="19"/>
        <v>0</v>
      </c>
      <c r="G222" s="58">
        <f t="shared" si="19"/>
        <v>0</v>
      </c>
      <c r="H222" s="58">
        <f t="shared" si="19"/>
        <v>0</v>
      </c>
      <c r="I222" s="58">
        <f t="shared" si="19"/>
        <v>0</v>
      </c>
      <c r="J222" s="58">
        <f t="shared" si="19"/>
        <v>0</v>
      </c>
      <c r="K222" s="58">
        <f t="shared" si="19"/>
        <v>0</v>
      </c>
      <c r="L222" s="58">
        <f t="shared" si="19"/>
        <v>0</v>
      </c>
      <c r="M222" s="58">
        <f t="shared" si="19"/>
        <v>0</v>
      </c>
      <c r="N222" s="58">
        <f t="shared" si="19"/>
        <v>0</v>
      </c>
      <c r="O222" s="58">
        <f t="shared" si="19"/>
        <v>0</v>
      </c>
      <c r="P222" s="58">
        <f t="shared" si="19"/>
        <v>0</v>
      </c>
      <c r="Q222" s="58">
        <f t="shared" si="19"/>
        <v>0</v>
      </c>
      <c r="R222" s="58">
        <f t="shared" si="19"/>
        <v>0</v>
      </c>
      <c r="S222" s="58">
        <f t="shared" si="19"/>
        <v>0</v>
      </c>
      <c r="T222" s="58">
        <f t="shared" si="19"/>
        <v>0</v>
      </c>
      <c r="U222" s="58">
        <f t="shared" si="19"/>
        <v>0</v>
      </c>
      <c r="V222" s="58">
        <f t="shared" si="19"/>
        <v>0</v>
      </c>
      <c r="W222" s="58"/>
      <c r="X222" s="58">
        <f t="shared" si="19"/>
        <v>0</v>
      </c>
      <c r="Y222" s="58">
        <f t="shared" si="19"/>
        <v>0</v>
      </c>
      <c r="Z222" s="58">
        <f t="shared" si="19"/>
        <v>0</v>
      </c>
      <c r="AA222" s="135">
        <f t="shared" si="19"/>
        <v>0</v>
      </c>
      <c r="AB222" s="135"/>
      <c r="AT222" s="183"/>
      <c r="AU222" s="170"/>
    </row>
    <row r="223" spans="1:47" s="165" customFormat="1" ht="25.15" hidden="1" customHeight="1" x14ac:dyDescent="0.2">
      <c r="A223" s="60"/>
      <c r="B223" s="72"/>
      <c r="C223" s="58"/>
      <c r="D223" s="58"/>
      <c r="E223" s="91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128"/>
      <c r="AB223" s="128"/>
      <c r="AT223" s="183"/>
      <c r="AU223" s="170"/>
    </row>
    <row r="224" spans="1:47" s="165" customFormat="1" ht="25.15" hidden="1" customHeight="1" x14ac:dyDescent="0.2">
      <c r="A224" s="246"/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  <c r="S224" s="246"/>
      <c r="T224" s="246"/>
      <c r="U224" s="246"/>
      <c r="V224" s="246"/>
      <c r="W224" s="246"/>
      <c r="X224" s="246"/>
      <c r="Y224" s="246"/>
      <c r="Z224" s="246"/>
      <c r="AA224" s="246"/>
      <c r="AB224" s="190"/>
      <c r="AT224" s="183"/>
      <c r="AU224" s="170"/>
    </row>
    <row r="225" spans="1:47" s="165" customFormat="1" ht="43.9" hidden="1" customHeight="1" x14ac:dyDescent="0.2">
      <c r="A225" s="247"/>
      <c r="B225" s="247"/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  <c r="R225" s="247"/>
      <c r="S225" s="247"/>
      <c r="T225" s="247"/>
      <c r="U225" s="247"/>
      <c r="V225" s="247"/>
      <c r="W225" s="247"/>
      <c r="X225" s="247"/>
      <c r="Y225" s="247"/>
      <c r="Z225" s="247"/>
      <c r="AA225" s="247"/>
      <c r="AB225" s="191"/>
      <c r="AT225" s="183"/>
      <c r="AU225" s="170"/>
    </row>
    <row r="226" spans="1:47" s="78" customFormat="1" ht="18" hidden="1" customHeight="1" x14ac:dyDescent="0.35">
      <c r="A226" s="247"/>
      <c r="B226" s="247"/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  <c r="AB226" s="191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177"/>
    </row>
    <row r="227" spans="1:47" s="78" customFormat="1" ht="18" hidden="1" customHeight="1" x14ac:dyDescent="0.35">
      <c r="A227" s="108"/>
      <c r="B227" s="108"/>
      <c r="C227" s="108"/>
      <c r="D227" s="108"/>
      <c r="E227" s="97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48"/>
      <c r="U227" s="108"/>
      <c r="V227" s="108"/>
      <c r="W227" s="191"/>
      <c r="X227" s="108"/>
      <c r="Y227" s="108"/>
      <c r="Z227" s="108"/>
      <c r="AA227" s="148"/>
      <c r="AB227" s="148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177"/>
    </row>
    <row r="228" spans="1:47" s="75" customFormat="1" ht="32.450000000000003" hidden="1" customHeight="1" x14ac:dyDescent="0.35">
      <c r="A228" s="248" t="s">
        <v>156</v>
      </c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49"/>
      <c r="X228" s="249"/>
      <c r="Y228" s="249"/>
      <c r="Z228" s="249"/>
      <c r="AA228" s="249"/>
      <c r="AB228" s="192"/>
      <c r="AT228" s="177"/>
      <c r="AU228" s="171"/>
    </row>
    <row r="229" spans="1:47" s="78" customFormat="1" ht="28.15" hidden="1" customHeight="1" x14ac:dyDescent="0.35">
      <c r="A229" s="248" t="s">
        <v>171</v>
      </c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  <c r="N229" s="249"/>
      <c r="O229" s="249"/>
      <c r="P229" s="249"/>
      <c r="Q229" s="249"/>
      <c r="R229" s="249"/>
      <c r="S229" s="249"/>
      <c r="T229" s="249"/>
      <c r="U229" s="249"/>
      <c r="V229" s="249"/>
      <c r="W229" s="249"/>
      <c r="X229" s="249"/>
      <c r="Y229" s="249"/>
      <c r="Z229" s="249"/>
      <c r="AA229" s="249"/>
      <c r="AB229" s="192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177"/>
    </row>
    <row r="230" spans="1:47" s="78" customFormat="1" ht="24.6" hidden="1" customHeight="1" x14ac:dyDescent="0.35">
      <c r="A230" s="73" t="s">
        <v>157</v>
      </c>
      <c r="B230" s="74"/>
      <c r="C230" s="74">
        <f>SUM(F230:AA230)</f>
        <v>0</v>
      </c>
      <c r="D230" s="74"/>
      <c r="E230" s="89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136"/>
      <c r="AB230" s="136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177"/>
    </row>
    <row r="231" spans="1:47" s="78" customFormat="1" ht="21.6" hidden="1" customHeight="1" x14ac:dyDescent="0.35">
      <c r="A231" s="75" t="s">
        <v>158</v>
      </c>
      <c r="B231" s="76"/>
      <c r="C231" s="76">
        <f>SUM(F231:AA231)</f>
        <v>0</v>
      </c>
      <c r="D231" s="77"/>
      <c r="E231" s="92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137"/>
      <c r="AB231" s="137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177"/>
    </row>
    <row r="232" spans="1:47" s="78" customFormat="1" ht="21.6" hidden="1" customHeight="1" x14ac:dyDescent="0.35">
      <c r="A232" s="75" t="s">
        <v>159</v>
      </c>
      <c r="B232" s="76"/>
      <c r="C232" s="76">
        <f>SUM(F232:AA232)</f>
        <v>0</v>
      </c>
      <c r="D232" s="77"/>
      <c r="E232" s="92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137"/>
      <c r="AB232" s="137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177"/>
    </row>
    <row r="233" spans="1:47" s="78" customFormat="1" ht="21.6" hidden="1" customHeight="1" x14ac:dyDescent="0.35">
      <c r="B233" s="79"/>
      <c r="C233" s="79"/>
      <c r="D233" s="80"/>
      <c r="E233" s="93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177"/>
    </row>
    <row r="234" spans="1:47" s="78" customFormat="1" ht="21.6" hidden="1" customHeight="1" x14ac:dyDescent="0.35">
      <c r="A234" s="78" t="s">
        <v>160</v>
      </c>
      <c r="E234" s="93"/>
      <c r="T234" s="79"/>
      <c r="AA234" s="79"/>
      <c r="AB234" s="79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177"/>
    </row>
    <row r="235" spans="1:47" s="78" customFormat="1" ht="16.899999999999999" hidden="1" customHeight="1" x14ac:dyDescent="0.35">
      <c r="A235" s="172"/>
      <c r="B235" s="173"/>
      <c r="C235" s="173"/>
      <c r="D235" s="80"/>
      <c r="E235" s="93"/>
      <c r="T235" s="79"/>
      <c r="AA235" s="79"/>
      <c r="AB235" s="79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177"/>
    </row>
    <row r="236" spans="1:47" s="78" customFormat="1" ht="41.45" hidden="1" customHeight="1" x14ac:dyDescent="0.35">
      <c r="A236" s="250"/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S236" s="250"/>
      <c r="T236" s="250"/>
      <c r="U236" s="250"/>
      <c r="V236" s="250"/>
      <c r="W236" s="250"/>
      <c r="X236" s="250"/>
      <c r="Y236" s="250"/>
      <c r="Z236" s="250"/>
      <c r="AA236" s="250"/>
      <c r="AB236" s="193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177"/>
    </row>
    <row r="237" spans="1:47" s="78" customFormat="1" ht="20.45" hidden="1" customHeight="1" x14ac:dyDescent="0.35">
      <c r="A237" s="244"/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T237" s="79"/>
      <c r="AA237" s="79"/>
      <c r="AB237" s="79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177"/>
    </row>
    <row r="238" spans="1:47" s="78" customFormat="1" ht="16.899999999999999" hidden="1" customHeight="1" x14ac:dyDescent="0.35">
      <c r="A238" s="174"/>
      <c r="B238" s="80"/>
      <c r="C238" s="80"/>
      <c r="D238" s="80"/>
      <c r="E238" s="93"/>
      <c r="T238" s="79"/>
      <c r="AA238" s="79"/>
      <c r="AB238" s="79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177"/>
    </row>
    <row r="239" spans="1:47" s="78" customFormat="1" ht="9" hidden="1" customHeight="1" x14ac:dyDescent="0.35">
      <c r="A239" s="81"/>
      <c r="B239" s="82"/>
      <c r="C239" s="82"/>
      <c r="D239" s="82"/>
      <c r="E239" s="98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149"/>
      <c r="U239" s="82"/>
      <c r="V239" s="82"/>
      <c r="W239" s="82"/>
      <c r="X239" s="82"/>
      <c r="Y239" s="82"/>
      <c r="Z239" s="82"/>
      <c r="AA239" s="149"/>
      <c r="AB239" s="149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177"/>
    </row>
    <row r="240" spans="1:47" s="155" customFormat="1" ht="49.15" hidden="1" customHeight="1" x14ac:dyDescent="0.2">
      <c r="A240" s="33" t="s">
        <v>161</v>
      </c>
      <c r="B240" s="27"/>
      <c r="C240" s="27">
        <f>SUM(F240:AA240)</f>
        <v>264548</v>
      </c>
      <c r="D240" s="8" t="e">
        <f>C240/B240</f>
        <v>#DIV/0!</v>
      </c>
      <c r="E240" s="86"/>
      <c r="F240" s="41">
        <v>9960</v>
      </c>
      <c r="G240" s="41">
        <v>8630</v>
      </c>
      <c r="H240" s="41">
        <v>17289</v>
      </c>
      <c r="I240" s="41">
        <v>15832</v>
      </c>
      <c r="J240" s="41">
        <v>8610</v>
      </c>
      <c r="K240" s="41">
        <v>16398</v>
      </c>
      <c r="L240" s="54">
        <v>12146</v>
      </c>
      <c r="M240" s="41">
        <v>14209</v>
      </c>
      <c r="N240" s="41">
        <v>12378</v>
      </c>
      <c r="O240" s="54">
        <v>4722</v>
      </c>
      <c r="P240" s="41">
        <v>8072</v>
      </c>
      <c r="Q240" s="41">
        <v>13348</v>
      </c>
      <c r="R240" s="41">
        <v>15156</v>
      </c>
      <c r="S240" s="41">
        <v>16590</v>
      </c>
      <c r="T240" s="41">
        <v>19554</v>
      </c>
      <c r="U240" s="41">
        <v>13795</v>
      </c>
      <c r="V240" s="41">
        <v>9917</v>
      </c>
      <c r="W240" s="41"/>
      <c r="X240" s="41">
        <v>4468</v>
      </c>
      <c r="Y240" s="41">
        <v>12182</v>
      </c>
      <c r="Z240" s="41">
        <v>20312</v>
      </c>
      <c r="AA240" s="119">
        <v>10980</v>
      </c>
      <c r="AB240" s="119"/>
      <c r="AC240" s="154"/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6"/>
    </row>
    <row r="241" spans="1:46" s="78" customFormat="1" ht="21" hidden="1" customHeight="1" x14ac:dyDescent="0.35">
      <c r="A241" s="75" t="s">
        <v>167</v>
      </c>
      <c r="B241" s="77"/>
      <c r="C241" s="27">
        <f>SUM(F241:AA241)</f>
        <v>380</v>
      </c>
      <c r="D241" s="77"/>
      <c r="E241" s="92"/>
      <c r="F241" s="75">
        <v>16</v>
      </c>
      <c r="G241" s="75">
        <v>21</v>
      </c>
      <c r="H241" s="75">
        <v>32</v>
      </c>
      <c r="I241" s="75">
        <v>25</v>
      </c>
      <c r="J241" s="75">
        <v>16</v>
      </c>
      <c r="K241" s="75">
        <v>31</v>
      </c>
      <c r="L241" s="75">
        <v>14</v>
      </c>
      <c r="M241" s="75">
        <v>29</v>
      </c>
      <c r="N241" s="75">
        <v>18</v>
      </c>
      <c r="O241" s="75">
        <v>8</v>
      </c>
      <c r="P241" s="75">
        <v>7</v>
      </c>
      <c r="Q241" s="75">
        <v>15</v>
      </c>
      <c r="R241" s="75">
        <v>25</v>
      </c>
      <c r="S241" s="75">
        <v>31</v>
      </c>
      <c r="T241" s="76">
        <v>10</v>
      </c>
      <c r="U241" s="75">
        <v>8</v>
      </c>
      <c r="V241" s="75">
        <v>8</v>
      </c>
      <c r="W241" s="75"/>
      <c r="X241" s="75">
        <v>6</v>
      </c>
      <c r="Y241" s="75">
        <v>12</v>
      </c>
      <c r="Z241" s="75">
        <v>35</v>
      </c>
      <c r="AA241" s="137">
        <v>13</v>
      </c>
      <c r="AB241" s="137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177"/>
    </row>
    <row r="242" spans="1:46" s="78" customFormat="1" ht="21" hidden="1" customHeight="1" x14ac:dyDescent="0.35">
      <c r="A242" s="75" t="s">
        <v>168</v>
      </c>
      <c r="B242" s="77"/>
      <c r="C242" s="27">
        <f>SUM(F242:AA242)</f>
        <v>208</v>
      </c>
      <c r="D242" s="77"/>
      <c r="E242" s="92"/>
      <c r="F242" s="75">
        <v>10</v>
      </c>
      <c r="G242" s="75">
        <v>2</v>
      </c>
      <c r="H242" s="75">
        <v>42</v>
      </c>
      <c r="I242" s="75">
        <v>11</v>
      </c>
      <c r="J242" s="75">
        <v>9</v>
      </c>
      <c r="K242" s="75">
        <v>30</v>
      </c>
      <c r="L242" s="75">
        <v>9</v>
      </c>
      <c r="M242" s="75">
        <v>15</v>
      </c>
      <c r="N242" s="75">
        <v>1</v>
      </c>
      <c r="O242" s="75">
        <v>2</v>
      </c>
      <c r="P242" s="75">
        <v>5</v>
      </c>
      <c r="Q242" s="75">
        <v>1</v>
      </c>
      <c r="R242" s="75">
        <v>4</v>
      </c>
      <c r="S242" s="75">
        <v>8</v>
      </c>
      <c r="T242" s="76">
        <v>14</v>
      </c>
      <c r="U242" s="75">
        <v>2</v>
      </c>
      <c r="V242" s="75">
        <v>1</v>
      </c>
      <c r="W242" s="75"/>
      <c r="X242" s="75">
        <v>2</v>
      </c>
      <c r="Y242" s="75">
        <v>16</v>
      </c>
      <c r="Z242" s="75">
        <v>16</v>
      </c>
      <c r="AA242" s="137">
        <v>8</v>
      </c>
      <c r="AB242" s="137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177"/>
    </row>
    <row r="243" spans="1:46" s="78" customFormat="1" ht="21" hidden="1" customHeight="1" x14ac:dyDescent="0.35">
      <c r="A243" s="75" t="s">
        <v>168</v>
      </c>
      <c r="B243" s="77"/>
      <c r="C243" s="27">
        <f t="shared" ref="C243:C244" si="20">SUM(F243:AA243)</f>
        <v>194</v>
      </c>
      <c r="D243" s="77"/>
      <c r="E243" s="92"/>
      <c r="F243" s="75">
        <v>10</v>
      </c>
      <c r="G243" s="75">
        <v>2</v>
      </c>
      <c r="H243" s="75">
        <v>42</v>
      </c>
      <c r="I243" s="75">
        <v>11</v>
      </c>
      <c r="J243" s="75">
        <v>2</v>
      </c>
      <c r="K243" s="75">
        <v>30</v>
      </c>
      <c r="L243" s="75">
        <v>9</v>
      </c>
      <c r="M243" s="75">
        <v>15</v>
      </c>
      <c r="N243" s="75">
        <v>1</v>
      </c>
      <c r="O243" s="75">
        <v>2</v>
      </c>
      <c r="P243" s="75">
        <v>5</v>
      </c>
      <c r="Q243" s="75">
        <v>1</v>
      </c>
      <c r="R243" s="75">
        <v>4</v>
      </c>
      <c r="S243" s="75">
        <v>1</v>
      </c>
      <c r="T243" s="76">
        <v>14</v>
      </c>
      <c r="U243" s="75">
        <v>2</v>
      </c>
      <c r="V243" s="75">
        <v>1</v>
      </c>
      <c r="W243" s="75"/>
      <c r="X243" s="75">
        <v>2</v>
      </c>
      <c r="Y243" s="75">
        <v>16</v>
      </c>
      <c r="Z243" s="75">
        <v>16</v>
      </c>
      <c r="AA243" s="137">
        <v>8</v>
      </c>
      <c r="AB243" s="137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177"/>
    </row>
    <row r="244" spans="1:46" s="78" customFormat="1" ht="24" hidden="1" customHeight="1" x14ac:dyDescent="0.35">
      <c r="A244" s="75" t="s">
        <v>172</v>
      </c>
      <c r="B244" s="77"/>
      <c r="C244" s="27">
        <f t="shared" si="20"/>
        <v>694</v>
      </c>
      <c r="D244" s="77"/>
      <c r="E244" s="92"/>
      <c r="F244" s="75">
        <v>15</v>
      </c>
      <c r="G244" s="75">
        <v>18</v>
      </c>
      <c r="H244" s="75">
        <v>60</v>
      </c>
      <c r="I244" s="75">
        <v>68</v>
      </c>
      <c r="J244" s="75">
        <v>17</v>
      </c>
      <c r="K244" s="75">
        <v>57</v>
      </c>
      <c r="L244" s="75">
        <v>31</v>
      </c>
      <c r="M244" s="75">
        <v>30</v>
      </c>
      <c r="N244" s="75">
        <v>23</v>
      </c>
      <c r="O244" s="75">
        <v>14</v>
      </c>
      <c r="P244" s="75">
        <v>26</v>
      </c>
      <c r="Q244" s="75">
        <v>30</v>
      </c>
      <c r="R244" s="75">
        <v>31</v>
      </c>
      <c r="S244" s="75">
        <v>86</v>
      </c>
      <c r="T244" s="76">
        <v>21</v>
      </c>
      <c r="U244" s="75">
        <v>17</v>
      </c>
      <c r="V244" s="75">
        <v>11</v>
      </c>
      <c r="W244" s="75"/>
      <c r="X244" s="75">
        <v>12</v>
      </c>
      <c r="Y244" s="75">
        <v>31</v>
      </c>
      <c r="Z244" s="75">
        <v>63</v>
      </c>
      <c r="AA244" s="137">
        <v>33</v>
      </c>
      <c r="AB244" s="137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177"/>
    </row>
    <row r="245" spans="1:46" s="78" customFormat="1" ht="24" customHeight="1" x14ac:dyDescent="0.35">
      <c r="A245" s="75" t="s">
        <v>222</v>
      </c>
      <c r="B245" s="218">
        <f>B26/B21</f>
        <v>0.5100606060606061</v>
      </c>
      <c r="C245" s="215">
        <f>SUM(C26/C21)</f>
        <v>0.27254901960784311</v>
      </c>
      <c r="D245" s="77"/>
      <c r="E245" s="92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6"/>
      <c r="U245" s="75"/>
      <c r="V245" s="75"/>
      <c r="W245" s="75"/>
      <c r="X245" s="75"/>
      <c r="Y245" s="75"/>
      <c r="Z245" s="75"/>
      <c r="AA245" s="137"/>
      <c r="AB245" s="137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177"/>
    </row>
    <row r="246" spans="1:46" s="78" customFormat="1" ht="24" customHeight="1" x14ac:dyDescent="0.35">
      <c r="A246" s="177" t="s">
        <v>224</v>
      </c>
      <c r="B246" s="222">
        <v>135</v>
      </c>
      <c r="C246" s="219">
        <f>AA246+AB246</f>
        <v>220</v>
      </c>
      <c r="D246" s="175"/>
      <c r="E246" s="176"/>
      <c r="F246" s="177"/>
      <c r="G246" s="177"/>
      <c r="H246" s="177">
        <v>80</v>
      </c>
      <c r="I246" s="177">
        <v>75</v>
      </c>
      <c r="J246" s="177"/>
      <c r="K246" s="177"/>
      <c r="L246" s="177"/>
      <c r="M246" s="177"/>
      <c r="N246" s="177">
        <v>40</v>
      </c>
      <c r="O246" s="177"/>
      <c r="P246" s="177"/>
      <c r="Q246" s="177"/>
      <c r="R246" s="177"/>
      <c r="S246" s="177">
        <v>25</v>
      </c>
      <c r="T246" s="178"/>
      <c r="U246" s="177"/>
      <c r="V246" s="177"/>
      <c r="W246" s="177"/>
      <c r="X246" s="177"/>
      <c r="Y246" s="177"/>
      <c r="Z246" s="177"/>
      <c r="AA246" s="186">
        <f>SUM(F246:X246)</f>
        <v>220</v>
      </c>
      <c r="AB246" s="186">
        <f>SUM(AC246:AS246)</f>
        <v>0</v>
      </c>
      <c r="AC246" s="177"/>
      <c r="AD246" s="177"/>
      <c r="AE246" s="177"/>
      <c r="AF246" s="177"/>
      <c r="AG246" s="177"/>
      <c r="AH246" s="177"/>
      <c r="AI246" s="177"/>
      <c r="AJ246" s="177"/>
      <c r="AK246" s="177"/>
      <c r="AL246" s="177"/>
      <c r="AM246" s="177"/>
      <c r="AN246" s="177"/>
      <c r="AO246" s="177"/>
      <c r="AP246" s="177"/>
      <c r="AQ246" s="177"/>
      <c r="AR246" s="177"/>
      <c r="AS246" s="177"/>
      <c r="AT246" s="177">
        <f>SUM(AC246:AS246)</f>
        <v>0</v>
      </c>
    </row>
    <row r="247" spans="1:46" s="78" customFormat="1" ht="22.5" x14ac:dyDescent="0.35">
      <c r="A247" s="77" t="s">
        <v>223</v>
      </c>
      <c r="B247" s="77">
        <v>4941</v>
      </c>
      <c r="C247" s="77">
        <f>SUM(AA247+AB247)</f>
        <v>4755.5</v>
      </c>
      <c r="D247" s="77"/>
      <c r="E247" s="92"/>
      <c r="F247" s="77">
        <v>763</v>
      </c>
      <c r="G247" s="77">
        <v>401</v>
      </c>
      <c r="H247" s="77">
        <v>0</v>
      </c>
      <c r="I247" s="77">
        <v>788</v>
      </c>
      <c r="J247" s="77">
        <v>0</v>
      </c>
      <c r="K247" s="77">
        <v>150</v>
      </c>
      <c r="L247" s="77">
        <v>1120</v>
      </c>
      <c r="M247" s="77">
        <v>91</v>
      </c>
      <c r="N247" s="77">
        <v>355</v>
      </c>
      <c r="O247" s="77">
        <v>0</v>
      </c>
      <c r="P247" s="77">
        <v>30</v>
      </c>
      <c r="Q247" s="77">
        <v>0</v>
      </c>
      <c r="R247" s="77">
        <v>350</v>
      </c>
      <c r="S247" s="77">
        <v>0</v>
      </c>
      <c r="T247" s="161">
        <v>0</v>
      </c>
      <c r="U247" s="77">
        <v>450</v>
      </c>
      <c r="V247" s="77">
        <v>20</v>
      </c>
      <c r="W247" s="77">
        <v>15</v>
      </c>
      <c r="X247" s="77">
        <v>0</v>
      </c>
      <c r="Y247" s="77"/>
      <c r="Z247" s="77"/>
      <c r="AA247" s="207">
        <f>SUM(F247:X247)</f>
        <v>4533</v>
      </c>
      <c r="AB247" s="207">
        <f>SUM(AC247:AS247)</f>
        <v>222.5</v>
      </c>
      <c r="AC247" s="77">
        <v>8</v>
      </c>
      <c r="AD247" s="77">
        <v>0</v>
      </c>
      <c r="AE247" s="77">
        <v>0</v>
      </c>
      <c r="AF247" s="77">
        <v>0</v>
      </c>
      <c r="AG247" s="77">
        <v>0</v>
      </c>
      <c r="AH247" s="77">
        <v>15</v>
      </c>
      <c r="AI247" s="77">
        <v>2.2000000000000002</v>
      </c>
      <c r="AJ247" s="77">
        <v>0</v>
      </c>
      <c r="AK247" s="77">
        <v>0</v>
      </c>
      <c r="AL247" s="77">
        <v>0</v>
      </c>
      <c r="AM247" s="77">
        <v>0</v>
      </c>
      <c r="AN247" s="77">
        <v>20</v>
      </c>
      <c r="AO247" s="77">
        <v>20</v>
      </c>
      <c r="AP247" s="77">
        <v>134</v>
      </c>
      <c r="AQ247" s="77">
        <v>0</v>
      </c>
      <c r="AR247" s="77">
        <v>14.8</v>
      </c>
      <c r="AS247" s="77">
        <v>8.5</v>
      </c>
      <c r="AT247" s="175">
        <f>SUM(AC247:AS247)</f>
        <v>222.5</v>
      </c>
    </row>
    <row r="248" spans="1:46" s="179" customFormat="1" ht="22.5" x14ac:dyDescent="0.35">
      <c r="A248" s="220" t="s">
        <v>30</v>
      </c>
      <c r="B248" s="175">
        <v>2618</v>
      </c>
      <c r="C248" s="175">
        <f t="shared" ref="C248:C259" si="21">SUM(AA248+AB248)</f>
        <v>1558</v>
      </c>
      <c r="D248" s="175"/>
      <c r="E248" s="176"/>
      <c r="F248" s="177"/>
      <c r="G248" s="177"/>
      <c r="H248" s="177"/>
      <c r="I248" s="177">
        <v>500</v>
      </c>
      <c r="J248" s="177"/>
      <c r="K248" s="177"/>
      <c r="L248" s="177">
        <v>725</v>
      </c>
      <c r="M248" s="177"/>
      <c r="N248" s="177">
        <v>333</v>
      </c>
      <c r="O248" s="177"/>
      <c r="P248" s="177"/>
      <c r="Q248" s="177"/>
      <c r="R248" s="177"/>
      <c r="S248" s="177"/>
      <c r="T248" s="178"/>
      <c r="U248" s="177"/>
      <c r="V248" s="177"/>
      <c r="W248" s="177"/>
      <c r="X248" s="177"/>
      <c r="Y248" s="177"/>
      <c r="Z248" s="177"/>
      <c r="AA248" s="186">
        <f>SUM(F248:X248)</f>
        <v>1558</v>
      </c>
      <c r="AB248" s="186">
        <f>SUM(AC248:AS248)</f>
        <v>0</v>
      </c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  <c r="AR248" s="177"/>
      <c r="AS248" s="177"/>
      <c r="AT248" s="177">
        <f>SUM(AC248:AS248)</f>
        <v>0</v>
      </c>
    </row>
    <row r="249" spans="1:46" s="214" customFormat="1" ht="22.5" x14ac:dyDescent="0.35">
      <c r="A249" s="208" t="s">
        <v>222</v>
      </c>
      <c r="B249" s="216">
        <f>B248/B247</f>
        <v>0.52985225662821289</v>
      </c>
      <c r="C249" s="217">
        <f>C248/C247</f>
        <v>0.32762064977394595</v>
      </c>
      <c r="D249" s="209"/>
      <c r="E249" s="210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2"/>
      <c r="U249" s="211"/>
      <c r="V249" s="211"/>
      <c r="W249" s="211"/>
      <c r="X249" s="211"/>
      <c r="Y249" s="211"/>
      <c r="Z249" s="211"/>
      <c r="AA249" s="213"/>
      <c r="AB249" s="213"/>
      <c r="AC249" s="211"/>
      <c r="AD249" s="211"/>
      <c r="AE249" s="211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</row>
    <row r="250" spans="1:46" s="214" customFormat="1" ht="22.5" x14ac:dyDescent="0.35">
      <c r="A250" s="220" t="s">
        <v>225</v>
      </c>
      <c r="B250" s="222">
        <v>2196</v>
      </c>
      <c r="C250" s="221">
        <f>AA250+AB250</f>
        <v>1286</v>
      </c>
      <c r="D250" s="175"/>
      <c r="E250" s="176"/>
      <c r="F250" s="177"/>
      <c r="G250" s="177"/>
      <c r="H250" s="177"/>
      <c r="I250" s="177">
        <v>500</v>
      </c>
      <c r="J250" s="177"/>
      <c r="K250" s="177"/>
      <c r="L250" s="177">
        <v>640</v>
      </c>
      <c r="M250" s="177"/>
      <c r="N250" s="177">
        <v>131</v>
      </c>
      <c r="O250" s="177"/>
      <c r="P250" s="177"/>
      <c r="Q250" s="177"/>
      <c r="R250" s="177">
        <v>15</v>
      </c>
      <c r="S250" s="177"/>
      <c r="T250" s="178"/>
      <c r="U250" s="177"/>
      <c r="V250" s="177"/>
      <c r="W250" s="177"/>
      <c r="X250" s="177"/>
      <c r="Y250" s="177"/>
      <c r="Z250" s="177"/>
      <c r="AA250" s="186">
        <f>SUM(F250:X250)</f>
        <v>1286</v>
      </c>
      <c r="AB250" s="186">
        <f>SUM(AC250:AS250)</f>
        <v>0</v>
      </c>
      <c r="AC250" s="177"/>
      <c r="AD250" s="177"/>
      <c r="AE250" s="177"/>
      <c r="AF250" s="177"/>
      <c r="AG250" s="177"/>
      <c r="AH250" s="177"/>
      <c r="AI250" s="177"/>
      <c r="AJ250" s="177"/>
      <c r="AK250" s="177"/>
      <c r="AL250" s="177"/>
      <c r="AM250" s="177"/>
      <c r="AN250" s="177"/>
      <c r="AO250" s="177"/>
      <c r="AP250" s="177"/>
      <c r="AQ250" s="177"/>
      <c r="AR250" s="177"/>
      <c r="AS250" s="177"/>
      <c r="AT250" s="177">
        <f>SUM(AC250:AS250)</f>
        <v>0</v>
      </c>
    </row>
    <row r="251" spans="1:46" s="214" customFormat="1" ht="22.5" x14ac:dyDescent="0.35">
      <c r="A251" s="220" t="s">
        <v>33</v>
      </c>
      <c r="B251" s="222">
        <v>1961</v>
      </c>
      <c r="C251" s="221">
        <f>AA251+AB251</f>
        <v>900</v>
      </c>
      <c r="D251" s="175"/>
      <c r="E251" s="176"/>
      <c r="F251" s="177"/>
      <c r="G251" s="177"/>
      <c r="H251" s="177">
        <v>410</v>
      </c>
      <c r="I251" s="177">
        <v>350</v>
      </c>
      <c r="J251" s="177"/>
      <c r="K251" s="177"/>
      <c r="L251" s="177">
        <v>140</v>
      </c>
      <c r="M251" s="177"/>
      <c r="N251" s="177"/>
      <c r="O251" s="177"/>
      <c r="P251" s="177"/>
      <c r="Q251" s="177"/>
      <c r="R251" s="177"/>
      <c r="S251" s="177"/>
      <c r="T251" s="178"/>
      <c r="U251" s="177"/>
      <c r="V251" s="177"/>
      <c r="W251" s="177"/>
      <c r="X251" s="177"/>
      <c r="Y251" s="177"/>
      <c r="Z251" s="177"/>
      <c r="AA251" s="186">
        <f>SUM(F251:X251)</f>
        <v>900</v>
      </c>
      <c r="AB251" s="186">
        <f>SUM(AC251:AS251)</f>
        <v>0</v>
      </c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7"/>
      <c r="AM251" s="177"/>
      <c r="AN251" s="177"/>
      <c r="AO251" s="177"/>
      <c r="AP251" s="177"/>
      <c r="AQ251" s="177"/>
      <c r="AR251" s="177"/>
      <c r="AS251" s="177"/>
      <c r="AT251" s="177">
        <f>SUM(AC251:AS251)</f>
        <v>0</v>
      </c>
    </row>
    <row r="252" spans="1:46" s="214" customFormat="1" ht="22.5" x14ac:dyDescent="0.35">
      <c r="A252" s="220" t="s">
        <v>35</v>
      </c>
      <c r="B252" s="222">
        <v>212</v>
      </c>
      <c r="C252" s="221">
        <f>AA252+AB252</f>
        <v>45</v>
      </c>
      <c r="D252" s="175"/>
      <c r="E252" s="176"/>
      <c r="F252" s="177"/>
      <c r="G252" s="177"/>
      <c r="H252" s="177"/>
      <c r="I252" s="177"/>
      <c r="J252" s="177"/>
      <c r="K252" s="177"/>
      <c r="L252" s="177">
        <v>45</v>
      </c>
      <c r="M252" s="177"/>
      <c r="N252" s="177"/>
      <c r="O252" s="177"/>
      <c r="P252" s="177"/>
      <c r="Q252" s="177"/>
      <c r="R252" s="177"/>
      <c r="S252" s="177"/>
      <c r="T252" s="178"/>
      <c r="U252" s="177"/>
      <c r="V252" s="177"/>
      <c r="W252" s="177"/>
      <c r="X252" s="177"/>
      <c r="Y252" s="177"/>
      <c r="Z252" s="177"/>
      <c r="AA252" s="186">
        <f>SUM(F252:X252)</f>
        <v>45</v>
      </c>
      <c r="AB252" s="186">
        <f>SUM(AC252:AS252)</f>
        <v>0</v>
      </c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  <c r="AP252" s="177"/>
      <c r="AQ252" s="177"/>
      <c r="AR252" s="177"/>
      <c r="AS252" s="177"/>
      <c r="AT252" s="177">
        <f>SUM(AC252:AS252)</f>
        <v>0</v>
      </c>
    </row>
    <row r="253" spans="1:46" s="214" customFormat="1" ht="22.5" x14ac:dyDescent="0.35">
      <c r="A253" s="223" t="s">
        <v>229</v>
      </c>
      <c r="B253" s="224">
        <v>9823</v>
      </c>
      <c r="C253" s="221">
        <f>AA253+AB253</f>
        <v>10416.9</v>
      </c>
      <c r="D253" s="209"/>
      <c r="E253" s="210"/>
      <c r="F253" s="211">
        <v>844</v>
      </c>
      <c r="G253" s="211">
        <v>570</v>
      </c>
      <c r="H253" s="211">
        <v>1103</v>
      </c>
      <c r="I253" s="211">
        <v>1264</v>
      </c>
      <c r="J253" s="211">
        <v>110</v>
      </c>
      <c r="K253" s="211">
        <v>99</v>
      </c>
      <c r="L253" s="211">
        <v>1497</v>
      </c>
      <c r="M253" s="211">
        <v>85</v>
      </c>
      <c r="N253" s="211">
        <v>225</v>
      </c>
      <c r="O253" s="211">
        <v>752</v>
      </c>
      <c r="P253" s="211">
        <v>140</v>
      </c>
      <c r="Q253" s="211">
        <v>0</v>
      </c>
      <c r="R253" s="211">
        <v>1064</v>
      </c>
      <c r="S253" s="211">
        <v>560</v>
      </c>
      <c r="T253" s="212">
        <v>550</v>
      </c>
      <c r="U253" s="211">
        <v>0</v>
      </c>
      <c r="V253" s="211">
        <v>165</v>
      </c>
      <c r="W253" s="211">
        <v>69</v>
      </c>
      <c r="X253" s="211">
        <v>0</v>
      </c>
      <c r="Y253" s="211"/>
      <c r="Z253" s="211"/>
      <c r="AA253" s="186">
        <f>SUM(F253:X253)</f>
        <v>9097</v>
      </c>
      <c r="AB253" s="186">
        <f>SUM(AC253:AS253)</f>
        <v>1319.9</v>
      </c>
      <c r="AC253" s="211">
        <v>16</v>
      </c>
      <c r="AD253" s="211">
        <v>0</v>
      </c>
      <c r="AE253" s="211">
        <v>300</v>
      </c>
      <c r="AF253" s="211">
        <v>250</v>
      </c>
      <c r="AG253" s="211">
        <v>150</v>
      </c>
      <c r="AH253" s="211">
        <v>35</v>
      </c>
      <c r="AI253" s="211">
        <v>10</v>
      </c>
      <c r="AJ253" s="211">
        <v>2.7</v>
      </c>
      <c r="AK253" s="211">
        <v>40</v>
      </c>
      <c r="AL253" s="211">
        <v>0</v>
      </c>
      <c r="AM253" s="211">
        <v>0</v>
      </c>
      <c r="AN253" s="211">
        <v>61.7</v>
      </c>
      <c r="AO253" s="211">
        <v>51</v>
      </c>
      <c r="AP253" s="211">
        <v>268</v>
      </c>
      <c r="AQ253" s="211">
        <v>120</v>
      </c>
      <c r="AR253" s="211">
        <v>13</v>
      </c>
      <c r="AS253" s="211">
        <v>2.5</v>
      </c>
      <c r="AT253" s="177">
        <f>SUM(AC253:AS253)</f>
        <v>1319.9</v>
      </c>
    </row>
    <row r="254" spans="1:46" s="214" customFormat="1" ht="22.5" x14ac:dyDescent="0.35">
      <c r="A254" s="220" t="s">
        <v>228</v>
      </c>
      <c r="B254" s="222">
        <v>75</v>
      </c>
      <c r="C254" s="221">
        <f>AA254+AB254</f>
        <v>39</v>
      </c>
      <c r="D254" s="175"/>
      <c r="E254" s="176"/>
      <c r="F254" s="177">
        <f>SUM(F256:F258)</f>
        <v>0</v>
      </c>
      <c r="G254" s="177">
        <f t="shared" ref="G254:X254" si="22">SUM(G256:G258)</f>
        <v>0</v>
      </c>
      <c r="H254" s="177">
        <f t="shared" si="22"/>
        <v>0</v>
      </c>
      <c r="I254" s="177">
        <f t="shared" si="22"/>
        <v>0</v>
      </c>
      <c r="J254" s="177">
        <f t="shared" si="22"/>
        <v>0</v>
      </c>
      <c r="K254" s="177">
        <f t="shared" si="22"/>
        <v>0</v>
      </c>
      <c r="L254" s="177">
        <f t="shared" si="22"/>
        <v>39</v>
      </c>
      <c r="M254" s="177">
        <f t="shared" si="22"/>
        <v>0</v>
      </c>
      <c r="N254" s="177">
        <f t="shared" si="22"/>
        <v>0</v>
      </c>
      <c r="O254" s="177">
        <f t="shared" si="22"/>
        <v>0</v>
      </c>
      <c r="P254" s="177">
        <f t="shared" si="22"/>
        <v>0</v>
      </c>
      <c r="Q254" s="177">
        <f t="shared" si="22"/>
        <v>0</v>
      </c>
      <c r="R254" s="177">
        <f t="shared" si="22"/>
        <v>0</v>
      </c>
      <c r="S254" s="177">
        <f t="shared" si="22"/>
        <v>0</v>
      </c>
      <c r="T254" s="177">
        <f t="shared" si="22"/>
        <v>0</v>
      </c>
      <c r="U254" s="177">
        <f t="shared" si="22"/>
        <v>0</v>
      </c>
      <c r="V254" s="177">
        <f t="shared" si="22"/>
        <v>0</v>
      </c>
      <c r="W254" s="177">
        <f t="shared" si="22"/>
        <v>0</v>
      </c>
      <c r="X254" s="177">
        <f t="shared" si="22"/>
        <v>0</v>
      </c>
      <c r="Y254" s="177"/>
      <c r="Z254" s="177"/>
      <c r="AA254" s="186">
        <f>SUM(F254:X254)</f>
        <v>39</v>
      </c>
      <c r="AB254" s="186">
        <f>SUM(AC254:AS254)</f>
        <v>0</v>
      </c>
      <c r="AC254" s="177"/>
      <c r="AD254" s="177"/>
      <c r="AE254" s="177"/>
      <c r="AF254" s="177"/>
      <c r="AG254" s="177"/>
      <c r="AH254" s="177"/>
      <c r="AI254" s="177"/>
      <c r="AJ254" s="177"/>
      <c r="AK254" s="177"/>
      <c r="AL254" s="177"/>
      <c r="AM254" s="177"/>
      <c r="AN254" s="177"/>
      <c r="AO254" s="177"/>
      <c r="AP254" s="177"/>
      <c r="AQ254" s="177"/>
      <c r="AR254" s="177"/>
      <c r="AS254" s="177"/>
      <c r="AT254" s="177">
        <f>SUM(AC254:AS254)</f>
        <v>0</v>
      </c>
    </row>
    <row r="255" spans="1:46" s="214" customFormat="1" ht="22.5" x14ac:dyDescent="0.35">
      <c r="A255" s="223" t="s">
        <v>26</v>
      </c>
      <c r="B255" s="225">
        <f>B254/B253</f>
        <v>7.6351420136414536E-3</v>
      </c>
      <c r="C255" s="226">
        <f>C254/C253</f>
        <v>3.7439161362785474E-3</v>
      </c>
      <c r="D255" s="226" t="e">
        <f t="shared" ref="D255:AT255" si="23">D254/D253</f>
        <v>#DIV/0!</v>
      </c>
      <c r="E255" s="226" t="e">
        <f t="shared" si="23"/>
        <v>#DIV/0!</v>
      </c>
      <c r="F255" s="226">
        <f t="shared" si="23"/>
        <v>0</v>
      </c>
      <c r="G255" s="226">
        <f t="shared" si="23"/>
        <v>0</v>
      </c>
      <c r="H255" s="226">
        <f t="shared" si="23"/>
        <v>0</v>
      </c>
      <c r="I255" s="226">
        <f t="shared" si="23"/>
        <v>0</v>
      </c>
      <c r="J255" s="226">
        <f t="shared" si="23"/>
        <v>0</v>
      </c>
      <c r="K255" s="226">
        <f t="shared" si="23"/>
        <v>0</v>
      </c>
      <c r="L255" s="226">
        <f t="shared" si="23"/>
        <v>2.6052104208416832E-2</v>
      </c>
      <c r="M255" s="226">
        <f t="shared" si="23"/>
        <v>0</v>
      </c>
      <c r="N255" s="226">
        <f t="shared" si="23"/>
        <v>0</v>
      </c>
      <c r="O255" s="226">
        <f t="shared" si="23"/>
        <v>0</v>
      </c>
      <c r="P255" s="226">
        <f t="shared" si="23"/>
        <v>0</v>
      </c>
      <c r="Q255" s="226"/>
      <c r="R255" s="226">
        <f t="shared" si="23"/>
        <v>0</v>
      </c>
      <c r="S255" s="226">
        <f t="shared" si="23"/>
        <v>0</v>
      </c>
      <c r="T255" s="226">
        <f t="shared" si="23"/>
        <v>0</v>
      </c>
      <c r="U255" s="226"/>
      <c r="V255" s="226">
        <f t="shared" si="23"/>
        <v>0</v>
      </c>
      <c r="W255" s="226">
        <f t="shared" si="23"/>
        <v>0</v>
      </c>
      <c r="X255" s="226"/>
      <c r="Y255" s="226" t="e">
        <f t="shared" si="23"/>
        <v>#DIV/0!</v>
      </c>
      <c r="Z255" s="226" t="e">
        <f t="shared" si="23"/>
        <v>#DIV/0!</v>
      </c>
      <c r="AA255" s="226">
        <f t="shared" si="23"/>
        <v>4.2871276244915903E-3</v>
      </c>
      <c r="AB255" s="226">
        <f t="shared" si="23"/>
        <v>0</v>
      </c>
      <c r="AC255" s="226">
        <f t="shared" si="23"/>
        <v>0</v>
      </c>
      <c r="AD255" s="226"/>
      <c r="AE255" s="226">
        <f t="shared" si="23"/>
        <v>0</v>
      </c>
      <c r="AF255" s="226">
        <f t="shared" si="23"/>
        <v>0</v>
      </c>
      <c r="AG255" s="226">
        <f t="shared" si="23"/>
        <v>0</v>
      </c>
      <c r="AH255" s="226">
        <f t="shared" si="23"/>
        <v>0</v>
      </c>
      <c r="AI255" s="226">
        <f t="shared" si="23"/>
        <v>0</v>
      </c>
      <c r="AJ255" s="226">
        <f t="shared" si="23"/>
        <v>0</v>
      </c>
      <c r="AK255" s="226">
        <f t="shared" si="23"/>
        <v>0</v>
      </c>
      <c r="AL255" s="226"/>
      <c r="AM255" s="226"/>
      <c r="AN255" s="226">
        <f t="shared" si="23"/>
        <v>0</v>
      </c>
      <c r="AO255" s="226">
        <f t="shared" si="23"/>
        <v>0</v>
      </c>
      <c r="AP255" s="226">
        <f t="shared" si="23"/>
        <v>0</v>
      </c>
      <c r="AQ255" s="226">
        <f t="shared" si="23"/>
        <v>0</v>
      </c>
      <c r="AR255" s="226">
        <f t="shared" si="23"/>
        <v>0</v>
      </c>
      <c r="AS255" s="226">
        <f t="shared" si="23"/>
        <v>0</v>
      </c>
      <c r="AT255" s="226">
        <f t="shared" si="23"/>
        <v>0</v>
      </c>
    </row>
    <row r="256" spans="1:46" s="214" customFormat="1" ht="22.5" x14ac:dyDescent="0.35">
      <c r="A256" s="223" t="s">
        <v>230</v>
      </c>
      <c r="B256" s="224"/>
      <c r="C256" s="221">
        <f t="shared" ref="C256:C258" si="24">AA256+AB256</f>
        <v>0</v>
      </c>
      <c r="D256" s="209"/>
      <c r="E256" s="210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2"/>
      <c r="U256" s="211"/>
      <c r="V256" s="211"/>
      <c r="W256" s="211"/>
      <c r="X256" s="211"/>
      <c r="Y256" s="211"/>
      <c r="Z256" s="211"/>
      <c r="AA256" s="186">
        <f t="shared" ref="AA256:AA258" si="25">SUM(F256:X256)</f>
        <v>0</v>
      </c>
      <c r="AB256" s="186">
        <f t="shared" ref="AB256:AB258" si="26">SUM(AC256:AS256)</f>
        <v>0</v>
      </c>
      <c r="AC256" s="211"/>
      <c r="AD256" s="211"/>
      <c r="AE256" s="211"/>
      <c r="AF256" s="211"/>
      <c r="AG256" s="211"/>
      <c r="AH256" s="211"/>
      <c r="AI256" s="211"/>
      <c r="AJ256" s="211"/>
      <c r="AK256" s="211"/>
      <c r="AL256" s="211"/>
      <c r="AM256" s="211"/>
      <c r="AN256" s="211"/>
      <c r="AO256" s="211"/>
      <c r="AP256" s="211"/>
      <c r="AQ256" s="211"/>
      <c r="AR256" s="211"/>
      <c r="AS256" s="211"/>
      <c r="AT256" s="177">
        <f t="shared" ref="AT256:AT258" si="27">SUM(AC256:AS256)</f>
        <v>0</v>
      </c>
    </row>
    <row r="257" spans="1:46" s="214" customFormat="1" ht="22.5" x14ac:dyDescent="0.35">
      <c r="A257" s="223" t="s">
        <v>231</v>
      </c>
      <c r="B257" s="224">
        <v>52</v>
      </c>
      <c r="C257" s="221">
        <f t="shared" si="24"/>
        <v>0</v>
      </c>
      <c r="D257" s="209"/>
      <c r="E257" s="210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2"/>
      <c r="U257" s="211"/>
      <c r="V257" s="211"/>
      <c r="W257" s="211"/>
      <c r="X257" s="211"/>
      <c r="Y257" s="211"/>
      <c r="Z257" s="211"/>
      <c r="AA257" s="186">
        <f t="shared" si="25"/>
        <v>0</v>
      </c>
      <c r="AB257" s="186">
        <f t="shared" si="26"/>
        <v>0</v>
      </c>
      <c r="AC257" s="211"/>
      <c r="AD257" s="211"/>
      <c r="AE257" s="211"/>
      <c r="AF257" s="211"/>
      <c r="AG257" s="211"/>
      <c r="AH257" s="211"/>
      <c r="AI257" s="211"/>
      <c r="AJ257" s="211"/>
      <c r="AK257" s="211"/>
      <c r="AL257" s="211"/>
      <c r="AM257" s="211"/>
      <c r="AN257" s="211"/>
      <c r="AO257" s="211"/>
      <c r="AP257" s="211"/>
      <c r="AQ257" s="211"/>
      <c r="AR257" s="211"/>
      <c r="AS257" s="211"/>
      <c r="AT257" s="177">
        <f t="shared" si="27"/>
        <v>0</v>
      </c>
    </row>
    <row r="258" spans="1:46" s="214" customFormat="1" ht="22.5" x14ac:dyDescent="0.35">
      <c r="A258" s="223" t="s">
        <v>232</v>
      </c>
      <c r="B258" s="224">
        <v>23</v>
      </c>
      <c r="C258" s="221">
        <f t="shared" si="24"/>
        <v>39</v>
      </c>
      <c r="D258" s="209"/>
      <c r="E258" s="210"/>
      <c r="F258" s="211"/>
      <c r="G258" s="211"/>
      <c r="H258" s="211"/>
      <c r="I258" s="211"/>
      <c r="J258" s="211"/>
      <c r="K258" s="211"/>
      <c r="L258" s="211">
        <v>39</v>
      </c>
      <c r="M258" s="211"/>
      <c r="N258" s="211"/>
      <c r="O258" s="211"/>
      <c r="P258" s="211"/>
      <c r="Q258" s="211"/>
      <c r="R258" s="211"/>
      <c r="S258" s="211"/>
      <c r="T258" s="212"/>
      <c r="U258" s="211"/>
      <c r="V258" s="211"/>
      <c r="W258" s="211"/>
      <c r="X258" s="211"/>
      <c r="Y258" s="211"/>
      <c r="Z258" s="211"/>
      <c r="AA258" s="186">
        <f t="shared" si="25"/>
        <v>39</v>
      </c>
      <c r="AB258" s="186">
        <f t="shared" si="26"/>
        <v>0</v>
      </c>
      <c r="AC258" s="211"/>
      <c r="AD258" s="211"/>
      <c r="AE258" s="211"/>
      <c r="AF258" s="211"/>
      <c r="AG258" s="211"/>
      <c r="AH258" s="211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177">
        <f t="shared" si="27"/>
        <v>0</v>
      </c>
    </row>
    <row r="259" spans="1:46" s="78" customFormat="1" ht="22.5" x14ac:dyDescent="0.35">
      <c r="A259" s="75" t="s">
        <v>178</v>
      </c>
      <c r="B259" s="77">
        <v>6</v>
      </c>
      <c r="C259" s="209">
        <f t="shared" si="21"/>
        <v>6</v>
      </c>
      <c r="D259" s="77"/>
      <c r="E259" s="92"/>
      <c r="F259" s="75"/>
      <c r="G259" s="75"/>
      <c r="H259" s="75">
        <v>1</v>
      </c>
      <c r="I259" s="75">
        <v>1</v>
      </c>
      <c r="J259" s="75"/>
      <c r="K259" s="75"/>
      <c r="L259" s="75">
        <v>1</v>
      </c>
      <c r="M259" s="75"/>
      <c r="N259" s="75">
        <v>1</v>
      </c>
      <c r="O259" s="75"/>
      <c r="P259" s="75"/>
      <c r="Q259" s="75"/>
      <c r="R259" s="75">
        <v>1</v>
      </c>
      <c r="S259" s="75">
        <v>1</v>
      </c>
      <c r="T259" s="76"/>
      <c r="U259" s="75"/>
      <c r="V259" s="75"/>
      <c r="W259" s="75"/>
      <c r="X259" s="75"/>
      <c r="Y259" s="75"/>
      <c r="Z259" s="75"/>
      <c r="AA259" s="186">
        <f>SUM(F259:X259)</f>
        <v>6</v>
      </c>
      <c r="AB259" s="186">
        <f>SUM(AC259:AS259)</f>
        <v>0</v>
      </c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177">
        <f>SUM(AC259:AS259)</f>
        <v>0</v>
      </c>
    </row>
    <row r="269" spans="1:46" x14ac:dyDescent="0.25">
      <c r="T269" s="195"/>
    </row>
  </sheetData>
  <dataConsolidate/>
  <mergeCells count="16">
    <mergeCell ref="A220:AA220"/>
    <mergeCell ref="E4:E5"/>
    <mergeCell ref="A237:K237"/>
    <mergeCell ref="A224:AA224"/>
    <mergeCell ref="A225:AA225"/>
    <mergeCell ref="A226:AA226"/>
    <mergeCell ref="A228:AA228"/>
    <mergeCell ref="A229:AA229"/>
    <mergeCell ref="A236:AA236"/>
    <mergeCell ref="AC4:AT4"/>
    <mergeCell ref="A2:AA2"/>
    <mergeCell ref="A4:A5"/>
    <mergeCell ref="B4:B5"/>
    <mergeCell ref="C4:C5"/>
    <mergeCell ref="D4:D5"/>
    <mergeCell ref="F4:AA4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2021-04-21T06:45:28Z</cp:lastPrinted>
  <dcterms:created xsi:type="dcterms:W3CDTF">2017-06-08T05:54:08Z</dcterms:created>
  <dcterms:modified xsi:type="dcterms:W3CDTF">2021-04-21T06:50:16Z</dcterms:modified>
</cp:coreProperties>
</file>