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вода" sheetId="3" r:id="rId1"/>
  </sheets>
  <definedNames>
    <definedName name="_xlnm.Print_Area" localSheetId="0">вода!$A$1:$F$61</definedName>
  </definedNames>
  <calcPr calcId="152511"/>
</workbook>
</file>

<file path=xl/calcChain.xml><?xml version="1.0" encoding="utf-8"?>
<calcChain xmlns="http://schemas.openxmlformats.org/spreadsheetml/2006/main">
  <c r="D21" i="3" l="1"/>
  <c r="D18" i="3" s="1"/>
  <c r="D16" i="3"/>
  <c r="D11" i="3" s="1"/>
  <c r="D8" i="3" s="1"/>
  <c r="D13" i="3"/>
  <c r="D12" i="3"/>
  <c r="D10" i="3"/>
  <c r="D9" i="3"/>
  <c r="H21" i="3" l="1"/>
  <c r="H16" i="3"/>
  <c r="H11" i="3" l="1"/>
  <c r="G21" i="3"/>
  <c r="G16" i="3"/>
  <c r="G11" i="3" l="1"/>
  <c r="C12" i="3"/>
  <c r="C13" i="3" l="1"/>
  <c r="D31" i="3" l="1"/>
  <c r="D28" i="3"/>
  <c r="E46" i="3" l="1"/>
  <c r="F46" i="3"/>
  <c r="E38" i="3"/>
  <c r="F38" i="3"/>
  <c r="C44" i="3"/>
  <c r="D44" i="3"/>
  <c r="D43" i="3" s="1"/>
  <c r="E37" i="3" l="1"/>
  <c r="C31" i="3"/>
  <c r="E33" i="3"/>
  <c r="D30" i="3"/>
  <c r="D26" i="3" s="1"/>
  <c r="D24" i="3"/>
  <c r="F45" i="3"/>
  <c r="F40" i="3"/>
  <c r="F37" i="3"/>
  <c r="F36" i="3"/>
  <c r="F34" i="3"/>
  <c r="F32" i="3"/>
  <c r="F22" i="3"/>
  <c r="F21" i="3"/>
  <c r="F20" i="3"/>
  <c r="F19" i="3"/>
  <c r="F17" i="3"/>
  <c r="F16" i="3"/>
  <c r="F15" i="3"/>
  <c r="F14" i="3"/>
  <c r="F6" i="3"/>
  <c r="D58" i="3"/>
  <c r="D5" i="3"/>
  <c r="D4" i="3" s="1"/>
  <c r="C5" i="3"/>
  <c r="C58" i="3"/>
  <c r="D61" i="3"/>
  <c r="D60" i="3"/>
  <c r="D59" i="3"/>
  <c r="D56" i="3"/>
  <c r="C61" i="3"/>
  <c r="C60" i="3"/>
  <c r="C59" i="3"/>
  <c r="C56" i="3"/>
  <c r="E45" i="3"/>
  <c r="C43" i="3"/>
  <c r="E42" i="3"/>
  <c r="E41" i="3"/>
  <c r="E40" i="3"/>
  <c r="E36" i="3"/>
  <c r="E34" i="3"/>
  <c r="E32" i="3"/>
  <c r="E22" i="3"/>
  <c r="E61" i="3" s="1"/>
  <c r="E21" i="3"/>
  <c r="E20" i="3"/>
  <c r="E19" i="3"/>
  <c r="E17" i="3"/>
  <c r="E56" i="3" s="1"/>
  <c r="E16" i="3"/>
  <c r="E15" i="3"/>
  <c r="E14" i="3"/>
  <c r="C39" i="3"/>
  <c r="C28" i="3"/>
  <c r="C53" i="3" s="1"/>
  <c r="C35" i="3"/>
  <c r="C9" i="3"/>
  <c r="C18" i="3"/>
  <c r="D39" i="3"/>
  <c r="D35" i="3"/>
  <c r="C30" i="3"/>
  <c r="C26" i="3" s="1"/>
  <c r="C29" i="3"/>
  <c r="C25" i="3" s="1"/>
  <c r="C11" i="3"/>
  <c r="C10" i="3"/>
  <c r="C24" i="3" l="1"/>
  <c r="C23" i="3"/>
  <c r="F35" i="3"/>
  <c r="F60" i="3"/>
  <c r="F18" i="3"/>
  <c r="F39" i="3"/>
  <c r="F24" i="3"/>
  <c r="C8" i="3"/>
  <c r="F11" i="3"/>
  <c r="F10" i="3"/>
  <c r="F59" i="3"/>
  <c r="F43" i="3"/>
  <c r="E12" i="3"/>
  <c r="F26" i="3"/>
  <c r="F56" i="3"/>
  <c r="F13" i="3"/>
  <c r="F61" i="3"/>
  <c r="F58" i="3"/>
  <c r="E9" i="3"/>
  <c r="E35" i="3"/>
  <c r="D29" i="3"/>
  <c r="D25" i="3" s="1"/>
  <c r="F25" i="3" s="1"/>
  <c r="F31" i="3"/>
  <c r="F33" i="3"/>
  <c r="F12" i="3"/>
  <c r="E13" i="3"/>
  <c r="F9" i="3"/>
  <c r="F5" i="3"/>
  <c r="F44" i="3"/>
  <c r="E60" i="3"/>
  <c r="F30" i="3"/>
  <c r="F28" i="3"/>
  <c r="E10" i="3"/>
  <c r="C54" i="3"/>
  <c r="D55" i="3"/>
  <c r="C27" i="3"/>
  <c r="D53" i="3"/>
  <c r="E11" i="3"/>
  <c r="E59" i="3"/>
  <c r="C55" i="3"/>
  <c r="D51" i="3"/>
  <c r="C4" i="3"/>
  <c r="F4" i="3" s="1"/>
  <c r="E6" i="3"/>
  <c r="E58" i="3" s="1"/>
  <c r="D57" i="3"/>
  <c r="E18" i="3"/>
  <c r="C51" i="3"/>
  <c r="C57" i="3"/>
  <c r="C48" i="3"/>
  <c r="E44" i="3"/>
  <c r="E43" i="3" s="1"/>
  <c r="E39" i="3"/>
  <c r="E29" i="3"/>
  <c r="E25" i="3" s="1"/>
  <c r="E30" i="3"/>
  <c r="E31" i="3"/>
  <c r="E28" i="3"/>
  <c r="E24" i="3" s="1"/>
  <c r="C49" i="3" l="1"/>
  <c r="F53" i="3"/>
  <c r="C50" i="3"/>
  <c r="C47" i="3" s="1"/>
  <c r="F8" i="3"/>
  <c r="C52" i="3"/>
  <c r="F51" i="3"/>
  <c r="F57" i="3"/>
  <c r="D27" i="3"/>
  <c r="F27" i="3" s="1"/>
  <c r="D54" i="3"/>
  <c r="D23" i="3"/>
  <c r="F23" i="3" s="1"/>
  <c r="F29" i="3"/>
  <c r="E8" i="3"/>
  <c r="E51" i="3"/>
  <c r="D50" i="3"/>
  <c r="F55" i="3"/>
  <c r="D48" i="3"/>
  <c r="E5" i="3"/>
  <c r="E4" i="3" s="1"/>
  <c r="E53" i="3"/>
  <c r="E26" i="3"/>
  <c r="E23" i="3" s="1"/>
  <c r="E55" i="3"/>
  <c r="E54" i="3"/>
  <c r="E57" i="3"/>
  <c r="E27" i="3"/>
  <c r="D49" i="3" l="1"/>
  <c r="E49" i="3" s="1"/>
  <c r="F50" i="3"/>
  <c r="F48" i="3"/>
  <c r="F54" i="3"/>
  <c r="D52" i="3"/>
  <c r="F52" i="3" s="1"/>
  <c r="E50" i="3"/>
  <c r="E48" i="3"/>
  <c r="E52" i="3"/>
  <c r="D47" i="3" l="1"/>
  <c r="F47" i="3" s="1"/>
  <c r="F49" i="3"/>
  <c r="E47" i="3"/>
</calcChain>
</file>

<file path=xl/sharedStrings.xml><?xml version="1.0" encoding="utf-8"?>
<sst xmlns="http://schemas.openxmlformats.org/spreadsheetml/2006/main" count="74" uniqueCount="38">
  <si>
    <t>амортизация</t>
  </si>
  <si>
    <t>План финансирования</t>
  </si>
  <si>
    <t>Наименование ресурсоснабжающей организации и источники финансирования</t>
  </si>
  <si>
    <t>2.1.</t>
  </si>
  <si>
    <t>прибыль</t>
  </si>
  <si>
    <t>- прибыль</t>
  </si>
  <si>
    <t>- налог на прибыль</t>
  </si>
  <si>
    <t>- плата за подключение</t>
  </si>
  <si>
    <t>- амортизация</t>
  </si>
  <si>
    <t>2.2.</t>
  </si>
  <si>
    <t>холодное водоснабжение:</t>
  </si>
  <si>
    <t>водоотведение:</t>
  </si>
  <si>
    <t>3.1.</t>
  </si>
  <si>
    <t>3.1.1.</t>
  </si>
  <si>
    <t>налог на прибыль</t>
  </si>
  <si>
    <t>плата за подключение</t>
  </si>
  <si>
    <t>3.1.2.</t>
  </si>
  <si>
    <t>техническая вода</t>
  </si>
  <si>
    <t>3.2.</t>
  </si>
  <si>
    <t xml:space="preserve"> амортизация</t>
  </si>
  <si>
    <t>ИТОГО</t>
  </si>
  <si>
    <t>Фактически освоено</t>
  </si>
  <si>
    <t>% освоения</t>
  </si>
  <si>
    <t>Неосвоено средств</t>
  </si>
  <si>
    <t>прибыль с налогом</t>
  </si>
  <si>
    <t>тыс.руб. без НДС</t>
  </si>
  <si>
    <t>хозяйственно-питьевая вода</t>
  </si>
  <si>
    <t xml:space="preserve">прочие собственные средства - плата за негативное воздействие на окружающую среду </t>
  </si>
  <si>
    <t>- плата за подключение (без учета налога)</t>
  </si>
  <si>
    <t>плата за подключение (без учета налога)</t>
  </si>
  <si>
    <t>Налог на ТП</t>
  </si>
  <si>
    <t>Налог с учетом ТП</t>
  </si>
  <si>
    <t xml:space="preserve">ГУП ЧР "БОС" Минстроя Чувашии                                    </t>
  </si>
  <si>
    <t xml:space="preserve">в соотв. в п. 14 МУ по расчету регулируемых тарифов в сфере ВС и ВО, утв. приказом ФСТ России от 27.12.2013 N 1746-э </t>
  </si>
  <si>
    <t xml:space="preserve">МУП "Коммунальные сети г. Новочебоксарска"                                                         </t>
  </si>
  <si>
    <t>АО "Водоканал" г.Чебоксары</t>
  </si>
  <si>
    <t xml:space="preserve">МУП "Водоканал"  МО г. Канаш                          </t>
  </si>
  <si>
    <t xml:space="preserve">Отчет фактическго освоения инвестицонных программ в сфере водоснабжения и водоотведения за 2020 год (на 15.04.2021)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</si>
</sst>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2" borderId="2" applyBorder="0">
      <alignment horizontal="right"/>
    </xf>
  </cellStyleXfs>
  <cellXfs count="72">
    <xf numFmtId="0" fontId="0" fillId="0" borderId="0" xfId="0"/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5" fillId="0" borderId="0" xfId="0" applyFont="1" applyFill="1"/>
    <xf numFmtId="0" fontId="4" fillId="0" borderId="0" xfId="0" applyFont="1" applyAlignment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/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ормулаВБ_Мониторинг инвестиций" xfId="1"/>
  </cellStyles>
  <dxfs count="0"/>
  <tableStyles count="0" defaultTableStyle="TableStyleMedium9" defaultPivotStyle="PivotStyleLight16"/>
  <colors>
    <mruColors>
      <color rgb="FFFFFFCC"/>
      <color rgb="FF0000FF"/>
      <color rgb="FF00FF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61"/>
  <sheetViews>
    <sheetView tabSelected="1" zoomScaleNormal="100" zoomScaleSheetLayoutView="80" workbookViewId="0">
      <selection activeCell="K7" sqref="K7"/>
    </sheetView>
  </sheetViews>
  <sheetFormatPr defaultColWidth="8.85546875" defaultRowHeight="15" outlineLevelRow="1" outlineLevelCol="1" x14ac:dyDescent="0.25"/>
  <cols>
    <col min="1" max="1" width="6" style="24" customWidth="1"/>
    <col min="2" max="2" width="51.140625" style="24" customWidth="1"/>
    <col min="3" max="3" width="15.42578125" style="24" customWidth="1" outlineLevel="1"/>
    <col min="4" max="4" width="12.28515625" style="24" customWidth="1"/>
    <col min="5" max="5" width="11.7109375" style="24" customWidth="1"/>
    <col min="6" max="6" width="10.140625" style="18" customWidth="1"/>
    <col min="7" max="7" width="10.85546875" style="22" hidden="1" customWidth="1"/>
    <col min="8" max="8" width="12" style="24" hidden="1" customWidth="1"/>
    <col min="9" max="9" width="8.85546875" style="24"/>
    <col min="10" max="10" width="10" style="24" bestFit="1" customWidth="1"/>
    <col min="11" max="16384" width="8.85546875" style="24"/>
  </cols>
  <sheetData>
    <row r="1" spans="1:10" ht="39" customHeight="1" x14ac:dyDescent="0.25">
      <c r="A1" s="66" t="s">
        <v>37</v>
      </c>
      <c r="B1" s="66"/>
      <c r="C1" s="66"/>
      <c r="D1" s="66"/>
      <c r="E1" s="66"/>
      <c r="F1" s="66"/>
      <c r="G1" s="46"/>
    </row>
    <row r="2" spans="1:10" x14ac:dyDescent="0.25">
      <c r="A2" s="25"/>
      <c r="B2" s="25"/>
      <c r="C2" s="67" t="s">
        <v>25</v>
      </c>
      <c r="D2" s="67"/>
      <c r="E2" s="67"/>
      <c r="F2" s="67"/>
      <c r="G2" s="47"/>
    </row>
    <row r="3" spans="1:10" ht="38.450000000000003" customHeight="1" x14ac:dyDescent="0.25">
      <c r="A3" s="2"/>
      <c r="B3" s="3" t="s">
        <v>2</v>
      </c>
      <c r="C3" s="4" t="s">
        <v>1</v>
      </c>
      <c r="D3" s="4" t="s">
        <v>21</v>
      </c>
      <c r="E3" s="4" t="s">
        <v>23</v>
      </c>
      <c r="F3" s="4" t="s">
        <v>22</v>
      </c>
      <c r="G3" s="48"/>
    </row>
    <row r="4" spans="1:10" s="27" customFormat="1" ht="14.25" outlineLevel="1" x14ac:dyDescent="0.2">
      <c r="A4" s="43">
        <v>1</v>
      </c>
      <c r="B4" s="41" t="s">
        <v>32</v>
      </c>
      <c r="C4" s="45">
        <f>C5</f>
        <v>113270</v>
      </c>
      <c r="D4" s="45">
        <f>D5</f>
        <v>113270.13</v>
      </c>
      <c r="E4" s="45">
        <f>E5</f>
        <v>-0.13000000000465661</v>
      </c>
      <c r="F4" s="42">
        <f>D4/C4</f>
        <v>1.0000011477001853</v>
      </c>
      <c r="G4" s="49"/>
      <c r="H4" s="26"/>
      <c r="I4" s="26"/>
      <c r="J4" s="26"/>
    </row>
    <row r="5" spans="1:10" s="27" customFormat="1" ht="14.25" outlineLevel="1" x14ac:dyDescent="0.2">
      <c r="A5" s="11"/>
      <c r="B5" s="12" t="s">
        <v>11</v>
      </c>
      <c r="C5" s="13">
        <f>C6</f>
        <v>113270</v>
      </c>
      <c r="D5" s="13">
        <f t="shared" ref="D5:E5" si="0">D6</f>
        <v>113270.13</v>
      </c>
      <c r="E5" s="13">
        <f t="shared" si="0"/>
        <v>-0.13000000000465661</v>
      </c>
      <c r="F5" s="19">
        <f t="shared" ref="F5:F38" si="1">D5/C5</f>
        <v>1.0000011477001853</v>
      </c>
      <c r="G5" s="50"/>
      <c r="H5" s="26"/>
      <c r="I5" s="26"/>
      <c r="J5" s="26"/>
    </row>
    <row r="6" spans="1:10" s="29" customFormat="1" outlineLevel="1" x14ac:dyDescent="0.25">
      <c r="A6" s="5"/>
      <c r="B6" s="6" t="s">
        <v>19</v>
      </c>
      <c r="C6" s="1">
        <v>113270</v>
      </c>
      <c r="D6" s="1">
        <v>113270.13</v>
      </c>
      <c r="E6" s="1">
        <f>C6-D6</f>
        <v>-0.13000000000465661</v>
      </c>
      <c r="F6" s="21">
        <f t="shared" si="1"/>
        <v>1.0000011477001853</v>
      </c>
      <c r="G6" s="51"/>
      <c r="H6" s="28"/>
      <c r="I6" s="28"/>
      <c r="J6" s="28"/>
    </row>
    <row r="7" spans="1:10" s="59" customFormat="1" ht="46.5" customHeight="1" outlineLevel="1" x14ac:dyDescent="0.2">
      <c r="A7" s="55"/>
      <c r="B7" s="6" t="s">
        <v>27</v>
      </c>
      <c r="C7" s="56">
        <v>0</v>
      </c>
      <c r="D7" s="56">
        <v>440.7</v>
      </c>
      <c r="E7" s="68" t="s">
        <v>33</v>
      </c>
      <c r="F7" s="69"/>
      <c r="G7" s="57"/>
      <c r="H7" s="58"/>
      <c r="I7" s="58"/>
      <c r="J7" s="58"/>
    </row>
    <row r="8" spans="1:10" s="30" customFormat="1" ht="15" customHeight="1" outlineLevel="1" x14ac:dyDescent="0.2">
      <c r="A8" s="43">
        <v>2</v>
      </c>
      <c r="B8" s="41" t="s">
        <v>35</v>
      </c>
      <c r="C8" s="45">
        <f>C9+C10+C11+C12</f>
        <v>162836.46</v>
      </c>
      <c r="D8" s="45">
        <f>D9+D10+D11+D12</f>
        <v>163541.06</v>
      </c>
      <c r="E8" s="45">
        <f>E9+E10+E11+E12</f>
        <v>-704.60000000001583</v>
      </c>
      <c r="F8" s="42">
        <f>D8/C8</f>
        <v>1.0043270407622471</v>
      </c>
      <c r="G8" s="70" t="s">
        <v>30</v>
      </c>
      <c r="H8" s="71" t="s">
        <v>31</v>
      </c>
      <c r="I8" s="26"/>
      <c r="J8" s="26"/>
    </row>
    <row r="9" spans="1:10" s="32" customFormat="1" outlineLevel="1" x14ac:dyDescent="0.25">
      <c r="A9" s="5"/>
      <c r="B9" s="7" t="s">
        <v>0</v>
      </c>
      <c r="C9" s="1">
        <f t="shared" ref="C9:D12" si="2">C14+C19</f>
        <v>81018.829999999987</v>
      </c>
      <c r="D9" s="1">
        <f t="shared" si="2"/>
        <v>81050.8</v>
      </c>
      <c r="E9" s="1">
        <f t="shared" ref="E9:E22" si="3">C9-D9</f>
        <v>-31.970000000015716</v>
      </c>
      <c r="F9" s="21">
        <f>D9/C9</f>
        <v>1.0003945996257908</v>
      </c>
      <c r="G9" s="70"/>
      <c r="H9" s="71"/>
      <c r="I9" s="31"/>
      <c r="J9" s="31"/>
    </row>
    <row r="10" spans="1:10" s="32" customFormat="1" outlineLevel="1" x14ac:dyDescent="0.25">
      <c r="A10" s="5"/>
      <c r="B10" s="7" t="s">
        <v>4</v>
      </c>
      <c r="C10" s="1">
        <f t="shared" si="2"/>
        <v>12621.460000000001</v>
      </c>
      <c r="D10" s="1">
        <f>D15+D20</f>
        <v>12654.68</v>
      </c>
      <c r="E10" s="1">
        <f t="shared" si="3"/>
        <v>-33.219999999999345</v>
      </c>
      <c r="F10" s="21">
        <f t="shared" si="1"/>
        <v>1.0026320251381378</v>
      </c>
      <c r="G10" s="70"/>
      <c r="H10" s="71"/>
      <c r="I10" s="31"/>
      <c r="J10" s="31"/>
    </row>
    <row r="11" spans="1:10" s="32" customFormat="1" outlineLevel="1" x14ac:dyDescent="0.25">
      <c r="A11" s="5"/>
      <c r="B11" s="7" t="s">
        <v>14</v>
      </c>
      <c r="C11" s="1">
        <f t="shared" si="2"/>
        <v>3155.37</v>
      </c>
      <c r="D11" s="1">
        <f t="shared" si="2"/>
        <v>3163.67</v>
      </c>
      <c r="E11" s="1">
        <f t="shared" si="3"/>
        <v>-8.3000000000001819</v>
      </c>
      <c r="F11" s="21">
        <f t="shared" si="1"/>
        <v>1.0026304363672089</v>
      </c>
      <c r="G11" s="60">
        <f>G16+G21</f>
        <v>16510.21</v>
      </c>
      <c r="H11" s="60">
        <f>H16+H21</f>
        <v>19673.88</v>
      </c>
      <c r="I11" s="31"/>
      <c r="J11" s="54"/>
    </row>
    <row r="12" spans="1:10" s="32" customFormat="1" outlineLevel="1" x14ac:dyDescent="0.25">
      <c r="A12" s="5"/>
      <c r="B12" s="7" t="s">
        <v>29</v>
      </c>
      <c r="C12" s="1">
        <f t="shared" si="2"/>
        <v>66040.800000000003</v>
      </c>
      <c r="D12" s="1">
        <f t="shared" si="2"/>
        <v>66671.91</v>
      </c>
      <c r="E12" s="1">
        <f t="shared" si="3"/>
        <v>-631.11000000000058</v>
      </c>
      <c r="F12" s="21">
        <f t="shared" si="1"/>
        <v>1.0095563651560853</v>
      </c>
      <c r="G12" s="20"/>
      <c r="H12" s="61"/>
      <c r="I12" s="31"/>
      <c r="J12" s="31"/>
    </row>
    <row r="13" spans="1:10" s="33" customFormat="1" outlineLevel="1" x14ac:dyDescent="0.25">
      <c r="A13" s="11" t="s">
        <v>3</v>
      </c>
      <c r="B13" s="12" t="s">
        <v>10</v>
      </c>
      <c r="C13" s="13">
        <f>C14+C15+C16+C17</f>
        <v>83802.28</v>
      </c>
      <c r="D13" s="13">
        <f>D14+D15+D16+D17</f>
        <v>84409.947500000009</v>
      </c>
      <c r="E13" s="13">
        <f>C13-D13</f>
        <v>-607.66750000001048</v>
      </c>
      <c r="F13" s="19">
        <f>D13/C13</f>
        <v>1.0072512048598201</v>
      </c>
      <c r="G13" s="62"/>
      <c r="H13" s="61"/>
      <c r="I13" s="31"/>
      <c r="J13" s="31"/>
    </row>
    <row r="14" spans="1:10" s="33" customFormat="1" outlineLevel="1" x14ac:dyDescent="0.25">
      <c r="A14" s="2"/>
      <c r="B14" s="9" t="s">
        <v>8</v>
      </c>
      <c r="C14" s="1">
        <v>42960.59</v>
      </c>
      <c r="D14" s="1">
        <v>42985.62</v>
      </c>
      <c r="E14" s="1">
        <f t="shared" si="3"/>
        <v>-25.030000000006112</v>
      </c>
      <c r="F14" s="21">
        <f t="shared" si="1"/>
        <v>1.0005826270076832</v>
      </c>
      <c r="G14" s="20"/>
      <c r="H14" s="61"/>
      <c r="I14" s="31"/>
      <c r="J14" s="31"/>
    </row>
    <row r="15" spans="1:10" s="33" customFormat="1" outlineLevel="1" x14ac:dyDescent="0.25">
      <c r="A15" s="2"/>
      <c r="B15" s="9" t="s">
        <v>5</v>
      </c>
      <c r="C15" s="1">
        <v>2345.11</v>
      </c>
      <c r="D15" s="1">
        <v>2377.79</v>
      </c>
      <c r="E15" s="1">
        <f t="shared" si="3"/>
        <v>-32.679999999999836</v>
      </c>
      <c r="F15" s="21">
        <f t="shared" si="1"/>
        <v>1.0139353804299158</v>
      </c>
      <c r="G15" s="20"/>
      <c r="H15" s="61"/>
      <c r="I15" s="31"/>
      <c r="J15" s="31"/>
    </row>
    <row r="16" spans="1:10" s="33" customFormat="1" outlineLevel="1" x14ac:dyDescent="0.25">
      <c r="A16" s="2"/>
      <c r="B16" s="9" t="s">
        <v>6</v>
      </c>
      <c r="C16" s="1">
        <v>586.28</v>
      </c>
      <c r="D16" s="1">
        <f>D15*0.25</f>
        <v>594.44749999999999</v>
      </c>
      <c r="E16" s="1">
        <f t="shared" si="3"/>
        <v>-8.1675000000000182</v>
      </c>
      <c r="F16" s="21">
        <f t="shared" si="1"/>
        <v>1.0139310568329127</v>
      </c>
      <c r="G16" s="20">
        <f>H16-D16</f>
        <v>9477.5825000000004</v>
      </c>
      <c r="H16" s="60">
        <f>10072.03</f>
        <v>10072.030000000001</v>
      </c>
      <c r="I16" s="31"/>
      <c r="J16" s="31"/>
    </row>
    <row r="17" spans="1:10" s="33" customFormat="1" outlineLevel="1" x14ac:dyDescent="0.25">
      <c r="A17" s="2"/>
      <c r="B17" s="9" t="s">
        <v>28</v>
      </c>
      <c r="C17" s="1">
        <v>37910.300000000003</v>
      </c>
      <c r="D17" s="1">
        <v>38452.089999999997</v>
      </c>
      <c r="E17" s="1">
        <f t="shared" si="3"/>
        <v>-541.7899999999936</v>
      </c>
      <c r="F17" s="21">
        <f t="shared" si="1"/>
        <v>1.014291366726193</v>
      </c>
      <c r="G17" s="20"/>
      <c r="H17" s="61"/>
      <c r="I17" s="31"/>
      <c r="J17" s="31"/>
    </row>
    <row r="18" spans="1:10" s="33" customFormat="1" outlineLevel="1" x14ac:dyDescent="0.25">
      <c r="A18" s="11" t="s">
        <v>9</v>
      </c>
      <c r="B18" s="12" t="s">
        <v>11</v>
      </c>
      <c r="C18" s="13">
        <f>C19+C20+C21+C22</f>
        <v>79034.179999999993</v>
      </c>
      <c r="D18" s="13">
        <f>D19+D20+D21+D22</f>
        <v>79131.112499999988</v>
      </c>
      <c r="E18" s="13">
        <f>E19+E20+E21+E22</f>
        <v>-96.9325000000008</v>
      </c>
      <c r="F18" s="19">
        <f>D18/C18</f>
        <v>1.0012264630315642</v>
      </c>
      <c r="G18" s="62"/>
      <c r="H18" s="61"/>
      <c r="I18" s="31"/>
      <c r="J18" s="31"/>
    </row>
    <row r="19" spans="1:10" s="33" customFormat="1" outlineLevel="1" x14ac:dyDescent="0.25">
      <c r="A19" s="2"/>
      <c r="B19" s="9" t="s">
        <v>8</v>
      </c>
      <c r="C19" s="1">
        <v>38058.239999999998</v>
      </c>
      <c r="D19" s="1">
        <v>38065.18</v>
      </c>
      <c r="E19" s="1">
        <f t="shared" si="3"/>
        <v>-6.9400000000023283</v>
      </c>
      <c r="F19" s="21">
        <f t="shared" si="1"/>
        <v>1.0001823521003599</v>
      </c>
      <c r="G19" s="20"/>
      <c r="H19" s="61"/>
      <c r="I19" s="31"/>
      <c r="J19" s="31"/>
    </row>
    <row r="20" spans="1:10" s="33" customFormat="1" outlineLevel="1" x14ac:dyDescent="0.25">
      <c r="A20" s="2"/>
      <c r="B20" s="9" t="s">
        <v>5</v>
      </c>
      <c r="C20" s="1">
        <v>10276.35</v>
      </c>
      <c r="D20" s="1">
        <v>10276.89</v>
      </c>
      <c r="E20" s="1">
        <f t="shared" si="3"/>
        <v>-0.53999999999905413</v>
      </c>
      <c r="F20" s="21">
        <f t="shared" si="1"/>
        <v>1.0000525478404296</v>
      </c>
      <c r="G20" s="20"/>
      <c r="H20" s="6"/>
    </row>
    <row r="21" spans="1:10" s="33" customFormat="1" outlineLevel="1" x14ac:dyDescent="0.25">
      <c r="A21" s="2"/>
      <c r="B21" s="9" t="s">
        <v>6</v>
      </c>
      <c r="C21" s="1">
        <v>2569.09</v>
      </c>
      <c r="D21" s="1">
        <f>D20*0.25</f>
        <v>2569.2224999999999</v>
      </c>
      <c r="E21" s="1">
        <f t="shared" si="3"/>
        <v>-0.13249999999970896</v>
      </c>
      <c r="F21" s="21">
        <f t="shared" si="1"/>
        <v>1.0000515746820857</v>
      </c>
      <c r="G21" s="20">
        <f>H21-D21</f>
        <v>7032.6275000000005</v>
      </c>
      <c r="H21" s="20">
        <f>9601.85</f>
        <v>9601.85</v>
      </c>
    </row>
    <row r="22" spans="1:10" s="33" customFormat="1" outlineLevel="1" x14ac:dyDescent="0.25">
      <c r="A22" s="2"/>
      <c r="B22" s="9" t="s">
        <v>28</v>
      </c>
      <c r="C22" s="1">
        <v>28130.5</v>
      </c>
      <c r="D22" s="1">
        <v>28219.82</v>
      </c>
      <c r="E22" s="1">
        <f t="shared" si="3"/>
        <v>-89.319999999999709</v>
      </c>
      <c r="F22" s="21">
        <f t="shared" si="1"/>
        <v>1.0031752012939692</v>
      </c>
      <c r="G22" s="51"/>
    </row>
    <row r="23" spans="1:10" s="30" customFormat="1" ht="15.75" customHeight="1" outlineLevel="1" x14ac:dyDescent="0.2">
      <c r="A23" s="43">
        <v>3</v>
      </c>
      <c r="B23" s="41" t="s">
        <v>34</v>
      </c>
      <c r="C23" s="45">
        <f>C24+C25+C26</f>
        <v>25903.89</v>
      </c>
      <c r="D23" s="45">
        <f>D24+D25+D26</f>
        <v>25903.89</v>
      </c>
      <c r="E23" s="45">
        <f>E24+E25+E26</f>
        <v>0</v>
      </c>
      <c r="F23" s="42">
        <f>D23/C23</f>
        <v>1</v>
      </c>
      <c r="G23" s="49"/>
      <c r="H23" s="34"/>
    </row>
    <row r="24" spans="1:10" s="33" customFormat="1" outlineLevel="1" x14ac:dyDescent="0.25">
      <c r="A24" s="2"/>
      <c r="B24" s="7" t="s">
        <v>0</v>
      </c>
      <c r="C24" s="8">
        <f>C28+C40</f>
        <v>12327.07</v>
      </c>
      <c r="D24" s="8">
        <f>D28+D40</f>
        <v>12327.07</v>
      </c>
      <c r="E24" s="8">
        <f>E28+E40</f>
        <v>0</v>
      </c>
      <c r="F24" s="21">
        <f t="shared" si="1"/>
        <v>1</v>
      </c>
      <c r="G24" s="51"/>
      <c r="H24" s="35"/>
    </row>
    <row r="25" spans="1:10" s="33" customFormat="1" outlineLevel="1" x14ac:dyDescent="0.25">
      <c r="A25" s="2"/>
      <c r="B25" s="7" t="s">
        <v>4</v>
      </c>
      <c r="C25" s="8">
        <f t="shared" ref="C25:D26" si="4">C29+C41</f>
        <v>10861.45</v>
      </c>
      <c r="D25" s="8">
        <f t="shared" si="4"/>
        <v>10861.45</v>
      </c>
      <c r="E25" s="8">
        <f t="shared" ref="E25" si="5">E29+E41</f>
        <v>0</v>
      </c>
      <c r="F25" s="21">
        <f t="shared" si="1"/>
        <v>1</v>
      </c>
      <c r="G25" s="51"/>
      <c r="H25" s="35"/>
    </row>
    <row r="26" spans="1:10" s="33" customFormat="1" outlineLevel="1" x14ac:dyDescent="0.25">
      <c r="A26" s="2"/>
      <c r="B26" s="7" t="s">
        <v>14</v>
      </c>
      <c r="C26" s="8">
        <f t="shared" si="4"/>
        <v>2715.37</v>
      </c>
      <c r="D26" s="8">
        <f t="shared" si="4"/>
        <v>2715.37</v>
      </c>
      <c r="E26" s="8">
        <f t="shared" ref="E26" si="6">E30+E42</f>
        <v>0</v>
      </c>
      <c r="F26" s="21">
        <f t="shared" si="1"/>
        <v>1</v>
      </c>
      <c r="G26" s="51"/>
      <c r="H26" s="35"/>
    </row>
    <row r="27" spans="1:10" s="33" customFormat="1" outlineLevel="1" x14ac:dyDescent="0.25">
      <c r="A27" s="11" t="s">
        <v>12</v>
      </c>
      <c r="B27" s="14" t="s">
        <v>10</v>
      </c>
      <c r="C27" s="13">
        <f>C28+C29+C30</f>
        <v>22717.469999999998</v>
      </c>
      <c r="D27" s="13">
        <f>D28+D29+D30</f>
        <v>22717.469999999998</v>
      </c>
      <c r="E27" s="13">
        <f>E28+E29+E30</f>
        <v>0</v>
      </c>
      <c r="F27" s="19">
        <f>D27/C27</f>
        <v>1</v>
      </c>
      <c r="G27" s="50"/>
      <c r="H27" s="35"/>
    </row>
    <row r="28" spans="1:10" s="30" customFormat="1" outlineLevel="1" x14ac:dyDescent="0.2">
      <c r="A28" s="2"/>
      <c r="B28" s="9" t="s">
        <v>8</v>
      </c>
      <c r="C28" s="8">
        <f t="shared" ref="C28:E30" si="7">C32+C36</f>
        <v>9140.65</v>
      </c>
      <c r="D28" s="8">
        <f>D32+D36</f>
        <v>9140.65</v>
      </c>
      <c r="E28" s="8">
        <f t="shared" si="7"/>
        <v>0</v>
      </c>
      <c r="F28" s="21">
        <f t="shared" si="1"/>
        <v>1</v>
      </c>
      <c r="G28" s="51"/>
      <c r="H28" s="34"/>
    </row>
    <row r="29" spans="1:10" s="30" customFormat="1" outlineLevel="1" x14ac:dyDescent="0.2">
      <c r="A29" s="2"/>
      <c r="B29" s="9" t="s">
        <v>5</v>
      </c>
      <c r="C29" s="8">
        <f t="shared" si="7"/>
        <v>10861.45</v>
      </c>
      <c r="D29" s="8">
        <f t="shared" si="7"/>
        <v>10861.45</v>
      </c>
      <c r="E29" s="8">
        <f t="shared" si="7"/>
        <v>0</v>
      </c>
      <c r="F29" s="21">
        <f t="shared" si="1"/>
        <v>1</v>
      </c>
      <c r="G29" s="51"/>
      <c r="H29" s="34"/>
    </row>
    <row r="30" spans="1:10" s="30" customFormat="1" outlineLevel="1" x14ac:dyDescent="0.2">
      <c r="A30" s="2"/>
      <c r="B30" s="9" t="s">
        <v>6</v>
      </c>
      <c r="C30" s="8">
        <f t="shared" si="7"/>
        <v>2715.37</v>
      </c>
      <c r="D30" s="8">
        <f t="shared" si="7"/>
        <v>2715.37</v>
      </c>
      <c r="E30" s="8">
        <f t="shared" si="7"/>
        <v>0</v>
      </c>
      <c r="F30" s="21">
        <f t="shared" si="1"/>
        <v>1</v>
      </c>
      <c r="G30" s="51"/>
      <c r="H30" s="34"/>
    </row>
    <row r="31" spans="1:10" s="32" customFormat="1" outlineLevel="1" x14ac:dyDescent="0.25">
      <c r="A31" s="16" t="s">
        <v>13</v>
      </c>
      <c r="B31" s="17" t="s">
        <v>26</v>
      </c>
      <c r="C31" s="15">
        <f>C32+C33+C34</f>
        <v>16674.490000000002</v>
      </c>
      <c r="D31" s="15">
        <f>D32+D33+D34</f>
        <v>16674.490000000002</v>
      </c>
      <c r="E31" s="15">
        <f>E32+E33+E34</f>
        <v>0</v>
      </c>
      <c r="F31" s="36">
        <f>D31/C31</f>
        <v>1</v>
      </c>
      <c r="G31" s="52"/>
      <c r="H31" s="37"/>
    </row>
    <row r="32" spans="1:10" s="32" customFormat="1" outlineLevel="1" x14ac:dyDescent="0.25">
      <c r="A32" s="5"/>
      <c r="B32" s="10" t="s">
        <v>8</v>
      </c>
      <c r="C32" s="1">
        <v>7733.69</v>
      </c>
      <c r="D32" s="1">
        <v>7733.69</v>
      </c>
      <c r="E32" s="1">
        <f>C32-D32</f>
        <v>0</v>
      </c>
      <c r="F32" s="21">
        <f t="shared" si="1"/>
        <v>1</v>
      </c>
      <c r="G32" s="51"/>
      <c r="H32" s="37"/>
    </row>
    <row r="33" spans="1:8" s="32" customFormat="1" outlineLevel="1" x14ac:dyDescent="0.25">
      <c r="A33" s="5"/>
      <c r="B33" s="10" t="s">
        <v>5</v>
      </c>
      <c r="C33" s="1">
        <v>7152.64</v>
      </c>
      <c r="D33" s="1">
        <v>7152.64</v>
      </c>
      <c r="E33" s="1">
        <f t="shared" ref="E33:E34" si="8">C33-D33</f>
        <v>0</v>
      </c>
      <c r="F33" s="21">
        <f t="shared" si="1"/>
        <v>1</v>
      </c>
      <c r="G33" s="51"/>
      <c r="H33" s="37"/>
    </row>
    <row r="34" spans="1:8" s="32" customFormat="1" outlineLevel="1" x14ac:dyDescent="0.25">
      <c r="A34" s="5"/>
      <c r="B34" s="10" t="s">
        <v>14</v>
      </c>
      <c r="C34" s="1">
        <v>1788.16</v>
      </c>
      <c r="D34" s="1">
        <v>1788.16</v>
      </c>
      <c r="E34" s="1">
        <f t="shared" si="8"/>
        <v>0</v>
      </c>
      <c r="F34" s="21">
        <f t="shared" si="1"/>
        <v>1</v>
      </c>
      <c r="G34" s="51"/>
      <c r="H34" s="37"/>
    </row>
    <row r="35" spans="1:8" s="33" customFormat="1" outlineLevel="1" x14ac:dyDescent="0.25">
      <c r="A35" s="16" t="s">
        <v>16</v>
      </c>
      <c r="B35" s="17" t="s">
        <v>17</v>
      </c>
      <c r="C35" s="15">
        <f>C36+C37+C38</f>
        <v>6042.9800000000005</v>
      </c>
      <c r="D35" s="15">
        <f>D36+D37+D38</f>
        <v>6042.9800000000005</v>
      </c>
      <c r="E35" s="15">
        <f>E36+E37+E38</f>
        <v>0</v>
      </c>
      <c r="F35" s="19">
        <f t="shared" si="1"/>
        <v>1</v>
      </c>
      <c r="G35" s="50"/>
      <c r="H35" s="35"/>
    </row>
    <row r="36" spans="1:8" s="33" customFormat="1" outlineLevel="1" x14ac:dyDescent="0.25">
      <c r="A36" s="5"/>
      <c r="B36" s="10" t="s">
        <v>8</v>
      </c>
      <c r="C36" s="8">
        <v>1406.96</v>
      </c>
      <c r="D36" s="8">
        <v>1406.96</v>
      </c>
      <c r="E36" s="1">
        <f>C36-D36</f>
        <v>0</v>
      </c>
      <c r="F36" s="21">
        <f t="shared" si="1"/>
        <v>1</v>
      </c>
      <c r="G36" s="51"/>
      <c r="H36" s="35"/>
    </row>
    <row r="37" spans="1:8" s="33" customFormat="1" outlineLevel="1" x14ac:dyDescent="0.25">
      <c r="A37" s="5"/>
      <c r="B37" s="10" t="s">
        <v>5</v>
      </c>
      <c r="C37" s="8">
        <v>3708.81</v>
      </c>
      <c r="D37" s="8">
        <v>3708.81</v>
      </c>
      <c r="E37" s="1">
        <f t="shared" ref="E37:E38" si="9">C37-D37</f>
        <v>0</v>
      </c>
      <c r="F37" s="21">
        <f t="shared" si="1"/>
        <v>1</v>
      </c>
      <c r="G37" s="51"/>
      <c r="H37" s="35"/>
    </row>
    <row r="38" spans="1:8" s="33" customFormat="1" outlineLevel="1" x14ac:dyDescent="0.25">
      <c r="A38" s="5"/>
      <c r="B38" s="10" t="s">
        <v>6</v>
      </c>
      <c r="C38" s="8">
        <v>927.21</v>
      </c>
      <c r="D38" s="8">
        <v>927.21</v>
      </c>
      <c r="E38" s="1">
        <f t="shared" si="9"/>
        <v>0</v>
      </c>
      <c r="F38" s="21">
        <f t="shared" si="1"/>
        <v>1</v>
      </c>
      <c r="G38" s="51"/>
      <c r="H38" s="35"/>
    </row>
    <row r="39" spans="1:8" s="33" customFormat="1" outlineLevel="1" x14ac:dyDescent="0.25">
      <c r="A39" s="11" t="s">
        <v>18</v>
      </c>
      <c r="B39" s="14" t="s">
        <v>11</v>
      </c>
      <c r="C39" s="13">
        <f>C40+C41+C42</f>
        <v>3186.42</v>
      </c>
      <c r="D39" s="13">
        <f>D40+D41+D42</f>
        <v>3186.42</v>
      </c>
      <c r="E39" s="15">
        <f>E40+E41+E42</f>
        <v>0</v>
      </c>
      <c r="F39" s="19">
        <f>D39/C39</f>
        <v>1</v>
      </c>
      <c r="G39" s="50"/>
      <c r="H39" s="35"/>
    </row>
    <row r="40" spans="1:8" s="32" customFormat="1" outlineLevel="1" x14ac:dyDescent="0.25">
      <c r="A40" s="5"/>
      <c r="B40" s="9" t="s">
        <v>8</v>
      </c>
      <c r="C40" s="1">
        <v>3186.42</v>
      </c>
      <c r="D40" s="1">
        <v>3186.42</v>
      </c>
      <c r="E40" s="1">
        <f>C40-D40</f>
        <v>0</v>
      </c>
      <c r="F40" s="21">
        <f>D40/C40</f>
        <v>1</v>
      </c>
      <c r="G40" s="51"/>
      <c r="H40" s="37"/>
    </row>
    <row r="41" spans="1:8" s="32" customFormat="1" outlineLevel="1" x14ac:dyDescent="0.25">
      <c r="A41" s="5"/>
      <c r="B41" s="9" t="s">
        <v>5</v>
      </c>
      <c r="C41" s="1">
        <v>0</v>
      </c>
      <c r="D41" s="1">
        <v>0</v>
      </c>
      <c r="E41" s="1">
        <f t="shared" ref="E41:E42" si="10">C41-D41</f>
        <v>0</v>
      </c>
      <c r="F41" s="21">
        <v>0</v>
      </c>
      <c r="G41" s="51"/>
      <c r="H41" s="37"/>
    </row>
    <row r="42" spans="1:8" s="32" customFormat="1" outlineLevel="1" x14ac:dyDescent="0.25">
      <c r="A42" s="5"/>
      <c r="B42" s="9" t="s">
        <v>6</v>
      </c>
      <c r="C42" s="1">
        <v>0</v>
      </c>
      <c r="D42" s="1">
        <v>0</v>
      </c>
      <c r="E42" s="1">
        <f t="shared" si="10"/>
        <v>0</v>
      </c>
      <c r="F42" s="21">
        <v>0</v>
      </c>
      <c r="G42" s="51"/>
      <c r="H42" s="37"/>
    </row>
    <row r="43" spans="1:8" s="30" customFormat="1" ht="15.75" outlineLevel="1" x14ac:dyDescent="0.2">
      <c r="A43" s="43">
        <v>4</v>
      </c>
      <c r="B43" s="44" t="s">
        <v>36</v>
      </c>
      <c r="C43" s="45">
        <f>C44</f>
        <v>4729.41</v>
      </c>
      <c r="D43" s="45">
        <f t="shared" ref="D43:E43" si="11">D44</f>
        <v>596.28599999999994</v>
      </c>
      <c r="E43" s="45">
        <f t="shared" si="11"/>
        <v>4133.1239999999998</v>
      </c>
      <c r="F43" s="42">
        <f>D43/C43</f>
        <v>0.12608042017926124</v>
      </c>
      <c r="G43" s="49"/>
      <c r="H43" s="34"/>
    </row>
    <row r="44" spans="1:8" s="30" customFormat="1" outlineLevel="1" x14ac:dyDescent="0.2">
      <c r="A44" s="2"/>
      <c r="B44" s="4" t="s">
        <v>10</v>
      </c>
      <c r="C44" s="8">
        <f>C45+C46</f>
        <v>4729.41</v>
      </c>
      <c r="D44" s="8">
        <f>D45+D46</f>
        <v>596.28599999999994</v>
      </c>
      <c r="E44" s="8">
        <f>E45+E46</f>
        <v>4133.1239999999998</v>
      </c>
      <c r="F44" s="21">
        <f>D44/C44</f>
        <v>0.12608042017926124</v>
      </c>
      <c r="G44" s="51"/>
      <c r="H44" s="34"/>
    </row>
    <row r="45" spans="1:8" s="33" customFormat="1" outlineLevel="1" x14ac:dyDescent="0.25">
      <c r="A45" s="2"/>
      <c r="B45" s="7" t="s">
        <v>24</v>
      </c>
      <c r="C45" s="8">
        <v>4161.88</v>
      </c>
      <c r="D45" s="8">
        <v>524.73599999999999</v>
      </c>
      <c r="E45" s="1">
        <f t="shared" ref="E45:E51" si="12">C45-D45</f>
        <v>3637.1440000000002</v>
      </c>
      <c r="F45" s="21">
        <f t="shared" ref="F45:F61" si="13">D45/C45</f>
        <v>0.12608148240698913</v>
      </c>
      <c r="G45" s="51"/>
      <c r="H45" s="35"/>
    </row>
    <row r="46" spans="1:8" s="33" customFormat="1" outlineLevel="1" x14ac:dyDescent="0.25">
      <c r="A46" s="2"/>
      <c r="B46" s="7" t="s">
        <v>14</v>
      </c>
      <c r="C46" s="8">
        <v>567.53</v>
      </c>
      <c r="D46" s="8">
        <v>71.55</v>
      </c>
      <c r="E46" s="1">
        <f t="shared" si="12"/>
        <v>495.97999999999996</v>
      </c>
      <c r="F46" s="21">
        <f t="shared" si="13"/>
        <v>0.12607263052173454</v>
      </c>
      <c r="G46" s="51"/>
      <c r="H46" s="35"/>
    </row>
    <row r="47" spans="1:8" s="33" customFormat="1" x14ac:dyDescent="0.25">
      <c r="A47" s="63"/>
      <c r="B47" s="63" t="s">
        <v>20</v>
      </c>
      <c r="C47" s="64">
        <f>C48+C49+C50+C51</f>
        <v>306739.76</v>
      </c>
      <c r="D47" s="64">
        <f t="shared" ref="D47:E47" si="14">D48+D49+D50+D51</f>
        <v>303311.36600000004</v>
      </c>
      <c r="E47" s="64">
        <f t="shared" si="14"/>
        <v>3428.393999999992</v>
      </c>
      <c r="F47" s="65">
        <f>D47/C47</f>
        <v>0.98882311833327385</v>
      </c>
      <c r="G47" s="53"/>
    </row>
    <row r="48" spans="1:8" s="27" customFormat="1" x14ac:dyDescent="0.2">
      <c r="A48" s="38"/>
      <c r="B48" s="7" t="s">
        <v>0</v>
      </c>
      <c r="C48" s="23">
        <f>C53+C58</f>
        <v>206615.9</v>
      </c>
      <c r="D48" s="23">
        <f>D53+D58</f>
        <v>206648</v>
      </c>
      <c r="E48" s="8">
        <f t="shared" si="12"/>
        <v>-32.100000000005821</v>
      </c>
      <c r="F48" s="21">
        <f t="shared" si="13"/>
        <v>1.0001553607442604</v>
      </c>
      <c r="G48" s="51"/>
    </row>
    <row r="49" spans="1:7" s="27" customFormat="1" x14ac:dyDescent="0.2">
      <c r="A49" s="38"/>
      <c r="B49" s="7" t="s">
        <v>4</v>
      </c>
      <c r="C49" s="23">
        <f>C54+C59</f>
        <v>27644.79</v>
      </c>
      <c r="D49" s="23">
        <f>D54+D59</f>
        <v>24040.866000000002</v>
      </c>
      <c r="E49" s="8">
        <f t="shared" si="12"/>
        <v>3603.9239999999991</v>
      </c>
      <c r="F49" s="21">
        <f t="shared" si="13"/>
        <v>0.86963460384397928</v>
      </c>
      <c r="G49" s="51"/>
    </row>
    <row r="50" spans="1:7" s="27" customFormat="1" x14ac:dyDescent="0.2">
      <c r="A50" s="38"/>
      <c r="B50" s="7" t="s">
        <v>14</v>
      </c>
      <c r="C50" s="23">
        <f t="shared" ref="C50:D51" si="15">C55+C60</f>
        <v>6438.2699999999995</v>
      </c>
      <c r="D50" s="23">
        <f t="shared" si="15"/>
        <v>5950.59</v>
      </c>
      <c r="E50" s="8">
        <f t="shared" si="12"/>
        <v>487.67999999999938</v>
      </c>
      <c r="F50" s="21">
        <f t="shared" si="13"/>
        <v>0.9242529437255661</v>
      </c>
      <c r="G50" s="51"/>
    </row>
    <row r="51" spans="1:7" s="27" customFormat="1" x14ac:dyDescent="0.25">
      <c r="A51" s="39"/>
      <c r="B51" s="7" t="s">
        <v>15</v>
      </c>
      <c r="C51" s="23">
        <f t="shared" si="15"/>
        <v>66040.800000000003</v>
      </c>
      <c r="D51" s="23">
        <f t="shared" si="15"/>
        <v>66671.91</v>
      </c>
      <c r="E51" s="8">
        <f t="shared" si="12"/>
        <v>-631.11000000000058</v>
      </c>
      <c r="F51" s="21">
        <f t="shared" si="13"/>
        <v>1.0095563651560853</v>
      </c>
      <c r="G51" s="51"/>
    </row>
    <row r="52" spans="1:7" s="27" customFormat="1" ht="14.25" x14ac:dyDescent="0.2">
      <c r="A52" s="40"/>
      <c r="B52" s="12" t="s">
        <v>10</v>
      </c>
      <c r="C52" s="13">
        <f>C53+C54+C55+C56</f>
        <v>111249.15999999999</v>
      </c>
      <c r="D52" s="13">
        <f>D53+D54+D55+D56</f>
        <v>107723.7035</v>
      </c>
      <c r="E52" s="13">
        <f>E53+E54+E55+E56</f>
        <v>3525.4565000000007</v>
      </c>
      <c r="F52" s="19">
        <f>D52/C52</f>
        <v>0.96831026409547738</v>
      </c>
      <c r="G52" s="50"/>
    </row>
    <row r="53" spans="1:7" s="27" customFormat="1" x14ac:dyDescent="0.25">
      <c r="A53" s="39"/>
      <c r="B53" s="9" t="s">
        <v>8</v>
      </c>
      <c r="C53" s="8">
        <f>C14+C28</f>
        <v>52101.24</v>
      </c>
      <c r="D53" s="8">
        <f>D14+D28</f>
        <v>52126.270000000004</v>
      </c>
      <c r="E53" s="8">
        <f>E14+E28</f>
        <v>-25.030000000006112</v>
      </c>
      <c r="F53" s="21">
        <f t="shared" si="13"/>
        <v>1.0004804108309131</v>
      </c>
      <c r="G53" s="51"/>
    </row>
    <row r="54" spans="1:7" s="27" customFormat="1" x14ac:dyDescent="0.25">
      <c r="A54" s="39"/>
      <c r="B54" s="9" t="s">
        <v>5</v>
      </c>
      <c r="C54" s="8">
        <f t="shared" ref="C54:E55" si="16">C15+C29+C45</f>
        <v>17368.440000000002</v>
      </c>
      <c r="D54" s="8">
        <f t="shared" si="16"/>
        <v>13763.976000000002</v>
      </c>
      <c r="E54" s="8">
        <f t="shared" si="16"/>
        <v>3604.4640000000004</v>
      </c>
      <c r="F54" s="21">
        <f t="shared" si="13"/>
        <v>0.79247048094129358</v>
      </c>
      <c r="G54" s="51"/>
    </row>
    <row r="55" spans="1:7" s="27" customFormat="1" x14ac:dyDescent="0.25">
      <c r="A55" s="39"/>
      <c r="B55" s="9" t="s">
        <v>6</v>
      </c>
      <c r="C55" s="8">
        <f t="shared" si="16"/>
        <v>3869.1799999999994</v>
      </c>
      <c r="D55" s="8">
        <f t="shared" si="16"/>
        <v>3381.3675000000003</v>
      </c>
      <c r="E55" s="8">
        <f t="shared" si="16"/>
        <v>487.81249999999994</v>
      </c>
      <c r="F55" s="21">
        <f t="shared" si="13"/>
        <v>0.87392354452364607</v>
      </c>
      <c r="G55" s="51"/>
    </row>
    <row r="56" spans="1:7" s="27" customFormat="1" x14ac:dyDescent="0.25">
      <c r="A56" s="39"/>
      <c r="B56" s="9" t="s">
        <v>7</v>
      </c>
      <c r="C56" s="8">
        <f>C17</f>
        <v>37910.300000000003</v>
      </c>
      <c r="D56" s="8">
        <f>D17</f>
        <v>38452.089999999997</v>
      </c>
      <c r="E56" s="8">
        <f>E17</f>
        <v>-541.7899999999936</v>
      </c>
      <c r="F56" s="21">
        <f t="shared" si="13"/>
        <v>1.014291366726193</v>
      </c>
      <c r="G56" s="51"/>
    </row>
    <row r="57" spans="1:7" s="27" customFormat="1" ht="14.25" x14ac:dyDescent="0.2">
      <c r="A57" s="40"/>
      <c r="B57" s="12" t="s">
        <v>11</v>
      </c>
      <c r="C57" s="13">
        <f>C58+C59+C60+C61</f>
        <v>195490.6</v>
      </c>
      <c r="D57" s="13">
        <f>D58+D59+D60+D61</f>
        <v>195587.66250000001</v>
      </c>
      <c r="E57" s="13">
        <f>E58+E59+E60+E61</f>
        <v>-97.062500000005457</v>
      </c>
      <c r="F57" s="19">
        <f>D57/C57</f>
        <v>1.0004965072489418</v>
      </c>
      <c r="G57" s="50"/>
    </row>
    <row r="58" spans="1:7" s="27" customFormat="1" x14ac:dyDescent="0.25">
      <c r="A58" s="39"/>
      <c r="B58" s="9" t="s">
        <v>8</v>
      </c>
      <c r="C58" s="8">
        <f>C6+C19+C40</f>
        <v>154514.66</v>
      </c>
      <c r="D58" s="8">
        <f t="shared" ref="D58" si="17">D6+D19+D40</f>
        <v>154521.73000000001</v>
      </c>
      <c r="E58" s="8">
        <f>E6+E19+E40</f>
        <v>-7.0700000000069849</v>
      </c>
      <c r="F58" s="21">
        <f t="shared" si="13"/>
        <v>1.0000457561761453</v>
      </c>
      <c r="G58" s="51"/>
    </row>
    <row r="59" spans="1:7" s="27" customFormat="1" x14ac:dyDescent="0.25">
      <c r="A59" s="39"/>
      <c r="B59" s="9" t="s">
        <v>5</v>
      </c>
      <c r="C59" s="8">
        <f t="shared" ref="C59:E60" si="18">C20+C41</f>
        <v>10276.35</v>
      </c>
      <c r="D59" s="8">
        <f t="shared" si="18"/>
        <v>10276.89</v>
      </c>
      <c r="E59" s="8">
        <f t="shared" si="18"/>
        <v>-0.53999999999905413</v>
      </c>
      <c r="F59" s="21">
        <f t="shared" si="13"/>
        <v>1.0000525478404296</v>
      </c>
      <c r="G59" s="51"/>
    </row>
    <row r="60" spans="1:7" s="27" customFormat="1" x14ac:dyDescent="0.25">
      <c r="A60" s="39"/>
      <c r="B60" s="9" t="s">
        <v>6</v>
      </c>
      <c r="C60" s="8">
        <f t="shared" si="18"/>
        <v>2569.09</v>
      </c>
      <c r="D60" s="8">
        <f t="shared" si="18"/>
        <v>2569.2224999999999</v>
      </c>
      <c r="E60" s="8">
        <f t="shared" si="18"/>
        <v>-0.13249999999970896</v>
      </c>
      <c r="F60" s="21">
        <f t="shared" si="13"/>
        <v>1.0000515746820857</v>
      </c>
      <c r="G60" s="51"/>
    </row>
    <row r="61" spans="1:7" s="27" customFormat="1" x14ac:dyDescent="0.25">
      <c r="A61" s="39"/>
      <c r="B61" s="9" t="s">
        <v>7</v>
      </c>
      <c r="C61" s="8">
        <f>C22</f>
        <v>28130.5</v>
      </c>
      <c r="D61" s="8">
        <f>D22</f>
        <v>28219.82</v>
      </c>
      <c r="E61" s="8">
        <f>E22</f>
        <v>-89.319999999999709</v>
      </c>
      <c r="F61" s="21">
        <f t="shared" si="13"/>
        <v>1.0031752012939692</v>
      </c>
      <c r="G61" s="51"/>
    </row>
  </sheetData>
  <mergeCells count="5">
    <mergeCell ref="A1:F1"/>
    <mergeCell ref="C2:F2"/>
    <mergeCell ref="E7:F7"/>
    <mergeCell ref="G8:G10"/>
    <mergeCell ref="H8:H10"/>
  </mergeCells>
  <pageMargins left="0.85" right="0.19" top="0.15748031496062992" bottom="0.15748031496062992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2021-04-15T11:47:04Z</dcterms:modified>
</cp:coreProperties>
</file>