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ЖИЛЬЕ\прогр ИПОТЕКА_ИПСЭР\"/>
    </mc:Choice>
  </mc:AlternateContent>
  <bookViews>
    <workbookView xWindow="240" yWindow="30" windowWidth="8535" windowHeight="7680"/>
  </bookViews>
  <sheets>
    <sheet name="расчет едв" sheetId="3" r:id="rId1"/>
  </sheets>
  <definedNames>
    <definedName name="_xlnm.Print_Area" localSheetId="0">'расчет едв'!$C$5:$L$26</definedName>
  </definedNames>
  <calcPr calcId="152511"/>
</workbook>
</file>

<file path=xl/calcChain.xml><?xml version="1.0" encoding="utf-8"?>
<calcChain xmlns="http://schemas.openxmlformats.org/spreadsheetml/2006/main">
  <c r="Q20" i="3" l="1"/>
  <c r="Q21" i="3" l="1"/>
  <c r="Q14" i="3"/>
  <c r="Q15" i="3" s="1"/>
  <c r="Q16" i="3" l="1"/>
  <c r="Q25" i="3" l="1"/>
  <c r="Q22" i="3"/>
  <c r="K18" i="3"/>
  <c r="L18" i="3" s="1"/>
  <c r="Q24" i="3" l="1"/>
  <c r="Q40" i="3"/>
  <c r="K41" i="3"/>
  <c r="L41" i="3" s="1"/>
  <c r="F41" i="3"/>
  <c r="K40" i="3"/>
  <c r="L40" i="3" s="1"/>
  <c r="F40" i="3"/>
  <c r="G40" i="3" s="1"/>
  <c r="K39" i="3"/>
  <c r="L39" i="3" s="1"/>
  <c r="F39" i="3"/>
  <c r="K38" i="3"/>
  <c r="L38" i="3" s="1"/>
  <c r="F38" i="3"/>
  <c r="G38" i="3" s="1"/>
  <c r="K37" i="3"/>
  <c r="L37" i="3" s="1"/>
  <c r="F37" i="3"/>
  <c r="K36" i="3"/>
  <c r="L36" i="3" s="1"/>
  <c r="F36" i="3"/>
  <c r="G36" i="3" s="1"/>
  <c r="K35" i="3"/>
  <c r="L35" i="3" s="1"/>
  <c r="F35" i="3"/>
  <c r="K34" i="3"/>
  <c r="L34" i="3" s="1"/>
  <c r="F34" i="3"/>
  <c r="K33" i="3"/>
  <c r="L33" i="3" s="1"/>
  <c r="F33" i="3"/>
  <c r="K32" i="3"/>
  <c r="L32" i="3" s="1"/>
  <c r="F32" i="3"/>
  <c r="F30" i="3"/>
  <c r="G30" i="3" s="1"/>
  <c r="J30" i="3"/>
  <c r="K30" i="3" s="1"/>
  <c r="L30" i="3" s="1"/>
  <c r="F29" i="3"/>
  <c r="G29" i="3" s="1"/>
  <c r="J29" i="3"/>
  <c r="K29" i="3" s="1"/>
  <c r="F28" i="3"/>
  <c r="G28" i="3" s="1"/>
  <c r="J28" i="3"/>
  <c r="K28" i="3" s="1"/>
  <c r="L28" i="3" s="1"/>
  <c r="F26" i="3"/>
  <c r="G26" i="3" s="1"/>
  <c r="J26" i="3"/>
  <c r="K26" i="3" s="1"/>
  <c r="L26" i="3" s="1"/>
  <c r="F27" i="3"/>
  <c r="G27" i="3" s="1"/>
  <c r="J27" i="3"/>
  <c r="K27" i="3" s="1"/>
  <c r="L27" i="3" s="1"/>
  <c r="F20" i="3"/>
  <c r="G20" i="3" s="1"/>
  <c r="J20" i="3"/>
  <c r="F21" i="3"/>
  <c r="G21" i="3" s="1"/>
  <c r="J21" i="3"/>
  <c r="K21" i="3" s="1"/>
  <c r="L21" i="3" s="1"/>
  <c r="F24" i="3"/>
  <c r="G24" i="3" s="1"/>
  <c r="J24" i="3"/>
  <c r="F25" i="3"/>
  <c r="G25" i="3" s="1"/>
  <c r="J25" i="3"/>
  <c r="K25" i="3" s="1"/>
  <c r="L25" i="3" s="1"/>
  <c r="K19" i="3"/>
  <c r="L19" i="3" s="1"/>
  <c r="F19" i="3"/>
  <c r="K20" i="3" l="1"/>
  <c r="L20" i="3" s="1"/>
  <c r="K24" i="3"/>
  <c r="L24" i="3" s="1"/>
  <c r="G19" i="3"/>
  <c r="G32" i="3"/>
  <c r="G34" i="3"/>
  <c r="G33" i="3"/>
  <c r="G35" i="3"/>
  <c r="G37" i="3"/>
  <c r="G39" i="3"/>
  <c r="G41" i="3"/>
  <c r="L29" i="3"/>
</calcChain>
</file>

<file path=xl/sharedStrings.xml><?xml version="1.0" encoding="utf-8"?>
<sst xmlns="http://schemas.openxmlformats.org/spreadsheetml/2006/main" count="53" uniqueCount="47">
  <si>
    <t>приобретенная квартира</t>
  </si>
  <si>
    <t>норма общей площади жилого помещения на 1 чел., кв. м</t>
  </si>
  <si>
    <t>Расчет единовременной денежной выплаты (ЕДВ)</t>
  </si>
  <si>
    <t>показатель средней рыночной стоимости 1 кв. метра общей площади жилого помещения, утвержденный Минстроем РФ для Чувашской Республики на 2 квартал 2021 г., Ст, руб.</t>
  </si>
  <si>
    <t>норма общей площади жилого помещения  на семью, Рж (гр. 1 х гр. 3), кв. м</t>
  </si>
  <si>
    <t>расчетная стоимость жилого помещения  Рс = Ст × Рж (гр. 2 х гр. 4),  руб.</t>
  </si>
  <si>
    <t>максимальный размер ЕДВ, составляет 20% от расчетной стоимости жилого помещения (гр. 5 х 0,2), руб.</t>
  </si>
  <si>
    <t>Состав семьи, чел.</t>
  </si>
  <si>
    <t xml:space="preserve">Размер ЕДВ рассчитывается  на дату выдачи свидетельства и остается неизменным в течение всего срока его действия.
В случае если фактическая стоимость приобретаемого жилого помещения  превышает расчетную стоимость жилого помещения (гр. 5) , выплата производится в соответствии с расчетной стоимостью жилого помещения (равна значению, указанному в гр. 6).
В случае если фактическая стоимость жилого помещения меньше расчетной стоимости жилого помещения (гр. 5), размер выплаты составляет 20 % фактической стоимости жилого помещения.
Жилое помещение может быть приобретено только на первичном рынке по договору участия в долевом строительстве, договору уступки прав требования,  по договору купли-продажи с юридическим лицом (застройщиком).  
Требований к общей площади приобретаемого жилого помещения нет, но граждане после перечисления ЕДВ в счет оплаты жилого помещения будут сняты с учета нуждающихся в жилье в соответствии с пунктом 4 части 1 статьи 56 Жилищного кодекса Российской Федерации (получение  в установленном порядке от органа государственной власти или органа местного самоуправления бюджетных средств на приобретение или строительство жилого помещения). 
ЕДВ не может быть использована на погашение ранее взятого кредита.
</t>
  </si>
  <si>
    <t>Вводные параметры о лице, состоящем на учете в качестве нуждающегося</t>
  </si>
  <si>
    <t>Данные о приобретаемом жилье</t>
  </si>
  <si>
    <t>Нормативные параметры, утвержденные Правилами</t>
  </si>
  <si>
    <t>Норма площади</t>
  </si>
  <si>
    <t>а)</t>
  </si>
  <si>
    <t>б)</t>
  </si>
  <si>
    <t>в)</t>
  </si>
  <si>
    <t>1.</t>
  </si>
  <si>
    <t>2.</t>
  </si>
  <si>
    <t>3.</t>
  </si>
  <si>
    <t>для семьи из 3 и более человек (на 1 человека), кв.м.</t>
  </si>
  <si>
    <t>для семьи из 2 человек, кв.м.</t>
  </si>
  <si>
    <t>на 1 человека, кв.м.</t>
  </si>
  <si>
    <t>Цена 1 кв.метра по нормативу Минстря России, рублей</t>
  </si>
  <si>
    <t>Расчет общей (рыночной) стоимости жилья, рублей</t>
  </si>
  <si>
    <t>11.</t>
  </si>
  <si>
    <t xml:space="preserve">Справочно: </t>
  </si>
  <si>
    <t>соотношение ЕДВ к стоимости нормативной площади, %</t>
  </si>
  <si>
    <t>соотношение ЕДВ к рыночной стоимости,  %</t>
  </si>
  <si>
    <t>Оценка возможного размера ЕДВ, рублей</t>
  </si>
  <si>
    <t>Калькулятор</t>
  </si>
  <si>
    <t>Таблица примеров расчета размера ЕДВ</t>
  </si>
  <si>
    <t>Размер полагающейся ЕДВ, руб</t>
  </si>
  <si>
    <t>4.</t>
  </si>
  <si>
    <t>5.</t>
  </si>
  <si>
    <t>6.</t>
  </si>
  <si>
    <t>7.</t>
  </si>
  <si>
    <t>8.</t>
  </si>
  <si>
    <t>9.</t>
  </si>
  <si>
    <t>10.</t>
  </si>
  <si>
    <t>12.</t>
  </si>
  <si>
    <t>Полагающаяся норма по площади, кв.м</t>
  </si>
  <si>
    <t>Стоимость нормативной площади (в соотв. с п.1), рублей</t>
  </si>
  <si>
    <r>
      <t xml:space="preserve">Текущая численность семьи (включая несовершеннолетних детей), чел. </t>
    </r>
    <r>
      <rPr>
        <sz val="11"/>
        <color rgb="FFFF0000"/>
        <rFont val="Calibri"/>
        <family val="2"/>
        <charset val="204"/>
        <scheme val="minor"/>
      </rPr>
      <t>*</t>
    </r>
  </si>
  <si>
    <r>
      <t xml:space="preserve">Площадь жилья, предполагаемая к приобретению, кв.м </t>
    </r>
    <r>
      <rPr>
        <sz val="11"/>
        <color rgb="FFFF0000"/>
        <rFont val="Calibri"/>
        <family val="2"/>
        <charset val="204"/>
        <scheme val="minor"/>
      </rPr>
      <t>*</t>
    </r>
  </si>
  <si>
    <r>
      <t xml:space="preserve">Стоимость 1 кв. метра, предложенная застройщиком, рублей </t>
    </r>
    <r>
      <rPr>
        <sz val="11"/>
        <color rgb="FFFF0000"/>
        <rFont val="Calibri"/>
        <family val="2"/>
        <charset val="204"/>
        <scheme val="minor"/>
      </rPr>
      <t>*</t>
    </r>
  </si>
  <si>
    <t>Примечание:</t>
  </si>
  <si>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- заполняется только по строкам 3, 7, 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</si>
</sst>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64" fontId="0" fillId="0" borderId="1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2" xfId="1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4" fontId="0" fillId="0" borderId="4" xfId="1" applyFont="1" applyBorder="1" applyAlignment="1">
      <alignment vertical="top" wrapText="1"/>
    </xf>
    <xf numFmtId="164" fontId="0" fillId="0" borderId="5" xfId="1" applyFont="1" applyBorder="1" applyAlignment="1">
      <alignment vertical="top" wrapText="1"/>
    </xf>
    <xf numFmtId="164" fontId="0" fillId="0" borderId="6" xfId="1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164" fontId="0" fillId="0" borderId="10" xfId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0" fillId="0" borderId="11" xfId="1" applyFont="1" applyBorder="1" applyAlignment="1">
      <alignment vertical="top" wrapText="1"/>
    </xf>
    <xf numFmtId="164" fontId="0" fillId="0" borderId="12" xfId="1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5" fillId="0" borderId="0" xfId="0" applyFont="1" applyAlignment="1">
      <alignment vertical="top"/>
    </xf>
    <xf numFmtId="0" fontId="0" fillId="0" borderId="10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4" fontId="6" fillId="2" borderId="1" xfId="0" applyNumberFormat="1" applyFont="1" applyFill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165" fontId="3" fillId="2" borderId="1" xfId="2" applyNumberFormat="1" applyFont="1" applyFill="1" applyBorder="1" applyAlignment="1">
      <alignment vertical="top" wrapText="1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164" fontId="0" fillId="0" borderId="0" xfId="1" applyFont="1" applyAlignment="1">
      <alignment horizontal="center" vertical="top" wrapText="1"/>
    </xf>
    <xf numFmtId="164" fontId="0" fillId="0" borderId="0" xfId="1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/>
    <xf numFmtId="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4" fontId="3" fillId="2" borderId="1" xfId="0" applyNumberFormat="1" applyFont="1" applyFill="1" applyBorder="1" applyProtection="1"/>
    <xf numFmtId="4" fontId="6" fillId="2" borderId="1" xfId="0" applyNumberFormat="1" applyFont="1" applyFill="1" applyBorder="1" applyProtection="1"/>
    <xf numFmtId="0" fontId="2" fillId="5" borderId="1" xfId="0" applyFont="1" applyFill="1" applyBorder="1" applyAlignment="1">
      <alignment vertical="top" wrapText="1"/>
    </xf>
    <xf numFmtId="4" fontId="2" fillId="5" borderId="1" xfId="0" applyNumberFormat="1" applyFont="1" applyFill="1" applyBorder="1" applyProtection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66FFFF"/>
      <color rgb="FF00FF99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Y59"/>
  <sheetViews>
    <sheetView tabSelected="1" workbookViewId="0">
      <selection activeCell="Q12" sqref="Q12"/>
    </sheetView>
  </sheetViews>
  <sheetFormatPr defaultRowHeight="15" x14ac:dyDescent="0.25"/>
  <cols>
    <col min="1" max="3" width="9.140625" style="1"/>
    <col min="4" max="4" width="0" style="1" hidden="1" customWidth="1"/>
    <col min="5" max="5" width="10.7109375" style="1" hidden="1" customWidth="1"/>
    <col min="6" max="6" width="13.28515625" style="1" hidden="1" customWidth="1"/>
    <col min="7" max="7" width="11.7109375" style="1" hidden="1" customWidth="1"/>
    <col min="8" max="8" width="20.42578125" style="1" customWidth="1"/>
    <col min="9" max="9" width="12" style="1" customWidth="1"/>
    <col min="10" max="10" width="12.28515625" style="1" customWidth="1"/>
    <col min="11" max="11" width="13.28515625" style="1" customWidth="1"/>
    <col min="12" max="12" width="15.5703125" style="1" customWidth="1"/>
    <col min="13" max="14" width="9.140625" style="1"/>
    <col min="15" max="15" width="4.140625" style="1" customWidth="1"/>
    <col min="16" max="16" width="59.42578125" style="1" customWidth="1"/>
    <col min="17" max="17" width="12.85546875" style="1" customWidth="1"/>
    <col min="18" max="18" width="12" style="1" customWidth="1"/>
    <col min="19" max="19" width="12.140625" style="1" customWidth="1"/>
    <col min="20" max="25" width="9.140625" style="4"/>
  </cols>
  <sheetData>
    <row r="3" spans="3:17" ht="28.5" x14ac:dyDescent="0.25">
      <c r="C3" s="31" t="s">
        <v>30</v>
      </c>
      <c r="O3" s="31" t="s">
        <v>29</v>
      </c>
      <c r="P3" s="31"/>
      <c r="Q3" s="31"/>
    </row>
    <row r="5" spans="3:17" ht="28.5" customHeight="1" x14ac:dyDescent="0.25">
      <c r="C5" s="59" t="s">
        <v>7</v>
      </c>
      <c r="D5" s="59" t="s">
        <v>0</v>
      </c>
      <c r="E5" s="59"/>
      <c r="F5" s="59"/>
      <c r="G5" s="59"/>
      <c r="H5" s="59" t="s">
        <v>2</v>
      </c>
      <c r="I5" s="59"/>
      <c r="J5" s="59"/>
      <c r="K5" s="59"/>
      <c r="L5" s="59"/>
      <c r="O5" s="40" t="s">
        <v>11</v>
      </c>
      <c r="P5" s="41"/>
      <c r="Q5" s="41"/>
    </row>
    <row r="6" spans="3:17" ht="15" customHeight="1" x14ac:dyDescent="0.25">
      <c r="C6" s="59"/>
      <c r="D6" s="7"/>
      <c r="E6" s="7"/>
      <c r="F6" s="7"/>
      <c r="G6" s="7"/>
      <c r="H6" s="59" t="s">
        <v>3</v>
      </c>
      <c r="I6" s="59" t="s">
        <v>1</v>
      </c>
      <c r="J6" s="59" t="s">
        <v>4</v>
      </c>
      <c r="K6" s="59" t="s">
        <v>5</v>
      </c>
      <c r="L6" s="60" t="s">
        <v>6</v>
      </c>
      <c r="O6" s="25" t="s">
        <v>16</v>
      </c>
      <c r="P6" s="26" t="s">
        <v>22</v>
      </c>
      <c r="Q6" s="30">
        <v>39486</v>
      </c>
    </row>
    <row r="7" spans="3:17" ht="15" customHeight="1" x14ac:dyDescent="0.25">
      <c r="C7" s="59"/>
      <c r="D7" s="7"/>
      <c r="E7" s="7"/>
      <c r="F7" s="7"/>
      <c r="G7" s="7"/>
      <c r="H7" s="59"/>
      <c r="I7" s="59"/>
      <c r="J7" s="59"/>
      <c r="K7" s="59"/>
      <c r="L7" s="60"/>
      <c r="O7" s="25" t="s">
        <v>17</v>
      </c>
      <c r="P7" s="24" t="s">
        <v>12</v>
      </c>
      <c r="Q7" s="24"/>
    </row>
    <row r="8" spans="3:17" ht="15" customHeight="1" x14ac:dyDescent="0.25">
      <c r="C8" s="59"/>
      <c r="D8" s="7"/>
      <c r="E8" s="7"/>
      <c r="F8" s="7"/>
      <c r="G8" s="7"/>
      <c r="H8" s="59"/>
      <c r="I8" s="59"/>
      <c r="J8" s="59"/>
      <c r="K8" s="59"/>
      <c r="L8" s="60"/>
      <c r="O8" s="25" t="s">
        <v>13</v>
      </c>
      <c r="P8" s="24" t="s">
        <v>21</v>
      </c>
      <c r="Q8" s="29">
        <v>33</v>
      </c>
    </row>
    <row r="9" spans="3:17" ht="15" customHeight="1" x14ac:dyDescent="0.25">
      <c r="C9" s="59"/>
      <c r="D9" s="7"/>
      <c r="E9" s="7"/>
      <c r="F9" s="7"/>
      <c r="G9" s="7"/>
      <c r="H9" s="59"/>
      <c r="I9" s="59"/>
      <c r="J9" s="59"/>
      <c r="K9" s="59"/>
      <c r="L9" s="60"/>
      <c r="O9" s="25" t="s">
        <v>14</v>
      </c>
      <c r="P9" s="24" t="s">
        <v>20</v>
      </c>
      <c r="Q9" s="29">
        <v>42</v>
      </c>
    </row>
    <row r="10" spans="3:17" ht="15" customHeight="1" x14ac:dyDescent="0.25">
      <c r="C10" s="59"/>
      <c r="D10" s="7"/>
      <c r="E10" s="7"/>
      <c r="F10" s="7"/>
      <c r="G10" s="7"/>
      <c r="H10" s="59"/>
      <c r="I10" s="59"/>
      <c r="J10" s="59"/>
      <c r="K10" s="59"/>
      <c r="L10" s="60"/>
      <c r="O10" s="25" t="s">
        <v>15</v>
      </c>
      <c r="P10" s="2" t="s">
        <v>19</v>
      </c>
      <c r="Q10" s="29">
        <v>18</v>
      </c>
    </row>
    <row r="11" spans="3:17" ht="15" customHeight="1" x14ac:dyDescent="0.25">
      <c r="C11" s="59"/>
      <c r="D11" s="7"/>
      <c r="E11" s="7"/>
      <c r="F11" s="7"/>
      <c r="G11" s="7"/>
      <c r="H11" s="59"/>
      <c r="I11" s="59"/>
      <c r="J11" s="59"/>
      <c r="K11" s="59"/>
      <c r="L11" s="60"/>
      <c r="O11" s="40" t="s">
        <v>9</v>
      </c>
      <c r="P11" s="41"/>
      <c r="Q11" s="41"/>
    </row>
    <row r="12" spans="3:17" ht="30" customHeight="1" x14ac:dyDescent="0.25">
      <c r="C12" s="59"/>
      <c r="D12" s="7"/>
      <c r="E12" s="7"/>
      <c r="F12" s="7"/>
      <c r="G12" s="7"/>
      <c r="H12" s="59"/>
      <c r="I12" s="59"/>
      <c r="J12" s="59"/>
      <c r="K12" s="59"/>
      <c r="L12" s="60"/>
      <c r="O12" s="27" t="s">
        <v>18</v>
      </c>
      <c r="P12" s="2" t="s">
        <v>42</v>
      </c>
      <c r="Q12" s="51"/>
    </row>
    <row r="13" spans="3:17" ht="15" customHeight="1" x14ac:dyDescent="0.25">
      <c r="C13" s="59"/>
      <c r="D13" s="7"/>
      <c r="E13" s="7"/>
      <c r="F13" s="7"/>
      <c r="G13" s="7"/>
      <c r="H13" s="59"/>
      <c r="I13" s="59"/>
      <c r="J13" s="59"/>
      <c r="K13" s="59"/>
      <c r="L13" s="60"/>
      <c r="O13" s="42" t="s">
        <v>2</v>
      </c>
      <c r="P13" s="43"/>
      <c r="Q13" s="42"/>
    </row>
    <row r="14" spans="3:17" ht="15" customHeight="1" x14ac:dyDescent="0.25">
      <c r="C14" s="59"/>
      <c r="D14" s="7"/>
      <c r="E14" s="7"/>
      <c r="F14" s="7"/>
      <c r="G14" s="7"/>
      <c r="H14" s="59"/>
      <c r="I14" s="59"/>
      <c r="J14" s="59"/>
      <c r="K14" s="59"/>
      <c r="L14" s="60"/>
      <c r="O14" s="27" t="s">
        <v>32</v>
      </c>
      <c r="P14" s="2" t="s">
        <v>40</v>
      </c>
      <c r="Q14" s="34">
        <f>IF(Q12=1,33,IF(Q12=2,42,Q12*18))</f>
        <v>0</v>
      </c>
    </row>
    <row r="15" spans="3:17" ht="15" customHeight="1" x14ac:dyDescent="0.25">
      <c r="C15" s="59"/>
      <c r="D15" s="7"/>
      <c r="E15" s="7"/>
      <c r="F15" s="7"/>
      <c r="G15" s="7"/>
      <c r="H15" s="59"/>
      <c r="I15" s="59"/>
      <c r="J15" s="59"/>
      <c r="K15" s="59"/>
      <c r="L15" s="60"/>
      <c r="O15" s="27" t="s">
        <v>33</v>
      </c>
      <c r="P15" s="2" t="s">
        <v>41</v>
      </c>
      <c r="Q15" s="35">
        <f>Q14*Q6</f>
        <v>0</v>
      </c>
    </row>
    <row r="16" spans="3:17" ht="15" customHeight="1" x14ac:dyDescent="0.25">
      <c r="C16" s="59"/>
      <c r="D16" s="7"/>
      <c r="E16" s="7"/>
      <c r="F16" s="7"/>
      <c r="G16" s="7"/>
      <c r="H16" s="59"/>
      <c r="I16" s="59"/>
      <c r="J16" s="59"/>
      <c r="K16" s="59"/>
      <c r="L16" s="60"/>
      <c r="O16" s="37" t="s">
        <v>34</v>
      </c>
      <c r="P16" s="38" t="s">
        <v>28</v>
      </c>
      <c r="Q16" s="36">
        <f>ROUND(Q15*0.2,2)</f>
        <v>0</v>
      </c>
    </row>
    <row r="17" spans="1:25" s="3" customFormat="1" ht="16.5" customHeight="1" x14ac:dyDescent="0.25">
      <c r="A17" s="5"/>
      <c r="B17" s="5"/>
      <c r="C17" s="7">
        <v>1</v>
      </c>
      <c r="D17" s="7"/>
      <c r="E17" s="7"/>
      <c r="F17" s="7"/>
      <c r="G17" s="33"/>
      <c r="H17" s="7">
        <v>2</v>
      </c>
      <c r="I17" s="7">
        <v>3</v>
      </c>
      <c r="J17" s="7">
        <v>4</v>
      </c>
      <c r="K17" s="7">
        <v>5</v>
      </c>
      <c r="L17" s="7">
        <v>6</v>
      </c>
      <c r="M17" s="5"/>
      <c r="N17" s="5"/>
      <c r="O17" s="42" t="s">
        <v>10</v>
      </c>
      <c r="P17" s="41"/>
      <c r="Q17" s="42"/>
      <c r="R17" s="46"/>
      <c r="S17" s="5"/>
      <c r="T17" s="6"/>
      <c r="U17" s="6"/>
      <c r="V17" s="6"/>
      <c r="W17" s="6"/>
      <c r="X17" s="6"/>
      <c r="Y17" s="6"/>
    </row>
    <row r="18" spans="1:25" x14ac:dyDescent="0.25">
      <c r="C18" s="7">
        <v>1</v>
      </c>
      <c r="D18" s="2"/>
      <c r="E18" s="2"/>
      <c r="F18" s="2"/>
      <c r="G18" s="2"/>
      <c r="H18" s="8">
        <v>39486</v>
      </c>
      <c r="I18" s="7">
        <v>33</v>
      </c>
      <c r="J18" s="7">
        <v>33</v>
      </c>
      <c r="K18" s="8">
        <f>H18*J18</f>
        <v>1303038</v>
      </c>
      <c r="L18" s="8">
        <f>K18*0.2</f>
        <v>260607.6</v>
      </c>
      <c r="O18" s="27" t="s">
        <v>35</v>
      </c>
      <c r="P18" s="2" t="s">
        <v>43</v>
      </c>
      <c r="Q18" s="50"/>
    </row>
    <row r="19" spans="1:25" ht="17.25" customHeight="1" x14ac:dyDescent="0.25">
      <c r="C19" s="7">
        <v>2</v>
      </c>
      <c r="D19" s="2">
        <v>86</v>
      </c>
      <c r="E19" s="8">
        <v>45000</v>
      </c>
      <c r="F19" s="8">
        <f>D19*E19</f>
        <v>3870000</v>
      </c>
      <c r="G19" s="8">
        <f>F19*0.2</f>
        <v>774000</v>
      </c>
      <c r="H19" s="8">
        <v>39486</v>
      </c>
      <c r="I19" s="7"/>
      <c r="J19" s="7">
        <v>42</v>
      </c>
      <c r="K19" s="8">
        <f>H19*J19</f>
        <v>1658412</v>
      </c>
      <c r="L19" s="8">
        <f>K19*0.2</f>
        <v>331682.40000000002</v>
      </c>
      <c r="O19" s="27" t="s">
        <v>36</v>
      </c>
      <c r="P19" s="2" t="s">
        <v>44</v>
      </c>
      <c r="Q19" s="50"/>
    </row>
    <row r="20" spans="1:25" x14ac:dyDescent="0.25">
      <c r="C20" s="7">
        <v>3</v>
      </c>
      <c r="D20" s="2">
        <v>86</v>
      </c>
      <c r="E20" s="8">
        <v>35000</v>
      </c>
      <c r="F20" s="8">
        <f t="shared" ref="F20:F25" si="0">D20*E20</f>
        <v>3010000</v>
      </c>
      <c r="G20" s="8">
        <f t="shared" ref="G20:G30" si="1">F20*0.2</f>
        <v>602000</v>
      </c>
      <c r="H20" s="8">
        <v>39486</v>
      </c>
      <c r="I20" s="7">
        <v>18</v>
      </c>
      <c r="J20" s="7">
        <f t="shared" ref="J20:J25" si="2">C20*I20</f>
        <v>54</v>
      </c>
      <c r="K20" s="8">
        <f t="shared" ref="K20:K25" si="3">H20*J20</f>
        <v>2132244</v>
      </c>
      <c r="L20" s="8">
        <f t="shared" ref="L20:L30" si="4">K20*0.2</f>
        <v>426448.80000000005</v>
      </c>
      <c r="O20" s="27" t="s">
        <v>37</v>
      </c>
      <c r="P20" s="2" t="s">
        <v>23</v>
      </c>
      <c r="Q20" s="52">
        <f>Q19*Q18</f>
        <v>0</v>
      </c>
      <c r="R20" s="47"/>
    </row>
    <row r="21" spans="1:25" x14ac:dyDescent="0.25">
      <c r="C21" s="7">
        <v>4</v>
      </c>
      <c r="D21" s="2">
        <v>86</v>
      </c>
      <c r="E21" s="8">
        <v>30000</v>
      </c>
      <c r="F21" s="8">
        <f t="shared" si="0"/>
        <v>2580000</v>
      </c>
      <c r="G21" s="8">
        <f t="shared" si="1"/>
        <v>516000</v>
      </c>
      <c r="H21" s="8">
        <v>39486</v>
      </c>
      <c r="I21" s="7">
        <v>18</v>
      </c>
      <c r="J21" s="7">
        <f t="shared" si="2"/>
        <v>72</v>
      </c>
      <c r="K21" s="8">
        <f t="shared" si="3"/>
        <v>2842992</v>
      </c>
      <c r="L21" s="8">
        <f t="shared" si="4"/>
        <v>568598.4</v>
      </c>
      <c r="O21" s="37" t="s">
        <v>38</v>
      </c>
      <c r="P21" s="38" t="s">
        <v>28</v>
      </c>
      <c r="Q21" s="53">
        <f>ROUND(Q20*0.2,2)</f>
        <v>0</v>
      </c>
    </row>
    <row r="22" spans="1:25" x14ac:dyDescent="0.25">
      <c r="C22" s="48"/>
      <c r="D22" s="2"/>
      <c r="E22" s="8"/>
      <c r="F22" s="8"/>
      <c r="G22" s="8"/>
      <c r="H22" s="8"/>
      <c r="I22" s="48"/>
      <c r="J22" s="48"/>
      <c r="K22" s="8"/>
      <c r="L22" s="8"/>
      <c r="O22" s="54" t="s">
        <v>24</v>
      </c>
      <c r="P22" s="54" t="s">
        <v>31</v>
      </c>
      <c r="Q22" s="55">
        <f>IF(OR(Q21&gt;Q16),Q16,Q21)</f>
        <v>0</v>
      </c>
    </row>
    <row r="23" spans="1:25" x14ac:dyDescent="0.25">
      <c r="C23" s="48"/>
      <c r="D23" s="2"/>
      <c r="E23" s="8"/>
      <c r="F23" s="8"/>
      <c r="G23" s="8"/>
      <c r="H23" s="8"/>
      <c r="I23" s="48"/>
      <c r="J23" s="48"/>
      <c r="K23" s="8"/>
      <c r="L23" s="8"/>
      <c r="O23" s="44" t="s">
        <v>39</v>
      </c>
      <c r="P23" s="45" t="s">
        <v>25</v>
      </c>
      <c r="Q23" s="40"/>
    </row>
    <row r="24" spans="1:25" x14ac:dyDescent="0.25">
      <c r="C24" s="7">
        <v>5</v>
      </c>
      <c r="D24" s="2">
        <v>72</v>
      </c>
      <c r="E24" s="8">
        <v>45000</v>
      </c>
      <c r="F24" s="8">
        <f t="shared" si="0"/>
        <v>3240000</v>
      </c>
      <c r="G24" s="8">
        <f t="shared" si="1"/>
        <v>648000</v>
      </c>
      <c r="H24" s="8">
        <v>39486</v>
      </c>
      <c r="I24" s="7">
        <v>18</v>
      </c>
      <c r="J24" s="7">
        <f t="shared" si="2"/>
        <v>90</v>
      </c>
      <c r="K24" s="8">
        <f t="shared" si="3"/>
        <v>3553740</v>
      </c>
      <c r="L24" s="8">
        <f t="shared" si="4"/>
        <v>710748</v>
      </c>
      <c r="O24" s="28" t="s">
        <v>13</v>
      </c>
      <c r="P24" s="2" t="s">
        <v>26</v>
      </c>
      <c r="Q24" s="39" t="e">
        <f>Q22/$Q$15</f>
        <v>#DIV/0!</v>
      </c>
    </row>
    <row r="25" spans="1:25" x14ac:dyDescent="0.25">
      <c r="C25" s="7">
        <v>6</v>
      </c>
      <c r="D25" s="2">
        <v>72</v>
      </c>
      <c r="E25" s="8">
        <v>35000</v>
      </c>
      <c r="F25" s="8">
        <f t="shared" si="0"/>
        <v>2520000</v>
      </c>
      <c r="G25" s="8">
        <f t="shared" si="1"/>
        <v>504000</v>
      </c>
      <c r="H25" s="8">
        <v>39486</v>
      </c>
      <c r="I25" s="7">
        <v>18</v>
      </c>
      <c r="J25" s="7">
        <f t="shared" si="2"/>
        <v>108</v>
      </c>
      <c r="K25" s="8">
        <f t="shared" si="3"/>
        <v>4264488</v>
      </c>
      <c r="L25" s="8">
        <f t="shared" si="4"/>
        <v>852897.60000000009</v>
      </c>
      <c r="O25" s="28" t="s">
        <v>14</v>
      </c>
      <c r="P25" s="2" t="s">
        <v>27</v>
      </c>
      <c r="Q25" s="39" t="e">
        <f>Q16/Q20</f>
        <v>#DIV/0!</v>
      </c>
    </row>
    <row r="26" spans="1:25" x14ac:dyDescent="0.25">
      <c r="C26" s="7">
        <v>7</v>
      </c>
      <c r="D26" s="2">
        <v>60</v>
      </c>
      <c r="E26" s="8">
        <v>50000</v>
      </c>
      <c r="F26" s="8">
        <f t="shared" ref="F26:F27" si="5">D26*E26</f>
        <v>3000000</v>
      </c>
      <c r="G26" s="8">
        <f t="shared" si="1"/>
        <v>600000</v>
      </c>
      <c r="H26" s="8">
        <v>39486</v>
      </c>
      <c r="I26" s="7">
        <v>18</v>
      </c>
      <c r="J26" s="7">
        <f t="shared" ref="J26:J27" si="6">C26*I26</f>
        <v>126</v>
      </c>
      <c r="K26" s="8">
        <f t="shared" ref="K26:K27" si="7">H26*J26</f>
        <v>4975236</v>
      </c>
      <c r="L26" s="8">
        <f t="shared" si="4"/>
        <v>995047.20000000007</v>
      </c>
    </row>
    <row r="27" spans="1:25" hidden="1" x14ac:dyDescent="0.25">
      <c r="C27" s="19">
        <v>4</v>
      </c>
      <c r="D27" s="32">
        <v>60</v>
      </c>
      <c r="E27" s="22">
        <v>45000</v>
      </c>
      <c r="F27" s="22">
        <f t="shared" si="5"/>
        <v>2700000</v>
      </c>
      <c r="G27" s="23">
        <f t="shared" si="1"/>
        <v>540000</v>
      </c>
      <c r="H27" s="20">
        <v>39061</v>
      </c>
      <c r="I27" s="21">
        <v>18</v>
      </c>
      <c r="J27" s="21">
        <f t="shared" si="6"/>
        <v>72</v>
      </c>
      <c r="K27" s="22">
        <f t="shared" si="7"/>
        <v>2812392</v>
      </c>
      <c r="L27" s="23">
        <f t="shared" si="4"/>
        <v>562478.4</v>
      </c>
    </row>
    <row r="28" spans="1:25" hidden="1" x14ac:dyDescent="0.25">
      <c r="C28" s="14">
        <v>4</v>
      </c>
      <c r="D28" s="9">
        <v>60</v>
      </c>
      <c r="E28" s="8">
        <v>35000</v>
      </c>
      <c r="F28" s="8">
        <f t="shared" ref="F28" si="8">D28*E28</f>
        <v>2100000</v>
      </c>
      <c r="G28" s="11">
        <f t="shared" si="1"/>
        <v>420000</v>
      </c>
      <c r="H28" s="10">
        <v>39061</v>
      </c>
      <c r="I28" s="2">
        <v>18</v>
      </c>
      <c r="J28" s="2">
        <f t="shared" ref="J28" si="9">C28*I28</f>
        <v>72</v>
      </c>
      <c r="K28" s="8">
        <f t="shared" ref="K28" si="10">H28*J28</f>
        <v>2812392</v>
      </c>
      <c r="L28" s="11">
        <f t="shared" si="4"/>
        <v>562478.4</v>
      </c>
    </row>
    <row r="29" spans="1:25" hidden="1" x14ac:dyDescent="0.25">
      <c r="C29" s="14">
        <v>4</v>
      </c>
      <c r="D29" s="9">
        <v>50</v>
      </c>
      <c r="E29" s="8">
        <v>35000</v>
      </c>
      <c r="F29" s="8">
        <f t="shared" ref="F29" si="11">D29*E29</f>
        <v>1750000</v>
      </c>
      <c r="G29" s="11">
        <f t="shared" si="1"/>
        <v>350000</v>
      </c>
      <c r="H29" s="10">
        <v>39061</v>
      </c>
      <c r="I29" s="2">
        <v>18</v>
      </c>
      <c r="J29" s="2">
        <f t="shared" ref="J29" si="12">C29*I29</f>
        <v>72</v>
      </c>
      <c r="K29" s="8">
        <f t="shared" ref="K29" si="13">H29*J29</f>
        <v>2812392</v>
      </c>
      <c r="L29" s="11">
        <f t="shared" si="4"/>
        <v>562478.4</v>
      </c>
    </row>
    <row r="30" spans="1:25" ht="15.75" hidden="1" thickBot="1" x14ac:dyDescent="0.3">
      <c r="C30" s="15">
        <v>4</v>
      </c>
      <c r="D30" s="12">
        <v>32</v>
      </c>
      <c r="E30" s="8">
        <v>35000</v>
      </c>
      <c r="F30" s="17">
        <f t="shared" ref="F30" si="14">D30*E30</f>
        <v>1120000</v>
      </c>
      <c r="G30" s="18">
        <f t="shared" si="1"/>
        <v>224000</v>
      </c>
      <c r="H30" s="16">
        <v>39061</v>
      </c>
      <c r="I30" s="13">
        <v>18</v>
      </c>
      <c r="J30" s="13">
        <f t="shared" ref="J30" si="15">C30*I30</f>
        <v>72</v>
      </c>
      <c r="K30" s="17">
        <f t="shared" ref="K30" si="16">H30*J30</f>
        <v>2812392</v>
      </c>
      <c r="L30" s="18">
        <f t="shared" si="4"/>
        <v>562478.4</v>
      </c>
    </row>
    <row r="31" spans="1:25" hidden="1" x14ac:dyDescent="0.25"/>
    <row r="32" spans="1:25" hidden="1" x14ac:dyDescent="0.25">
      <c r="C32" s="14">
        <v>1</v>
      </c>
      <c r="D32" s="9">
        <v>50</v>
      </c>
      <c r="E32" s="8">
        <v>45000</v>
      </c>
      <c r="F32" s="8">
        <f>D32*E32</f>
        <v>2250000</v>
      </c>
      <c r="G32" s="11">
        <f>F32*0.2</f>
        <v>450000</v>
      </c>
      <c r="H32" s="10">
        <v>39061</v>
      </c>
      <c r="I32" s="2">
        <v>33</v>
      </c>
      <c r="J32" s="2">
        <v>33</v>
      </c>
      <c r="K32" s="8">
        <f>H32*J32</f>
        <v>1289013</v>
      </c>
      <c r="L32" s="11">
        <f>K32*0.2</f>
        <v>257802.6</v>
      </c>
    </row>
    <row r="33" spans="3:17" hidden="1" x14ac:dyDescent="0.25">
      <c r="C33" s="14">
        <v>1</v>
      </c>
      <c r="D33" s="9">
        <v>50</v>
      </c>
      <c r="E33" s="8">
        <v>35000</v>
      </c>
      <c r="F33" s="8">
        <f t="shared" ref="F33:F41" si="17">D33*E33</f>
        <v>1750000</v>
      </c>
      <c r="G33" s="11">
        <f t="shared" ref="G33:G41" si="18">F33*0.2</f>
        <v>350000</v>
      </c>
      <c r="H33" s="10">
        <v>39061</v>
      </c>
      <c r="I33" s="2">
        <v>33</v>
      </c>
      <c r="J33" s="2">
        <v>33</v>
      </c>
      <c r="K33" s="8">
        <f t="shared" ref="K33:K41" si="19">H33*J33</f>
        <v>1289013</v>
      </c>
      <c r="L33" s="11">
        <f t="shared" ref="L33:L41" si="20">K33*0.2</f>
        <v>257802.6</v>
      </c>
    </row>
    <row r="34" spans="3:17" hidden="1" x14ac:dyDescent="0.25">
      <c r="C34" s="14">
        <v>1</v>
      </c>
      <c r="D34" s="9">
        <v>50</v>
      </c>
      <c r="E34" s="8">
        <v>30000</v>
      </c>
      <c r="F34" s="8">
        <f t="shared" si="17"/>
        <v>1500000</v>
      </c>
      <c r="G34" s="11">
        <f t="shared" si="18"/>
        <v>300000</v>
      </c>
      <c r="H34" s="10">
        <v>39061</v>
      </c>
      <c r="I34" s="2">
        <v>33</v>
      </c>
      <c r="J34" s="2">
        <v>33</v>
      </c>
      <c r="K34" s="8">
        <f t="shared" si="19"/>
        <v>1289013</v>
      </c>
      <c r="L34" s="11">
        <f t="shared" si="20"/>
        <v>257802.6</v>
      </c>
    </row>
    <row r="35" spans="3:17" hidden="1" x14ac:dyDescent="0.25">
      <c r="C35" s="14">
        <v>1</v>
      </c>
      <c r="D35" s="9">
        <v>33</v>
      </c>
      <c r="E35" s="8">
        <v>45000</v>
      </c>
      <c r="F35" s="8">
        <f t="shared" si="17"/>
        <v>1485000</v>
      </c>
      <c r="G35" s="11">
        <f t="shared" si="18"/>
        <v>297000</v>
      </c>
      <c r="H35" s="10">
        <v>39061</v>
      </c>
      <c r="I35" s="2">
        <v>33</v>
      </c>
      <c r="J35" s="2">
        <v>33</v>
      </c>
      <c r="K35" s="8">
        <f t="shared" si="19"/>
        <v>1289013</v>
      </c>
      <c r="L35" s="11">
        <f t="shared" si="20"/>
        <v>257802.6</v>
      </c>
    </row>
    <row r="36" spans="3:17" hidden="1" x14ac:dyDescent="0.25">
      <c r="C36" s="14">
        <v>1</v>
      </c>
      <c r="D36" s="9">
        <v>33</v>
      </c>
      <c r="E36" s="8">
        <v>35000</v>
      </c>
      <c r="F36" s="8">
        <f t="shared" si="17"/>
        <v>1155000</v>
      </c>
      <c r="G36" s="11">
        <f t="shared" si="18"/>
        <v>231000</v>
      </c>
      <c r="H36" s="10">
        <v>39061</v>
      </c>
      <c r="I36" s="2">
        <v>33</v>
      </c>
      <c r="J36" s="2">
        <v>33</v>
      </c>
      <c r="K36" s="8">
        <f t="shared" si="19"/>
        <v>1289013</v>
      </c>
      <c r="L36" s="11">
        <f t="shared" si="20"/>
        <v>257802.6</v>
      </c>
    </row>
    <row r="37" spans="3:17" hidden="1" x14ac:dyDescent="0.25">
      <c r="C37" s="14">
        <v>1</v>
      </c>
      <c r="D37" s="9">
        <v>30</v>
      </c>
      <c r="E37" s="8">
        <v>50000</v>
      </c>
      <c r="F37" s="8">
        <f t="shared" si="17"/>
        <v>1500000</v>
      </c>
      <c r="G37" s="11">
        <f t="shared" si="18"/>
        <v>300000</v>
      </c>
      <c r="H37" s="10">
        <v>39061</v>
      </c>
      <c r="I37" s="2">
        <v>33</v>
      </c>
      <c r="J37" s="2">
        <v>33</v>
      </c>
      <c r="K37" s="8">
        <f t="shared" si="19"/>
        <v>1289013</v>
      </c>
      <c r="L37" s="11">
        <f t="shared" si="20"/>
        <v>257802.6</v>
      </c>
    </row>
    <row r="38" spans="3:17" hidden="1" x14ac:dyDescent="0.25">
      <c r="C38" s="14">
        <v>1</v>
      </c>
      <c r="D38" s="9">
        <v>30</v>
      </c>
      <c r="E38" s="8">
        <v>45000</v>
      </c>
      <c r="F38" s="8">
        <f t="shared" si="17"/>
        <v>1350000</v>
      </c>
      <c r="G38" s="11">
        <f t="shared" si="18"/>
        <v>270000</v>
      </c>
      <c r="H38" s="10">
        <v>39061</v>
      </c>
      <c r="I38" s="2">
        <v>33</v>
      </c>
      <c r="J38" s="2">
        <v>33</v>
      </c>
      <c r="K38" s="8">
        <f t="shared" si="19"/>
        <v>1289013</v>
      </c>
      <c r="L38" s="11">
        <f t="shared" si="20"/>
        <v>257802.6</v>
      </c>
    </row>
    <row r="39" spans="3:17" hidden="1" x14ac:dyDescent="0.25">
      <c r="C39" s="14">
        <v>1</v>
      </c>
      <c r="D39" s="9">
        <v>30</v>
      </c>
      <c r="E39" s="8">
        <v>35000</v>
      </c>
      <c r="F39" s="8">
        <f t="shared" si="17"/>
        <v>1050000</v>
      </c>
      <c r="G39" s="11">
        <f t="shared" si="18"/>
        <v>210000</v>
      </c>
      <c r="H39" s="10">
        <v>39061</v>
      </c>
      <c r="I39" s="2">
        <v>33</v>
      </c>
      <c r="J39" s="2">
        <v>33</v>
      </c>
      <c r="K39" s="8">
        <f t="shared" si="19"/>
        <v>1289013</v>
      </c>
      <c r="L39" s="11">
        <f t="shared" si="20"/>
        <v>257802.6</v>
      </c>
    </row>
    <row r="40" spans="3:17" hidden="1" x14ac:dyDescent="0.25">
      <c r="C40" s="14">
        <v>1</v>
      </c>
      <c r="D40" s="9">
        <v>28</v>
      </c>
      <c r="E40" s="8">
        <v>35000</v>
      </c>
      <c r="F40" s="8">
        <f t="shared" si="17"/>
        <v>980000</v>
      </c>
      <c r="G40" s="11">
        <f t="shared" si="18"/>
        <v>196000</v>
      </c>
      <c r="H40" s="10">
        <v>39061</v>
      </c>
      <c r="I40" s="2">
        <v>33</v>
      </c>
      <c r="J40" s="2">
        <v>33</v>
      </c>
      <c r="K40" s="8">
        <f t="shared" si="19"/>
        <v>1289013</v>
      </c>
      <c r="L40" s="11">
        <f t="shared" si="20"/>
        <v>257802.6</v>
      </c>
      <c r="O40" s="28" t="s">
        <v>14</v>
      </c>
      <c r="P40" s="2" t="s">
        <v>27</v>
      </c>
      <c r="Q40" s="39" t="e">
        <f>Q22/$Q$20</f>
        <v>#DIV/0!</v>
      </c>
    </row>
    <row r="41" spans="3:17" ht="15.75" hidden="1" thickBot="1" x14ac:dyDescent="0.3">
      <c r="C41" s="14">
        <v>1</v>
      </c>
      <c r="D41" s="12">
        <v>25</v>
      </c>
      <c r="E41" s="8">
        <v>35000</v>
      </c>
      <c r="F41" s="17">
        <f t="shared" si="17"/>
        <v>875000</v>
      </c>
      <c r="G41" s="18">
        <f t="shared" si="18"/>
        <v>175000</v>
      </c>
      <c r="H41" s="16">
        <v>39061</v>
      </c>
      <c r="I41" s="2">
        <v>33</v>
      </c>
      <c r="J41" s="2">
        <v>33</v>
      </c>
      <c r="K41" s="17">
        <f t="shared" si="19"/>
        <v>1289013</v>
      </c>
      <c r="L41" s="18">
        <f t="shared" si="20"/>
        <v>257802.6</v>
      </c>
    </row>
    <row r="42" spans="3:17" x14ac:dyDescent="0.25">
      <c r="P42" s="56" t="s">
        <v>45</v>
      </c>
    </row>
    <row r="43" spans="3:17" ht="15" customHeight="1" x14ac:dyDescent="0.25">
      <c r="C43" s="57" t="s">
        <v>8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P43" s="56" t="s">
        <v>46</v>
      </c>
    </row>
    <row r="44" spans="3:17" x14ac:dyDescent="0.2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3:17" x14ac:dyDescent="0.2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3:17" x14ac:dyDescent="0.2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3:17" x14ac:dyDescent="0.2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3:17" x14ac:dyDescent="0.2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3:16" x14ac:dyDescent="0.2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3:16" x14ac:dyDescent="0.2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3:16" x14ac:dyDescent="0.2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3:16" x14ac:dyDescent="0.2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3:16" x14ac:dyDescent="0.2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3:16" x14ac:dyDescent="0.2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3:16" x14ac:dyDescent="0.2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3:16" x14ac:dyDescent="0.2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3:16" x14ac:dyDescent="0.2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3:16" x14ac:dyDescent="0.2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P58" s="49"/>
    </row>
    <row r="59" spans="3:16" x14ac:dyDescent="0.2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P59" s="49"/>
    </row>
  </sheetData>
  <sheetProtection algorithmName="SHA-512" hashValue="+uA4G1mBc1dk2oh4EDqhpkOkyR8qlPtga6fYGeEIQfyGiLKzZq4i5u2C5Hbb2bHKgwjr45Ra+9qTpPpJDuuPqA==" saltValue="GTdZGWWdTNmTdNLU3F3aKg==" spinCount="100000" sheet="1" objects="1" scenarios="1" selectLockedCells="1"/>
  <mergeCells count="9">
    <mergeCell ref="C43:N59"/>
    <mergeCell ref="C5:C16"/>
    <mergeCell ref="D5:G5"/>
    <mergeCell ref="H5:L5"/>
    <mergeCell ref="H6:H16"/>
    <mergeCell ref="I6:I16"/>
    <mergeCell ref="J6:J16"/>
    <mergeCell ref="K6:K16"/>
    <mergeCell ref="L6:L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едв</vt:lpstr>
      <vt:lpstr>'расчет едв'!Область_печати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Минстрой 50. Наталья Шибалова</cp:lastModifiedBy>
  <cp:lastPrinted>2020-12-07T05:18:52Z</cp:lastPrinted>
  <dcterms:created xsi:type="dcterms:W3CDTF">2020-12-06T08:06:08Z</dcterms:created>
  <dcterms:modified xsi:type="dcterms:W3CDTF">2021-06-07T18:28:30Z</dcterms:modified>
</cp:coreProperties>
</file>