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7400" windowHeight="11532" activeTab="0"/>
  </bookViews>
  <sheets>
    <sheet name="Лист1 (4)" sheetId="1" r:id="rId1"/>
  </sheets>
  <definedNames/>
  <calcPr fullCalcOnLoad="1"/>
</workbook>
</file>

<file path=xl/sharedStrings.xml><?xml version="1.0" encoding="utf-8"?>
<sst xmlns="http://schemas.openxmlformats.org/spreadsheetml/2006/main" count="111" uniqueCount="48">
  <si>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</si>
  <si>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</si>
  <si>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</si>
  <si>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</si>
  <si>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</si>
  <si>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</si>
  <si>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</si>
  <si>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</si>
  <si>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</si>
  <si>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</si>
  <si>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</si>
  <si>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</si>
  <si>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</si>
  <si>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</si>
  <si>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</si>
  <si>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</si>
  <si>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</si>
  <si>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</si>
  <si>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</si>
  <si>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</si>
  <si>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</si>
  <si>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</si>
  <si>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</si>
  <si>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</si>
  <si>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</si>
  <si>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</si>
  <si>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</si>
  <si>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</si>
  <si>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</si>
  <si>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</si>
  <si>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Богатыревское сельское поселение</t>
  </si>
  <si>
    <t>Булдеевское сельское поселение</t>
  </si>
  <si>
    <t>Второвурманкасинское сельское поселение</t>
  </si>
  <si>
    <t>Игорварское сельское поселение</t>
  </si>
  <si>
    <t>Конарское сельское поселение</t>
  </si>
  <si>
    <t>Малоянгорчинское сельское поселение</t>
  </si>
  <si>
    <t>Медикасинское сельское поселение</t>
  </si>
  <si>
    <t>Михайловское сельское поселение</t>
  </si>
  <si>
    <t>Опытное сельское поселение</t>
  </si>
  <si>
    <t>Первостепановское сельское поселение</t>
  </si>
  <si>
    <t>Поваркасинское сельское поселение</t>
  </si>
  <si>
    <t>Рындинское сельское поселение</t>
  </si>
  <si>
    <t>Таушкасинское сельское поселение</t>
  </si>
  <si>
    <t>Тувсинское сельское поселение</t>
  </si>
  <si>
    <t>Цивильское городское поселение</t>
  </si>
  <si>
    <t>Чиричкасинское сельское поселение</t>
  </si>
  <si>
    <t>Чурачикское сельское поселение</t>
  </si>
  <si>
    <t>Справка об исполнении бюджетов поселений Цивильского района на 01 мая 2021 года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</si>
</sst>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color indexed="8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172" fontId="6" fillId="0" borderId="10" xfId="53" applyNumberFormat="1" applyFont="1" applyFill="1" applyBorder="1" applyAlignment="1" applyProtection="1">
      <alignment vertical="center" wrapText="1"/>
      <protection locked="0"/>
    </xf>
    <xf numFmtId="0" fontId="5" fillId="0" borderId="10" xfId="54" applyFont="1" applyFill="1" applyBorder="1" applyAlignment="1">
      <alignment horizontal="left" vertical="center" wrapText="1"/>
      <protection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11" fillId="0" borderId="0" xfId="53" applyFont="1" applyFill="1" applyAlignment="1">
      <alignment vertical="center" wrapText="1"/>
      <protection/>
    </xf>
    <xf numFmtId="0" fontId="7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8" fillId="0" borderId="0" xfId="53" applyFont="1" applyFill="1" applyAlignment="1">
      <alignment vertical="center" wrapText="1"/>
      <protection/>
    </xf>
    <xf numFmtId="0" fontId="15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14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13" fillId="0" borderId="10" xfId="0" applyFont="1" applyFill="1" applyBorder="1" applyAlignment="1">
      <alignment horizontal="left"/>
    </xf>
    <xf numFmtId="172" fontId="4" fillId="33" borderId="10" xfId="53" applyNumberFormat="1" applyFont="1" applyFill="1" applyBorder="1" applyAlignment="1" applyProtection="1">
      <alignment vertical="center" wrapText="1"/>
      <protection locked="0"/>
    </xf>
    <xf numFmtId="172" fontId="6" fillId="33" borderId="10" xfId="53" applyNumberFormat="1" applyFont="1" applyFill="1" applyBorder="1" applyAlignment="1" applyProtection="1">
      <alignment vertical="center" wrapText="1"/>
      <protection locked="0"/>
    </xf>
    <xf numFmtId="172" fontId="4" fillId="33" borderId="10" xfId="0" applyNumberFormat="1" applyFont="1" applyFill="1" applyBorder="1" applyAlignment="1" applyProtection="1">
      <alignment vertical="center" wrapText="1"/>
      <protection locked="0"/>
    </xf>
    <xf numFmtId="172" fontId="9" fillId="33" borderId="10" xfId="0" applyNumberFormat="1" applyFont="1" applyFill="1" applyBorder="1" applyAlignment="1" applyProtection="1">
      <alignment vertical="center" wrapText="1"/>
      <protection locked="0"/>
    </xf>
    <xf numFmtId="172" fontId="4" fillId="0" borderId="10" xfId="0" applyNumberFormat="1" applyFont="1" applyBorder="1" applyAlignment="1" applyProtection="1">
      <alignment vertical="center" wrapText="1"/>
      <protection locked="0"/>
    </xf>
    <xf numFmtId="173" fontId="4" fillId="0" borderId="10" xfId="0" applyNumberFormat="1" applyFont="1" applyBorder="1" applyAlignment="1" applyProtection="1">
      <alignment vertical="center" wrapText="1"/>
      <protection locked="0"/>
    </xf>
    <xf numFmtId="172" fontId="4" fillId="33" borderId="10" xfId="53" applyNumberFormat="1" applyFont="1" applyFill="1" applyBorder="1" applyAlignment="1" applyProtection="1">
      <alignment vertical="center" wrapText="1"/>
      <protection locked="0"/>
    </xf>
    <xf numFmtId="173" fontId="4" fillId="0" borderId="10" xfId="0" applyNumberFormat="1" applyFont="1" applyFill="1" applyBorder="1" applyAlignment="1" applyProtection="1">
      <alignment vertical="center" wrapText="1"/>
      <protection locked="0"/>
    </xf>
    <xf numFmtId="172" fontId="4" fillId="33" borderId="10" xfId="53" applyNumberFormat="1" applyFont="1" applyFill="1" applyBorder="1" applyAlignment="1" applyProtection="1">
      <alignment horizontal="right" vertical="top" shrinkToFit="1"/>
      <protection locked="0"/>
    </xf>
    <xf numFmtId="172" fontId="4" fillId="33" borderId="10" xfId="53" applyNumberFormat="1" applyFont="1" applyFill="1" applyBorder="1" applyProtection="1">
      <alignment/>
      <protection locked="0"/>
    </xf>
    <xf numFmtId="0" fontId="0" fillId="34" borderId="0" xfId="0" applyFill="1" applyAlignment="1">
      <alignment/>
    </xf>
    <xf numFmtId="173" fontId="4" fillId="34" borderId="10" xfId="0" applyNumberFormat="1" applyFont="1" applyFill="1" applyBorder="1" applyAlignment="1" applyProtection="1">
      <alignment vertical="center" wrapText="1"/>
      <protection locked="0"/>
    </xf>
    <xf numFmtId="172" fontId="54" fillId="33" borderId="10" xfId="53" applyNumberFormat="1" applyFont="1" applyFill="1" applyBorder="1" applyAlignment="1" applyProtection="1">
      <alignment vertical="center" wrapText="1"/>
      <protection locked="0"/>
    </xf>
    <xf numFmtId="172" fontId="6" fillId="34" borderId="10" xfId="53" applyNumberFormat="1" applyFont="1" applyFill="1" applyBorder="1" applyAlignment="1" applyProtection="1">
      <alignment vertical="center" wrapText="1"/>
      <protection locked="0"/>
    </xf>
    <xf numFmtId="0" fontId="15" fillId="0" borderId="11" xfId="54" applyFont="1" applyFill="1" applyBorder="1" applyAlignment="1">
      <alignment horizontal="center" vertical="center" wrapText="1"/>
      <protection/>
    </xf>
    <xf numFmtId="0" fontId="15" fillId="0" borderId="12" xfId="54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0" fontId="13" fillId="0" borderId="20" xfId="53" applyFont="1" applyFill="1" applyBorder="1" applyAlignment="1">
      <alignment horizontal="center" vertical="center" wrapText="1"/>
      <protection/>
    </xf>
    <xf numFmtId="0" fontId="13" fillId="0" borderId="21" xfId="53" applyFont="1" applyFill="1" applyBorder="1" applyAlignment="1">
      <alignment horizontal="center" vertical="center" wrapText="1"/>
      <protection/>
    </xf>
    <xf numFmtId="0" fontId="13" fillId="0" borderId="22" xfId="53" applyFont="1" applyFill="1" applyBorder="1" applyAlignment="1">
      <alignment horizontal="center" vertical="center" wrapText="1"/>
      <protection/>
    </xf>
    <xf numFmtId="0" fontId="13" fillId="0" borderId="23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49" fontId="13" fillId="0" borderId="10" xfId="53" applyNumberFormat="1" applyFont="1" applyFill="1" applyBorder="1" applyAlignment="1">
      <alignment horizontal="center" vertical="center" wrapText="1"/>
      <protection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3" fillId="0" borderId="10" xfId="53" applyFont="1" applyFill="1" applyBorder="1" applyAlignment="1">
      <alignment horizontal="center" vertical="center" wrapText="1"/>
      <protection/>
    </xf>
    <xf numFmtId="49" fontId="13" fillId="0" borderId="13" xfId="53" applyNumberFormat="1" applyFont="1" applyFill="1" applyBorder="1" applyAlignment="1">
      <alignment horizontal="center" vertical="center" wrapText="1"/>
      <protection/>
    </xf>
    <xf numFmtId="49" fontId="13" fillId="0" borderId="14" xfId="53" applyNumberFormat="1" applyFont="1" applyFill="1" applyBorder="1" applyAlignment="1">
      <alignment horizontal="center" vertical="center" wrapText="1"/>
      <protection/>
    </xf>
    <xf numFmtId="49" fontId="13" fillId="0" borderId="23" xfId="53" applyNumberFormat="1" applyFont="1" applyFill="1" applyBorder="1" applyAlignment="1">
      <alignment horizontal="center" vertical="center" wrapText="1"/>
      <protection/>
    </xf>
    <xf numFmtId="49" fontId="13" fillId="0" borderId="0" xfId="53" applyNumberFormat="1" applyFont="1" applyFill="1" applyBorder="1" applyAlignment="1">
      <alignment horizontal="center" vertical="center" wrapText="1"/>
      <protection/>
    </xf>
    <xf numFmtId="49" fontId="13" fillId="0" borderId="16" xfId="53" applyNumberFormat="1" applyFont="1" applyFill="1" applyBorder="1" applyAlignment="1">
      <alignment horizontal="center" vertical="center" wrapText="1"/>
      <protection/>
    </xf>
    <xf numFmtId="49" fontId="13" fillId="0" borderId="17" xfId="53" applyNumberFormat="1" applyFont="1" applyFill="1" applyBorder="1" applyAlignment="1">
      <alignment horizontal="center" vertical="center" wrapText="1"/>
      <protection/>
    </xf>
    <xf numFmtId="0" fontId="13" fillId="0" borderId="11" xfId="53" applyFont="1" applyFill="1" applyBorder="1" applyAlignment="1">
      <alignment horizontal="center" vertical="center" wrapText="1"/>
      <protection/>
    </xf>
    <xf numFmtId="0" fontId="13" fillId="0" borderId="24" xfId="53" applyFont="1" applyFill="1" applyBorder="1" applyAlignment="1">
      <alignment horizontal="center" vertical="center" wrapText="1"/>
      <protection/>
    </xf>
    <xf numFmtId="0" fontId="15" fillId="0" borderId="13" xfId="53" applyFont="1" applyFill="1" applyBorder="1" applyAlignment="1">
      <alignment horizontal="center" vertical="center" wrapText="1"/>
      <protection/>
    </xf>
    <xf numFmtId="0" fontId="15" fillId="0" borderId="14" xfId="53" applyFont="1" applyFill="1" applyBorder="1" applyAlignment="1">
      <alignment horizontal="center" vertical="center" wrapText="1"/>
      <protection/>
    </xf>
    <xf numFmtId="0" fontId="15" fillId="0" borderId="15" xfId="53" applyFont="1" applyFill="1" applyBorder="1" applyAlignment="1">
      <alignment horizontal="center" vertical="center" wrapText="1"/>
      <protection/>
    </xf>
    <xf numFmtId="0" fontId="15" fillId="0" borderId="23" xfId="53" applyFont="1" applyFill="1" applyBorder="1" applyAlignment="1">
      <alignment horizontal="center" vertical="center" wrapText="1"/>
      <protection/>
    </xf>
    <xf numFmtId="0" fontId="15" fillId="0" borderId="0" xfId="53" applyFont="1" applyFill="1" applyBorder="1" applyAlignment="1">
      <alignment horizontal="center" vertical="center" wrapText="1"/>
      <protection/>
    </xf>
    <xf numFmtId="0" fontId="15" fillId="0" borderId="22" xfId="53" applyFont="1" applyFill="1" applyBorder="1" applyAlignment="1">
      <alignment horizontal="center" vertical="center" wrapText="1"/>
      <protection/>
    </xf>
    <xf numFmtId="0" fontId="15" fillId="0" borderId="16" xfId="53" applyFont="1" applyFill="1" applyBorder="1" applyAlignment="1">
      <alignment horizontal="center" vertical="center" wrapText="1"/>
      <protection/>
    </xf>
    <xf numFmtId="0" fontId="15" fillId="0" borderId="17" xfId="53" applyFont="1" applyFill="1" applyBorder="1" applyAlignment="1">
      <alignment horizontal="center" vertical="center" wrapText="1"/>
      <protection/>
    </xf>
    <xf numFmtId="0" fontId="15" fillId="0" borderId="18" xfId="53" applyFont="1" applyFill="1" applyBorder="1" applyAlignment="1">
      <alignment horizontal="center" vertical="center" wrapText="1"/>
      <protection/>
    </xf>
    <xf numFmtId="0" fontId="15" fillId="0" borderId="0" xfId="53" applyFont="1" applyFill="1" applyAlignment="1">
      <alignment horizontal="center" vertical="center" wrapText="1"/>
      <protection/>
    </xf>
    <xf numFmtId="0" fontId="10" fillId="0" borderId="0" xfId="53" applyFont="1" applyFill="1" applyAlignment="1" applyProtection="1">
      <alignment horizontal="center" vertical="center" wrapText="1"/>
      <protection locked="0"/>
    </xf>
    <xf numFmtId="0" fontId="13" fillId="0" borderId="11" xfId="53" applyFont="1" applyFill="1" applyBorder="1" applyAlignment="1">
      <alignment horizontal="left" vertical="center" wrapText="1"/>
      <protection/>
    </xf>
    <xf numFmtId="0" fontId="13" fillId="0" borderId="24" xfId="53" applyFont="1" applyFill="1" applyBorder="1" applyAlignment="1">
      <alignment horizontal="left" vertical="center" wrapText="1"/>
      <protection/>
    </xf>
    <xf numFmtId="0" fontId="13" fillId="0" borderId="12" xfId="53" applyFont="1" applyFill="1" applyBorder="1" applyAlignment="1">
      <alignment horizontal="left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35"/>
  <sheetViews>
    <sheetView tabSelected="1" zoomScale="80" zoomScaleNormal="80" zoomScalePageLayoutView="0" workbookViewId="0" topLeftCell="A3">
      <pane xSplit="2" topLeftCell="AS1" activePane="topRight" state="frozen"/>
      <selection pane="topLeft" activeCell="A1" sqref="A1"/>
      <selection pane="topRight" activeCell="BK17" sqref="BK17"/>
    </sheetView>
  </sheetViews>
  <sheetFormatPr defaultColWidth="9.140625" defaultRowHeight="15"/>
  <cols>
    <col min="1" max="1" width="6.421875" style="10" bestFit="1" customWidth="1"/>
    <col min="2" max="2" width="36.140625" style="10" customWidth="1"/>
    <col min="3" max="3" width="9.8515625" style="10" customWidth="1"/>
    <col min="4" max="4" width="11.00390625" style="10" customWidth="1"/>
    <col min="5" max="5" width="9.140625" style="10" customWidth="1"/>
    <col min="6" max="6" width="9.8515625" style="10" customWidth="1"/>
    <col min="7" max="7" width="10.140625" style="10" customWidth="1"/>
    <col min="8" max="8" width="8.8515625" style="10" customWidth="1"/>
    <col min="9" max="33" width="9.140625" style="10" customWidth="1"/>
    <col min="34" max="34" width="11.28125" style="10" customWidth="1"/>
    <col min="35" max="35" width="9.140625" style="10" customWidth="1"/>
    <col min="36" max="36" width="13.00390625" style="10" customWidth="1"/>
    <col min="37" max="37" width="10.28125" style="10" bestFit="1" customWidth="1"/>
    <col min="38" max="44" width="9.140625" style="10" customWidth="1"/>
    <col min="45" max="45" width="11.421875" style="10" customWidth="1"/>
    <col min="46" max="46" width="10.421875" style="10" customWidth="1"/>
    <col min="47" max="56" width="9.140625" style="10" customWidth="1"/>
    <col min="57" max="57" width="11.7109375" style="10" customWidth="1"/>
    <col min="58" max="58" width="11.421875" style="10" bestFit="1" customWidth="1"/>
    <col min="59" max="64" width="9.140625" style="10" customWidth="1"/>
    <col min="65" max="65" width="12.140625" style="10" customWidth="1"/>
    <col min="66" max="66" width="9.140625" style="10" customWidth="1"/>
    <col min="67" max="67" width="10.7109375" style="10" bestFit="1" customWidth="1"/>
    <col min="68" max="16384" width="9.140625" style="10" customWidth="1"/>
  </cols>
  <sheetData>
    <row r="1" spans="1:67" ht="15" customHeight="1">
      <c r="A1" s="1"/>
      <c r="B1" s="1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4"/>
      <c r="P1" s="14"/>
      <c r="Q1" s="14"/>
      <c r="R1" s="74" t="s">
        <v>0</v>
      </c>
      <c r="S1" s="74"/>
      <c r="T1" s="74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6"/>
      <c r="BL1" s="16"/>
      <c r="BM1" s="16"/>
      <c r="BN1" s="16"/>
      <c r="BO1" s="16"/>
    </row>
    <row r="2" spans="1:67" ht="15">
      <c r="A2" s="1"/>
      <c r="B2" s="1"/>
      <c r="C2" s="75" t="s">
        <v>47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6"/>
      <c r="BL2" s="16"/>
      <c r="BM2" s="16"/>
      <c r="BN2" s="16"/>
      <c r="BO2" s="16"/>
    </row>
    <row r="3" spans="1:67" ht="15">
      <c r="A3" s="1"/>
      <c r="B3" s="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6"/>
      <c r="BL3" s="16"/>
      <c r="BM3" s="16"/>
      <c r="BN3" s="16"/>
      <c r="BO3" s="16"/>
    </row>
    <row r="4" spans="1:67" ht="15" customHeight="1">
      <c r="A4" s="39" t="s">
        <v>21</v>
      </c>
      <c r="B4" s="43" t="s">
        <v>1</v>
      </c>
      <c r="C4" s="37" t="s">
        <v>2</v>
      </c>
      <c r="D4" s="38"/>
      <c r="E4" s="39"/>
      <c r="F4" s="63" t="s">
        <v>3</v>
      </c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5" t="s">
        <v>4</v>
      </c>
      <c r="AT4" s="66"/>
      <c r="AU4" s="67"/>
      <c r="AV4" s="63" t="s">
        <v>7</v>
      </c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37" t="s">
        <v>5</v>
      </c>
      <c r="BL4" s="38"/>
      <c r="BM4" s="39"/>
      <c r="BN4" s="16"/>
      <c r="BO4" s="16"/>
    </row>
    <row r="5" spans="1:67" ht="15" customHeight="1">
      <c r="A5" s="46"/>
      <c r="B5" s="44"/>
      <c r="C5" s="47"/>
      <c r="D5" s="48"/>
      <c r="E5" s="46"/>
      <c r="F5" s="56" t="s">
        <v>6</v>
      </c>
      <c r="G5" s="56"/>
      <c r="H5" s="56"/>
      <c r="I5" s="76" t="s">
        <v>7</v>
      </c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8"/>
      <c r="AJ5" s="56" t="s">
        <v>8</v>
      </c>
      <c r="AK5" s="56"/>
      <c r="AL5" s="56"/>
      <c r="AM5" s="63" t="s">
        <v>7</v>
      </c>
      <c r="AN5" s="64"/>
      <c r="AO5" s="64"/>
      <c r="AP5" s="64"/>
      <c r="AQ5" s="64"/>
      <c r="AR5" s="64"/>
      <c r="AS5" s="68"/>
      <c r="AT5" s="69"/>
      <c r="AU5" s="70"/>
      <c r="AV5" s="57" t="s">
        <v>12</v>
      </c>
      <c r="AW5" s="58"/>
      <c r="AX5" s="58"/>
      <c r="AY5" s="49" t="s">
        <v>7</v>
      </c>
      <c r="AZ5" s="49"/>
      <c r="BA5" s="49"/>
      <c r="BB5" s="49" t="s">
        <v>13</v>
      </c>
      <c r="BC5" s="49"/>
      <c r="BD5" s="49"/>
      <c r="BE5" s="49" t="s">
        <v>14</v>
      </c>
      <c r="BF5" s="49"/>
      <c r="BG5" s="49"/>
      <c r="BH5" s="56" t="s">
        <v>15</v>
      </c>
      <c r="BI5" s="56"/>
      <c r="BJ5" s="56"/>
      <c r="BK5" s="47"/>
      <c r="BL5" s="48"/>
      <c r="BM5" s="46"/>
      <c r="BN5" s="16"/>
      <c r="BO5" s="16"/>
    </row>
    <row r="6" spans="1:67" ht="15" customHeight="1">
      <c r="A6" s="46"/>
      <c r="B6" s="44"/>
      <c r="C6" s="47"/>
      <c r="D6" s="48"/>
      <c r="E6" s="46"/>
      <c r="F6" s="56"/>
      <c r="G6" s="56"/>
      <c r="H6" s="56"/>
      <c r="I6" s="37" t="s">
        <v>9</v>
      </c>
      <c r="J6" s="38"/>
      <c r="K6" s="39"/>
      <c r="L6" s="37" t="s">
        <v>10</v>
      </c>
      <c r="M6" s="38"/>
      <c r="N6" s="39"/>
      <c r="O6" s="37" t="s">
        <v>23</v>
      </c>
      <c r="P6" s="38"/>
      <c r="Q6" s="39"/>
      <c r="R6" s="37" t="s">
        <v>11</v>
      </c>
      <c r="S6" s="38"/>
      <c r="T6" s="39"/>
      <c r="U6" s="37" t="s">
        <v>22</v>
      </c>
      <c r="V6" s="38"/>
      <c r="W6" s="39"/>
      <c r="X6" s="37" t="s">
        <v>24</v>
      </c>
      <c r="Y6" s="38"/>
      <c r="Z6" s="39"/>
      <c r="AA6" s="37" t="s">
        <v>28</v>
      </c>
      <c r="AB6" s="38"/>
      <c r="AC6" s="39"/>
      <c r="AD6" s="50" t="s">
        <v>29</v>
      </c>
      <c r="AE6" s="51"/>
      <c r="AF6" s="52"/>
      <c r="AG6" s="37" t="s">
        <v>27</v>
      </c>
      <c r="AH6" s="38"/>
      <c r="AI6" s="39"/>
      <c r="AJ6" s="56"/>
      <c r="AK6" s="56"/>
      <c r="AL6" s="56"/>
      <c r="AM6" s="37" t="s">
        <v>25</v>
      </c>
      <c r="AN6" s="38"/>
      <c r="AO6" s="39"/>
      <c r="AP6" s="37" t="s">
        <v>26</v>
      </c>
      <c r="AQ6" s="38"/>
      <c r="AR6" s="39"/>
      <c r="AS6" s="68"/>
      <c r="AT6" s="69"/>
      <c r="AU6" s="70"/>
      <c r="AV6" s="59"/>
      <c r="AW6" s="60"/>
      <c r="AX6" s="60"/>
      <c r="AY6" s="49" t="s">
        <v>16</v>
      </c>
      <c r="AZ6" s="49"/>
      <c r="BA6" s="49"/>
      <c r="BB6" s="49"/>
      <c r="BC6" s="49"/>
      <c r="BD6" s="49"/>
      <c r="BE6" s="49"/>
      <c r="BF6" s="49"/>
      <c r="BG6" s="49"/>
      <c r="BH6" s="56"/>
      <c r="BI6" s="56"/>
      <c r="BJ6" s="56"/>
      <c r="BK6" s="47"/>
      <c r="BL6" s="48"/>
      <c r="BM6" s="46"/>
      <c r="BN6" s="16"/>
      <c r="BO6" s="16"/>
    </row>
    <row r="7" spans="1:67" ht="159" customHeight="1">
      <c r="A7" s="46"/>
      <c r="B7" s="44"/>
      <c r="C7" s="40"/>
      <c r="D7" s="41"/>
      <c r="E7" s="42"/>
      <c r="F7" s="56"/>
      <c r="G7" s="56"/>
      <c r="H7" s="56"/>
      <c r="I7" s="40"/>
      <c r="J7" s="41"/>
      <c r="K7" s="42"/>
      <c r="L7" s="40"/>
      <c r="M7" s="41"/>
      <c r="N7" s="42"/>
      <c r="O7" s="40"/>
      <c r="P7" s="41"/>
      <c r="Q7" s="42"/>
      <c r="R7" s="40"/>
      <c r="S7" s="41"/>
      <c r="T7" s="42"/>
      <c r="U7" s="40"/>
      <c r="V7" s="41"/>
      <c r="W7" s="42"/>
      <c r="X7" s="40"/>
      <c r="Y7" s="41"/>
      <c r="Z7" s="42"/>
      <c r="AA7" s="40"/>
      <c r="AB7" s="41"/>
      <c r="AC7" s="42"/>
      <c r="AD7" s="53"/>
      <c r="AE7" s="54"/>
      <c r="AF7" s="55"/>
      <c r="AG7" s="40"/>
      <c r="AH7" s="41"/>
      <c r="AI7" s="42"/>
      <c r="AJ7" s="56"/>
      <c r="AK7" s="56"/>
      <c r="AL7" s="56"/>
      <c r="AM7" s="40"/>
      <c r="AN7" s="41"/>
      <c r="AO7" s="42"/>
      <c r="AP7" s="40"/>
      <c r="AQ7" s="41"/>
      <c r="AR7" s="42"/>
      <c r="AS7" s="71"/>
      <c r="AT7" s="72"/>
      <c r="AU7" s="73"/>
      <c r="AV7" s="61"/>
      <c r="AW7" s="62"/>
      <c r="AX7" s="62"/>
      <c r="AY7" s="49"/>
      <c r="AZ7" s="49"/>
      <c r="BA7" s="49"/>
      <c r="BB7" s="49"/>
      <c r="BC7" s="49"/>
      <c r="BD7" s="49"/>
      <c r="BE7" s="49"/>
      <c r="BF7" s="49"/>
      <c r="BG7" s="49"/>
      <c r="BH7" s="56"/>
      <c r="BI7" s="56"/>
      <c r="BJ7" s="56"/>
      <c r="BK7" s="40"/>
      <c r="BL7" s="41"/>
      <c r="BM7" s="42"/>
      <c r="BN7" s="16"/>
      <c r="BO7" s="16"/>
    </row>
    <row r="8" spans="1:67" ht="20.25">
      <c r="A8" s="42"/>
      <c r="B8" s="45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18" t="s">
        <v>17</v>
      </c>
      <c r="AE8" s="18" t="s">
        <v>18</v>
      </c>
      <c r="AF8" s="18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6"/>
      <c r="BO8" s="16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6"/>
      <c r="BO9" s="16"/>
    </row>
    <row r="10" spans="1:67" ht="14.25">
      <c r="A10" s="7">
        <v>1</v>
      </c>
      <c r="B10" s="20" t="s">
        <v>30</v>
      </c>
      <c r="C10" s="33">
        <f>F10+AJ10</f>
        <v>13329.3</v>
      </c>
      <c r="D10" s="21">
        <f aca="true" t="shared" si="0" ref="D10:D26">G10+AK10</f>
        <v>1742.3</v>
      </c>
      <c r="E10" s="2">
        <f>D10/C10*100</f>
        <v>13.071204039221865</v>
      </c>
      <c r="F10" s="21">
        <v>2537.2</v>
      </c>
      <c r="G10" s="2">
        <v>608.7</v>
      </c>
      <c r="H10" s="2">
        <f>G10/F10*100</f>
        <v>23.991013715907304</v>
      </c>
      <c r="I10" s="21">
        <v>41.7</v>
      </c>
      <c r="J10" s="2">
        <v>10.3</v>
      </c>
      <c r="K10" s="2">
        <f aca="true" t="shared" si="1" ref="K10:K27">J10/I10*100</f>
        <v>24.700239808153476</v>
      </c>
      <c r="L10" s="21">
        <v>1.1</v>
      </c>
      <c r="M10" s="2">
        <v>0.9</v>
      </c>
      <c r="N10" s="2">
        <f>M10/L10*100</f>
        <v>81.81818181818181</v>
      </c>
      <c r="O10" s="21">
        <v>200</v>
      </c>
      <c r="P10" s="2">
        <v>32.9</v>
      </c>
      <c r="Q10" s="2">
        <f>P10/O10*100</f>
        <v>16.45</v>
      </c>
      <c r="R10" s="23">
        <v>684</v>
      </c>
      <c r="S10" s="2">
        <v>48.6</v>
      </c>
      <c r="T10" s="2">
        <f>S10/R10*100</f>
        <v>7.105263157894736</v>
      </c>
      <c r="U10" s="23">
        <v>0</v>
      </c>
      <c r="V10" s="2"/>
      <c r="W10" s="2" t="e">
        <f>V10/U10*100</f>
        <v>#DIV/0!</v>
      </c>
      <c r="X10" s="23">
        <v>420</v>
      </c>
      <c r="Y10" s="2">
        <v>46.1</v>
      </c>
      <c r="Z10" s="2">
        <f>Y10/X10*100</f>
        <v>10.976190476190476</v>
      </c>
      <c r="AA10" s="23">
        <v>92</v>
      </c>
      <c r="AB10" s="2">
        <v>24.9</v>
      </c>
      <c r="AC10" s="2">
        <f>AB10/AA10*100</f>
        <v>27.065217391304348</v>
      </c>
      <c r="AD10" s="2"/>
      <c r="AE10" s="2"/>
      <c r="AF10" s="2" t="e">
        <f>AE10/AD10*100</f>
        <v>#DIV/0!</v>
      </c>
      <c r="AG10" s="21">
        <v>0</v>
      </c>
      <c r="AH10" s="2">
        <v>0</v>
      </c>
      <c r="AI10" s="2" t="e">
        <f>AH10/AG10*100</f>
        <v>#DIV/0!</v>
      </c>
      <c r="AJ10" s="23">
        <v>10792.1</v>
      </c>
      <c r="AK10" s="25">
        <v>1133.6</v>
      </c>
      <c r="AL10" s="2">
        <f>AK10/AJ10*100</f>
        <v>10.503979762974767</v>
      </c>
      <c r="AM10" s="23">
        <v>2848</v>
      </c>
      <c r="AN10" s="25">
        <v>949.4</v>
      </c>
      <c r="AO10" s="2">
        <f>AN10/AM10*100</f>
        <v>33.335674157303366</v>
      </c>
      <c r="AP10" s="23">
        <v>1164</v>
      </c>
      <c r="AQ10" s="25">
        <v>0</v>
      </c>
      <c r="AR10" s="2">
        <f>AQ10/AP10*100</f>
        <v>0</v>
      </c>
      <c r="AS10" s="27">
        <v>13411</v>
      </c>
      <c r="AT10" s="26">
        <v>2038.8</v>
      </c>
      <c r="AU10" s="2">
        <f>AT10/AS10*100</f>
        <v>15.202445753485943</v>
      </c>
      <c r="AV10" s="29">
        <v>1424</v>
      </c>
      <c r="AW10" s="25">
        <v>417.4</v>
      </c>
      <c r="AX10" s="2">
        <f>AW10/AV10*100</f>
        <v>29.31179775280899</v>
      </c>
      <c r="AY10" s="29">
        <v>1371.6</v>
      </c>
      <c r="AZ10" s="25">
        <v>400.5</v>
      </c>
      <c r="BA10" s="2">
        <f aca="true" t="shared" si="2" ref="BA10:BA27">AZ10/AY10*100</f>
        <v>29.1994750656168</v>
      </c>
      <c r="BB10" s="21">
        <v>9553.9</v>
      </c>
      <c r="BC10" s="28">
        <v>355.9</v>
      </c>
      <c r="BD10" s="2">
        <f>BC10/BB10*100</f>
        <v>3.7251802928646938</v>
      </c>
      <c r="BE10" s="29">
        <v>1413.1</v>
      </c>
      <c r="BF10" s="28">
        <v>742</v>
      </c>
      <c r="BG10" s="2">
        <f>BF10/BE10*100</f>
        <v>52.50866888401388</v>
      </c>
      <c r="BH10" s="29">
        <v>911.1</v>
      </c>
      <c r="BI10" s="26">
        <v>487</v>
      </c>
      <c r="BJ10" s="2">
        <f>BI10/BH10*100</f>
        <v>53.45187136428493</v>
      </c>
      <c r="BK10" s="27">
        <f aca="true" t="shared" si="3" ref="BK10:BK26">C10-AS10</f>
        <v>-81.70000000000073</v>
      </c>
      <c r="BL10" s="17">
        <f>D10-AT10</f>
        <v>-296.5</v>
      </c>
      <c r="BM10" s="2">
        <f>BL10/BK10*100</f>
        <v>362.9130966952232</v>
      </c>
      <c r="BN10" s="8"/>
      <c r="BO10" s="9"/>
    </row>
    <row r="11" spans="1:67" ht="14.25">
      <c r="A11" s="7">
        <v>2</v>
      </c>
      <c r="B11" s="20" t="s">
        <v>31</v>
      </c>
      <c r="C11" s="33">
        <f aca="true" t="shared" si="4" ref="C11:C25">F11+AJ11</f>
        <v>13828.4</v>
      </c>
      <c r="D11" s="21">
        <f t="shared" si="0"/>
        <v>1488.7</v>
      </c>
      <c r="E11" s="2">
        <f aca="true" t="shared" si="5" ref="E11:E26">D11/C11*100</f>
        <v>10.76552601891759</v>
      </c>
      <c r="F11" s="21">
        <v>2335.4</v>
      </c>
      <c r="G11" s="2">
        <v>376.5</v>
      </c>
      <c r="H11" s="2">
        <f aca="true" t="shared" si="6" ref="H11:H26">G11/F11*100</f>
        <v>16.121435300162712</v>
      </c>
      <c r="I11" s="21">
        <v>19.8</v>
      </c>
      <c r="J11" s="2">
        <v>7.7</v>
      </c>
      <c r="K11" s="2">
        <f t="shared" si="1"/>
        <v>38.88888888888889</v>
      </c>
      <c r="L11" s="21">
        <v>0</v>
      </c>
      <c r="M11" s="2">
        <v>0</v>
      </c>
      <c r="N11" s="2" t="e">
        <f aca="true" t="shared" si="7" ref="N11:N26">M11/L11*100</f>
        <v>#DIV/0!</v>
      </c>
      <c r="O11" s="21">
        <v>150</v>
      </c>
      <c r="P11" s="2">
        <v>16</v>
      </c>
      <c r="Q11" s="2">
        <f aca="true" t="shared" si="8" ref="Q11:Q26">P11/O11*100</f>
        <v>10.666666666666668</v>
      </c>
      <c r="R11" s="23">
        <v>417</v>
      </c>
      <c r="S11" s="2">
        <v>19.4</v>
      </c>
      <c r="T11" s="2">
        <f>S11/R11*100</f>
        <v>4.652278177458033</v>
      </c>
      <c r="U11" s="23"/>
      <c r="V11" s="2"/>
      <c r="W11" s="2" t="e">
        <f aca="true" t="shared" si="9" ref="W11:W26">V11/U11*100</f>
        <v>#DIV/0!</v>
      </c>
      <c r="X11" s="23">
        <v>280</v>
      </c>
      <c r="Y11" s="2">
        <v>17.3</v>
      </c>
      <c r="Z11" s="2">
        <f aca="true" t="shared" si="10" ref="Z11:Z26">Y11/X11*100</f>
        <v>6.178571428571429</v>
      </c>
      <c r="AA11" s="23">
        <v>33</v>
      </c>
      <c r="AB11" s="2">
        <v>7.3</v>
      </c>
      <c r="AC11" s="2">
        <f aca="true" t="shared" si="11" ref="AC11:AC26">AB11/AA11*100</f>
        <v>22.121212121212118</v>
      </c>
      <c r="AD11" s="2"/>
      <c r="AE11" s="2"/>
      <c r="AF11" s="2" t="e">
        <f aca="true" t="shared" si="12" ref="AF11:AF28">AE11/AD11*100</f>
        <v>#DIV/0!</v>
      </c>
      <c r="AG11" s="21">
        <v>0</v>
      </c>
      <c r="AH11" s="2">
        <v>0</v>
      </c>
      <c r="AI11" s="2" t="e">
        <f aca="true" t="shared" si="13" ref="AI11:AI26">AH11/AG11*100</f>
        <v>#DIV/0!</v>
      </c>
      <c r="AJ11" s="23">
        <v>11493</v>
      </c>
      <c r="AK11" s="25">
        <v>1112.2</v>
      </c>
      <c r="AL11" s="2">
        <f aca="true" t="shared" si="14" ref="AL11:AL26">AK11/AJ11*100</f>
        <v>9.677194814234753</v>
      </c>
      <c r="AM11" s="23">
        <v>2562.9</v>
      </c>
      <c r="AN11" s="25">
        <v>854.3</v>
      </c>
      <c r="AO11" s="2">
        <f aca="true" t="shared" si="15" ref="AO11:AO26">AN11/AM11*100</f>
        <v>33.33333333333333</v>
      </c>
      <c r="AP11" s="23">
        <v>2182</v>
      </c>
      <c r="AQ11" s="25">
        <v>0</v>
      </c>
      <c r="AR11" s="2">
        <f aca="true" t="shared" si="16" ref="AR11:AR26">AQ11/AP11*100</f>
        <v>0</v>
      </c>
      <c r="AS11" s="27">
        <v>13960.3</v>
      </c>
      <c r="AT11" s="26">
        <v>1428.7</v>
      </c>
      <c r="AU11" s="2">
        <f aca="true" t="shared" si="17" ref="AU11:AU26">AT11/AS11*100</f>
        <v>10.234020758866215</v>
      </c>
      <c r="AV11" s="30">
        <v>1379.9</v>
      </c>
      <c r="AW11" s="25">
        <v>348.7</v>
      </c>
      <c r="AX11" s="2">
        <f aca="true" t="shared" si="18" ref="AX11:AX26">AW11/AV11*100</f>
        <v>25.26994709761577</v>
      </c>
      <c r="AY11" s="29">
        <v>1362.1</v>
      </c>
      <c r="AZ11" s="25">
        <v>347.8</v>
      </c>
      <c r="BA11" s="2">
        <f t="shared" si="2"/>
        <v>25.53410175464357</v>
      </c>
      <c r="BB11" s="21">
        <v>9690.5</v>
      </c>
      <c r="BC11" s="28">
        <v>263.4</v>
      </c>
      <c r="BD11" s="2">
        <f aca="true" t="shared" si="19" ref="BD11:BD26">BC11/BB11*100</f>
        <v>2.718125999690418</v>
      </c>
      <c r="BE11" s="29">
        <v>1753</v>
      </c>
      <c r="BF11" s="28">
        <v>298.9</v>
      </c>
      <c r="BG11" s="2">
        <f aca="true" t="shared" si="20" ref="BG11:BG26">BF11/BE11*100</f>
        <v>17.050770108385624</v>
      </c>
      <c r="BH11" s="29">
        <v>1025.8</v>
      </c>
      <c r="BI11" s="26">
        <v>480</v>
      </c>
      <c r="BJ11" s="2">
        <f aca="true" t="shared" si="21" ref="BJ11:BJ26">BI11/BH11*100</f>
        <v>46.79274712419575</v>
      </c>
      <c r="BK11" s="27">
        <f t="shared" si="3"/>
        <v>-131.89999999999964</v>
      </c>
      <c r="BL11" s="17">
        <f aca="true" t="shared" si="22" ref="BL11:BL26">D11-AT11</f>
        <v>60</v>
      </c>
      <c r="BM11" s="2">
        <f aca="true" t="shared" si="23" ref="BM11:BM26">BL11/BK11*100</f>
        <v>-45.48900682335115</v>
      </c>
      <c r="BN11" s="8"/>
      <c r="BO11" s="9"/>
    </row>
    <row r="12" spans="1:67" ht="14.25">
      <c r="A12" s="7">
        <v>3</v>
      </c>
      <c r="B12" s="20" t="s">
        <v>32</v>
      </c>
      <c r="C12" s="33">
        <f t="shared" si="4"/>
        <v>28564.800000000003</v>
      </c>
      <c r="D12" s="21">
        <f t="shared" si="0"/>
        <v>1978.2</v>
      </c>
      <c r="E12" s="2">
        <f t="shared" si="5"/>
        <v>6.925306671147706</v>
      </c>
      <c r="F12" s="21">
        <v>2624.4</v>
      </c>
      <c r="G12" s="2">
        <v>568</v>
      </c>
      <c r="H12" s="2">
        <f t="shared" si="6"/>
        <v>21.643042219173907</v>
      </c>
      <c r="I12" s="21">
        <v>93.9</v>
      </c>
      <c r="J12" s="2">
        <v>39.9</v>
      </c>
      <c r="K12" s="2">
        <f t="shared" si="1"/>
        <v>42.49201277955271</v>
      </c>
      <c r="L12" s="21">
        <v>4.2</v>
      </c>
      <c r="M12" s="2">
        <v>2.1</v>
      </c>
      <c r="N12" s="2">
        <f t="shared" si="7"/>
        <v>50</v>
      </c>
      <c r="O12" s="21">
        <v>270</v>
      </c>
      <c r="P12" s="2">
        <v>12.1</v>
      </c>
      <c r="Q12" s="2">
        <f t="shared" si="8"/>
        <v>4.481481481481482</v>
      </c>
      <c r="R12" s="24">
        <v>757</v>
      </c>
      <c r="S12" s="2">
        <v>75.9</v>
      </c>
      <c r="T12" s="2">
        <f aca="true" t="shared" si="24" ref="T12:T26">S12/R12*100</f>
        <v>10.02642007926024</v>
      </c>
      <c r="U12" s="23"/>
      <c r="V12" s="2"/>
      <c r="W12" s="2" t="e">
        <f t="shared" si="9"/>
        <v>#DIV/0!</v>
      </c>
      <c r="X12" s="23">
        <v>210</v>
      </c>
      <c r="Y12" s="2">
        <v>70.2</v>
      </c>
      <c r="Z12" s="2">
        <f t="shared" si="10"/>
        <v>33.42857142857143</v>
      </c>
      <c r="AA12" s="23">
        <v>12</v>
      </c>
      <c r="AB12" s="2">
        <v>2.5</v>
      </c>
      <c r="AC12" s="2">
        <f t="shared" si="11"/>
        <v>20.833333333333336</v>
      </c>
      <c r="AD12" s="2"/>
      <c r="AE12" s="2"/>
      <c r="AF12" s="2" t="e">
        <f t="shared" si="12"/>
        <v>#DIV/0!</v>
      </c>
      <c r="AG12" s="21">
        <v>20</v>
      </c>
      <c r="AH12" s="2">
        <v>5.8</v>
      </c>
      <c r="AI12" s="2">
        <f t="shared" si="13"/>
        <v>28.999999999999996</v>
      </c>
      <c r="AJ12" s="23">
        <v>25940.4</v>
      </c>
      <c r="AK12" s="25">
        <v>1410.2</v>
      </c>
      <c r="AL12" s="2">
        <f t="shared" si="14"/>
        <v>5.436307844135017</v>
      </c>
      <c r="AM12" s="23">
        <v>3638.6</v>
      </c>
      <c r="AN12" s="25">
        <v>1212.9</v>
      </c>
      <c r="AO12" s="2">
        <f t="shared" si="15"/>
        <v>33.334249436596494</v>
      </c>
      <c r="AP12" s="23">
        <v>1275</v>
      </c>
      <c r="AQ12" s="25">
        <v>0</v>
      </c>
      <c r="AR12" s="2">
        <f t="shared" si="16"/>
        <v>0</v>
      </c>
      <c r="AS12" s="21">
        <v>28592.3</v>
      </c>
      <c r="AT12" s="26">
        <v>2121.9</v>
      </c>
      <c r="AU12" s="2">
        <f t="shared" si="17"/>
        <v>7.4212287923671765</v>
      </c>
      <c r="AV12" s="30">
        <v>1572.9</v>
      </c>
      <c r="AW12" s="25">
        <v>405.2</v>
      </c>
      <c r="AX12" s="2">
        <f t="shared" si="18"/>
        <v>25.761332570411337</v>
      </c>
      <c r="AY12" s="29">
        <v>1277.9</v>
      </c>
      <c r="AZ12" s="25">
        <v>405.2</v>
      </c>
      <c r="BA12" s="2">
        <f t="shared" si="2"/>
        <v>31.7082713827373</v>
      </c>
      <c r="BB12" s="21">
        <v>7287.3</v>
      </c>
      <c r="BC12" s="28">
        <v>202.8</v>
      </c>
      <c r="BD12" s="2">
        <f t="shared" si="19"/>
        <v>2.7829237166028573</v>
      </c>
      <c r="BE12" s="29">
        <v>17728.7</v>
      </c>
      <c r="BF12" s="28">
        <v>500.5</v>
      </c>
      <c r="BG12" s="2">
        <f t="shared" si="20"/>
        <v>2.8231060371036794</v>
      </c>
      <c r="BH12" s="29">
        <v>1894.4</v>
      </c>
      <c r="BI12" s="26">
        <v>984</v>
      </c>
      <c r="BJ12" s="2">
        <f t="shared" si="21"/>
        <v>51.942567567567565</v>
      </c>
      <c r="BK12" s="27">
        <f t="shared" si="3"/>
        <v>-27.499999999996362</v>
      </c>
      <c r="BL12" s="17">
        <f t="shared" si="22"/>
        <v>-143.70000000000005</v>
      </c>
      <c r="BM12" s="2">
        <f t="shared" si="23"/>
        <v>522.5454545455239</v>
      </c>
      <c r="BN12" s="8"/>
      <c r="BO12" s="9"/>
    </row>
    <row r="13" spans="1:67" ht="15" customHeight="1">
      <c r="A13" s="7">
        <v>4</v>
      </c>
      <c r="B13" s="20" t="s">
        <v>33</v>
      </c>
      <c r="C13" s="33">
        <f t="shared" si="4"/>
        <v>9406.7</v>
      </c>
      <c r="D13" s="21">
        <f t="shared" si="0"/>
        <v>1624.7</v>
      </c>
      <c r="E13" s="2">
        <f t="shared" si="5"/>
        <v>17.271731850702157</v>
      </c>
      <c r="F13" s="21">
        <v>2708.5</v>
      </c>
      <c r="G13" s="2">
        <v>872</v>
      </c>
      <c r="H13" s="2">
        <f t="shared" si="6"/>
        <v>32.194941849732324</v>
      </c>
      <c r="I13" s="21">
        <v>76.4</v>
      </c>
      <c r="J13" s="2">
        <v>26.4</v>
      </c>
      <c r="K13" s="2">
        <f t="shared" si="1"/>
        <v>34.55497382198953</v>
      </c>
      <c r="L13" s="21">
        <v>206.6</v>
      </c>
      <c r="M13" s="2">
        <v>222.2</v>
      </c>
      <c r="N13" s="2">
        <f t="shared" si="7"/>
        <v>107.55082284607937</v>
      </c>
      <c r="O13" s="21">
        <v>100</v>
      </c>
      <c r="P13" s="2">
        <v>3.2</v>
      </c>
      <c r="Q13" s="2">
        <f t="shared" si="8"/>
        <v>3.2</v>
      </c>
      <c r="R13" s="23">
        <v>548</v>
      </c>
      <c r="S13" s="2">
        <v>64.7</v>
      </c>
      <c r="T13" s="2">
        <f t="shared" si="24"/>
        <v>11.806569343065695</v>
      </c>
      <c r="U13" s="23"/>
      <c r="V13" s="2"/>
      <c r="W13" s="2" t="e">
        <f t="shared" si="9"/>
        <v>#DIV/0!</v>
      </c>
      <c r="X13" s="23">
        <v>179</v>
      </c>
      <c r="Y13" s="2">
        <v>143.1</v>
      </c>
      <c r="Z13" s="2">
        <f t="shared" si="10"/>
        <v>79.94413407821229</v>
      </c>
      <c r="AA13" s="23">
        <v>19</v>
      </c>
      <c r="AB13" s="2">
        <v>0</v>
      </c>
      <c r="AC13" s="2">
        <f t="shared" si="11"/>
        <v>0</v>
      </c>
      <c r="AD13" s="2"/>
      <c r="AE13" s="2"/>
      <c r="AF13" s="2" t="e">
        <f t="shared" si="12"/>
        <v>#DIV/0!</v>
      </c>
      <c r="AG13" s="21">
        <v>180</v>
      </c>
      <c r="AH13" s="2">
        <v>24.8</v>
      </c>
      <c r="AI13" s="2">
        <f t="shared" si="13"/>
        <v>13.777777777777779</v>
      </c>
      <c r="AJ13" s="23">
        <v>6698.2</v>
      </c>
      <c r="AK13" s="25">
        <v>752.7</v>
      </c>
      <c r="AL13" s="2">
        <f t="shared" si="14"/>
        <v>11.23734734704846</v>
      </c>
      <c r="AM13" s="23">
        <v>1405.1</v>
      </c>
      <c r="AN13" s="25">
        <v>468.4</v>
      </c>
      <c r="AO13" s="2">
        <f t="shared" si="15"/>
        <v>33.33570564372643</v>
      </c>
      <c r="AP13" s="23">
        <v>1174.7</v>
      </c>
      <c r="AQ13" s="25">
        <v>11.7</v>
      </c>
      <c r="AR13" s="2">
        <f t="shared" si="16"/>
        <v>0.9959989784625861</v>
      </c>
      <c r="AS13" s="21">
        <v>9728</v>
      </c>
      <c r="AT13" s="26">
        <v>1344.9</v>
      </c>
      <c r="AU13" s="2">
        <f t="shared" si="17"/>
        <v>13.825041118421053</v>
      </c>
      <c r="AV13" s="30">
        <v>1494.1</v>
      </c>
      <c r="AW13" s="25">
        <v>489.5</v>
      </c>
      <c r="AX13" s="2">
        <f t="shared" si="18"/>
        <v>32.76219797871629</v>
      </c>
      <c r="AY13" s="29">
        <v>1484.1</v>
      </c>
      <c r="AZ13" s="25">
        <v>489.5</v>
      </c>
      <c r="BA13" s="2">
        <f t="shared" si="2"/>
        <v>32.98295263122431</v>
      </c>
      <c r="BB13" s="21">
        <v>5991.8</v>
      </c>
      <c r="BC13" s="28">
        <v>0</v>
      </c>
      <c r="BD13" s="2">
        <f t="shared" si="19"/>
        <v>0</v>
      </c>
      <c r="BE13" s="29">
        <v>1162</v>
      </c>
      <c r="BF13" s="28">
        <v>505.2</v>
      </c>
      <c r="BG13" s="2">
        <f t="shared" si="20"/>
        <v>43.47676419965577</v>
      </c>
      <c r="BH13" s="29">
        <v>972.1</v>
      </c>
      <c r="BI13" s="26">
        <v>316.8</v>
      </c>
      <c r="BJ13" s="2">
        <f t="shared" si="21"/>
        <v>32.589239790145044</v>
      </c>
      <c r="BK13" s="27">
        <f t="shared" si="3"/>
        <v>-321.2999999999993</v>
      </c>
      <c r="BL13" s="17">
        <f t="shared" si="22"/>
        <v>279.79999999999995</v>
      </c>
      <c r="BM13" s="2">
        <f>BL13/BK13*100</f>
        <v>-87.08372237784022</v>
      </c>
      <c r="BN13" s="8"/>
      <c r="BO13" s="9"/>
    </row>
    <row r="14" spans="1:67" ht="14.25">
      <c r="A14" s="7">
        <v>5</v>
      </c>
      <c r="B14" s="20" t="s">
        <v>34</v>
      </c>
      <c r="C14" s="33">
        <f t="shared" si="4"/>
        <v>25686.2</v>
      </c>
      <c r="D14" s="21">
        <f t="shared" si="0"/>
        <v>1807.2</v>
      </c>
      <c r="E14" s="2">
        <f t="shared" si="5"/>
        <v>7.035684530993295</v>
      </c>
      <c r="F14" s="21">
        <v>2821.4</v>
      </c>
      <c r="G14" s="2">
        <v>681.8</v>
      </c>
      <c r="H14" s="2">
        <f t="shared" si="6"/>
        <v>24.165308003119016</v>
      </c>
      <c r="I14" s="21">
        <v>622.2</v>
      </c>
      <c r="J14" s="2">
        <v>168.5</v>
      </c>
      <c r="K14" s="2">
        <f t="shared" si="1"/>
        <v>27.081324333011892</v>
      </c>
      <c r="L14" s="21">
        <v>0.2</v>
      </c>
      <c r="M14" s="2">
        <v>0.2</v>
      </c>
      <c r="N14" s="2">
        <f t="shared" si="7"/>
        <v>100</v>
      </c>
      <c r="O14" s="21">
        <v>180</v>
      </c>
      <c r="P14" s="2">
        <v>4.4</v>
      </c>
      <c r="Q14" s="2">
        <f t="shared" si="8"/>
        <v>2.4444444444444446</v>
      </c>
      <c r="R14" s="23">
        <v>535</v>
      </c>
      <c r="S14" s="2">
        <v>74.9</v>
      </c>
      <c r="T14" s="2">
        <f t="shared" si="24"/>
        <v>14.000000000000002</v>
      </c>
      <c r="U14" s="23"/>
      <c r="V14" s="2"/>
      <c r="W14" s="2" t="e">
        <f t="shared" si="9"/>
        <v>#DIV/0!</v>
      </c>
      <c r="X14" s="23">
        <v>178</v>
      </c>
      <c r="Y14" s="2">
        <v>42.7</v>
      </c>
      <c r="Z14" s="2">
        <f t="shared" si="10"/>
        <v>23.98876404494382</v>
      </c>
      <c r="AA14" s="23">
        <v>65</v>
      </c>
      <c r="AB14" s="2">
        <v>0</v>
      </c>
      <c r="AC14" s="2">
        <f t="shared" si="11"/>
        <v>0</v>
      </c>
      <c r="AD14" s="2"/>
      <c r="AE14" s="2"/>
      <c r="AF14" s="2" t="e">
        <f t="shared" si="12"/>
        <v>#DIV/0!</v>
      </c>
      <c r="AG14" s="21">
        <v>7</v>
      </c>
      <c r="AH14" s="2">
        <v>0</v>
      </c>
      <c r="AI14" s="2">
        <f t="shared" si="13"/>
        <v>0</v>
      </c>
      <c r="AJ14" s="23">
        <v>22864.8</v>
      </c>
      <c r="AK14" s="25">
        <v>1125.4</v>
      </c>
      <c r="AL14" s="2">
        <f t="shared" si="14"/>
        <v>4.921976137993773</v>
      </c>
      <c r="AM14" s="23">
        <v>2589.5</v>
      </c>
      <c r="AN14" s="25">
        <v>863.2</v>
      </c>
      <c r="AO14" s="2">
        <f t="shared" si="15"/>
        <v>33.334620583124156</v>
      </c>
      <c r="AP14" s="23">
        <v>0</v>
      </c>
      <c r="AQ14" s="25">
        <v>0</v>
      </c>
      <c r="AR14" s="2" t="e">
        <f t="shared" si="16"/>
        <v>#DIV/0!</v>
      </c>
      <c r="AS14" s="21">
        <v>26259.5</v>
      </c>
      <c r="AT14" s="26">
        <v>2110.8</v>
      </c>
      <c r="AU14" s="2">
        <f t="shared" si="17"/>
        <v>8.038233782059827</v>
      </c>
      <c r="AV14" s="30">
        <v>1613.2</v>
      </c>
      <c r="AW14" s="25">
        <v>450.5</v>
      </c>
      <c r="AX14" s="2">
        <f t="shared" si="18"/>
        <v>27.92586164145797</v>
      </c>
      <c r="AY14" s="29">
        <v>1369.8</v>
      </c>
      <c r="AZ14" s="25">
        <v>446.5</v>
      </c>
      <c r="BA14" s="2">
        <f t="shared" si="2"/>
        <v>32.59599941597314</v>
      </c>
      <c r="BB14" s="21">
        <v>1581.4</v>
      </c>
      <c r="BC14" s="28">
        <v>423.9</v>
      </c>
      <c r="BD14" s="2">
        <f t="shared" si="19"/>
        <v>26.80536233716959</v>
      </c>
      <c r="BE14" s="29">
        <v>21598.9</v>
      </c>
      <c r="BF14" s="28">
        <v>611.1</v>
      </c>
      <c r="BG14" s="2">
        <f t="shared" si="20"/>
        <v>2.829310751936441</v>
      </c>
      <c r="BH14" s="29">
        <v>1357.1</v>
      </c>
      <c r="BI14" s="32">
        <v>592</v>
      </c>
      <c r="BJ14" s="2">
        <f t="shared" si="21"/>
        <v>43.62243018200575</v>
      </c>
      <c r="BK14" s="27">
        <f t="shared" si="3"/>
        <v>-573.2999999999993</v>
      </c>
      <c r="BL14" s="17">
        <f t="shared" si="22"/>
        <v>-303.60000000000014</v>
      </c>
      <c r="BM14" s="2">
        <f t="shared" si="23"/>
        <v>52.956567242281615</v>
      </c>
      <c r="BN14" s="8"/>
      <c r="BO14" s="9"/>
    </row>
    <row r="15" spans="1:67" ht="14.25">
      <c r="A15" s="7">
        <v>6</v>
      </c>
      <c r="B15" s="20" t="s">
        <v>35</v>
      </c>
      <c r="C15" s="33">
        <f t="shared" si="4"/>
        <v>16313.5</v>
      </c>
      <c r="D15" s="21">
        <f t="shared" si="0"/>
        <v>1718.2</v>
      </c>
      <c r="E15" s="2">
        <f t="shared" si="5"/>
        <v>10.5323811567107</v>
      </c>
      <c r="F15" s="21">
        <v>1934.7</v>
      </c>
      <c r="G15" s="2">
        <v>360.2</v>
      </c>
      <c r="H15" s="2">
        <f t="shared" si="6"/>
        <v>18.617873572130044</v>
      </c>
      <c r="I15" s="21">
        <v>68.7</v>
      </c>
      <c r="J15" s="2">
        <v>17.3</v>
      </c>
      <c r="K15" s="2">
        <f t="shared" si="1"/>
        <v>25.181950509461426</v>
      </c>
      <c r="L15" s="21">
        <v>0</v>
      </c>
      <c r="M15" s="2">
        <v>0</v>
      </c>
      <c r="N15" s="2" t="e">
        <f t="shared" si="7"/>
        <v>#DIV/0!</v>
      </c>
      <c r="O15" s="21">
        <v>90</v>
      </c>
      <c r="P15" s="2">
        <v>4</v>
      </c>
      <c r="Q15" s="2">
        <f t="shared" si="8"/>
        <v>4.444444444444445</v>
      </c>
      <c r="R15" s="23">
        <v>516</v>
      </c>
      <c r="S15" s="2">
        <v>32.9</v>
      </c>
      <c r="T15" s="2">
        <f t="shared" si="24"/>
        <v>6.375968992248062</v>
      </c>
      <c r="U15" s="23"/>
      <c r="V15" s="2"/>
      <c r="W15" s="2" t="e">
        <f t="shared" si="9"/>
        <v>#DIV/0!</v>
      </c>
      <c r="X15" s="23">
        <v>39</v>
      </c>
      <c r="Y15" s="2">
        <v>0</v>
      </c>
      <c r="Z15" s="2">
        <f t="shared" si="10"/>
        <v>0</v>
      </c>
      <c r="AA15" s="23">
        <v>0</v>
      </c>
      <c r="AB15" s="2">
        <v>0</v>
      </c>
      <c r="AC15" s="2" t="e">
        <f t="shared" si="11"/>
        <v>#DIV/0!</v>
      </c>
      <c r="AD15" s="2"/>
      <c r="AE15" s="2"/>
      <c r="AF15" s="2" t="e">
        <f t="shared" si="12"/>
        <v>#DIV/0!</v>
      </c>
      <c r="AG15" s="21">
        <v>90</v>
      </c>
      <c r="AH15" s="2">
        <v>0</v>
      </c>
      <c r="AI15" s="2">
        <f t="shared" si="13"/>
        <v>0</v>
      </c>
      <c r="AJ15" s="23">
        <v>14378.8</v>
      </c>
      <c r="AK15" s="25">
        <v>1358</v>
      </c>
      <c r="AL15" s="2">
        <f t="shared" si="14"/>
        <v>9.444459899296188</v>
      </c>
      <c r="AM15" s="23">
        <v>3308.2</v>
      </c>
      <c r="AN15" s="25">
        <v>1102.7</v>
      </c>
      <c r="AO15" s="2">
        <f t="shared" si="15"/>
        <v>33.33232573604982</v>
      </c>
      <c r="AP15" s="23">
        <v>2390</v>
      </c>
      <c r="AQ15" s="25">
        <v>0</v>
      </c>
      <c r="AR15" s="2">
        <f t="shared" si="16"/>
        <v>0</v>
      </c>
      <c r="AS15" s="21">
        <v>16395.1</v>
      </c>
      <c r="AT15" s="26">
        <v>1516.8</v>
      </c>
      <c r="AU15" s="2">
        <f t="shared" si="17"/>
        <v>9.251544668833981</v>
      </c>
      <c r="AV15" s="30">
        <v>1507</v>
      </c>
      <c r="AW15" s="25">
        <v>418.9</v>
      </c>
      <c r="AX15" s="2">
        <f t="shared" si="18"/>
        <v>27.796947577969473</v>
      </c>
      <c r="AY15" s="29">
        <v>1424</v>
      </c>
      <c r="AZ15" s="25">
        <v>418.9</v>
      </c>
      <c r="BA15" s="2">
        <f t="shared" si="2"/>
        <v>29.41713483146067</v>
      </c>
      <c r="BB15" s="21">
        <v>12716.8</v>
      </c>
      <c r="BC15" s="28">
        <v>246.7</v>
      </c>
      <c r="BD15" s="2">
        <f t="shared" si="19"/>
        <v>1.939953447408153</v>
      </c>
      <c r="BE15" s="29">
        <v>974.4</v>
      </c>
      <c r="BF15" s="28">
        <v>313.3</v>
      </c>
      <c r="BG15" s="2">
        <f t="shared" si="20"/>
        <v>32.15311986863711</v>
      </c>
      <c r="BH15" s="29">
        <v>1003.3</v>
      </c>
      <c r="BI15" s="26">
        <v>421.3</v>
      </c>
      <c r="BJ15" s="2">
        <f t="shared" si="21"/>
        <v>41.99142828665404</v>
      </c>
      <c r="BK15" s="27">
        <f t="shared" si="3"/>
        <v>-81.59999999999854</v>
      </c>
      <c r="BL15" s="17">
        <f t="shared" si="22"/>
        <v>201.4000000000001</v>
      </c>
      <c r="BM15" s="2">
        <f t="shared" si="23"/>
        <v>-246.81372549020057</v>
      </c>
      <c r="BN15" s="8"/>
      <c r="BO15" s="9"/>
    </row>
    <row r="16" spans="1:67" ht="14.25">
      <c r="A16" s="7">
        <v>7</v>
      </c>
      <c r="B16" s="20" t="s">
        <v>36</v>
      </c>
      <c r="C16" s="33">
        <f t="shared" si="4"/>
        <v>8407.800000000001</v>
      </c>
      <c r="D16" s="21">
        <f t="shared" si="0"/>
        <v>1472.7</v>
      </c>
      <c r="E16" s="2">
        <f t="shared" si="5"/>
        <v>17.515878113180616</v>
      </c>
      <c r="F16" s="21">
        <v>1057.2</v>
      </c>
      <c r="G16" s="2">
        <v>765.5</v>
      </c>
      <c r="H16" s="2">
        <f t="shared" si="6"/>
        <v>72.40824820279984</v>
      </c>
      <c r="I16" s="21">
        <v>9.6</v>
      </c>
      <c r="J16" s="2">
        <v>3.8</v>
      </c>
      <c r="K16" s="2">
        <f t="shared" si="1"/>
        <v>39.58333333333333</v>
      </c>
      <c r="L16" s="21">
        <v>0</v>
      </c>
      <c r="M16" s="2">
        <v>0</v>
      </c>
      <c r="N16" s="2" t="e">
        <f t="shared" si="7"/>
        <v>#DIV/0!</v>
      </c>
      <c r="O16" s="21">
        <v>50</v>
      </c>
      <c r="P16" s="2">
        <v>2.4</v>
      </c>
      <c r="Q16" s="2">
        <f t="shared" si="8"/>
        <v>4.8</v>
      </c>
      <c r="R16" s="23">
        <v>329</v>
      </c>
      <c r="S16" s="2">
        <v>78.8</v>
      </c>
      <c r="T16" s="2">
        <f t="shared" si="24"/>
        <v>23.951367781155014</v>
      </c>
      <c r="U16" s="23"/>
      <c r="V16" s="2"/>
      <c r="W16" s="2" t="e">
        <f t="shared" si="9"/>
        <v>#DIV/0!</v>
      </c>
      <c r="X16" s="23">
        <v>233</v>
      </c>
      <c r="Y16" s="2">
        <v>467.7</v>
      </c>
      <c r="Z16" s="2">
        <f t="shared" si="10"/>
        <v>200.72961373390558</v>
      </c>
      <c r="AA16" s="23">
        <v>31</v>
      </c>
      <c r="AB16" s="2">
        <v>8.8</v>
      </c>
      <c r="AC16" s="2">
        <f t="shared" si="11"/>
        <v>28.387096774193548</v>
      </c>
      <c r="AD16" s="2"/>
      <c r="AE16" s="2"/>
      <c r="AF16" s="2" t="e">
        <f t="shared" si="12"/>
        <v>#DIV/0!</v>
      </c>
      <c r="AG16" s="21">
        <v>0</v>
      </c>
      <c r="AH16" s="2">
        <v>0</v>
      </c>
      <c r="AI16" s="2" t="e">
        <f t="shared" si="13"/>
        <v>#DIV/0!</v>
      </c>
      <c r="AJ16" s="23">
        <v>7350.6</v>
      </c>
      <c r="AK16" s="25">
        <v>707.2</v>
      </c>
      <c r="AL16" s="2">
        <f t="shared" si="14"/>
        <v>9.620983321089435</v>
      </c>
      <c r="AM16" s="23">
        <v>1018.3</v>
      </c>
      <c r="AN16" s="25">
        <v>339.4</v>
      </c>
      <c r="AO16" s="2">
        <f t="shared" si="15"/>
        <v>33.330059903761175</v>
      </c>
      <c r="AP16" s="23">
        <v>1292.9</v>
      </c>
      <c r="AQ16" s="25">
        <v>160.9</v>
      </c>
      <c r="AR16" s="2">
        <f t="shared" si="16"/>
        <v>12.444891329569185</v>
      </c>
      <c r="AS16" s="21">
        <v>8407.8</v>
      </c>
      <c r="AT16" s="26">
        <v>860.1</v>
      </c>
      <c r="AU16" s="2">
        <f t="shared" si="17"/>
        <v>10.229786626703778</v>
      </c>
      <c r="AV16" s="30">
        <v>1181.2</v>
      </c>
      <c r="AW16" s="25">
        <v>346.9</v>
      </c>
      <c r="AX16" s="2">
        <f t="shared" si="18"/>
        <v>29.368438875719605</v>
      </c>
      <c r="AY16" s="29">
        <v>1152</v>
      </c>
      <c r="AZ16" s="25">
        <v>327.6</v>
      </c>
      <c r="BA16" s="2">
        <f t="shared" si="2"/>
        <v>28.437500000000004</v>
      </c>
      <c r="BB16" s="21">
        <v>5067.1</v>
      </c>
      <c r="BC16" s="28">
        <v>153.8</v>
      </c>
      <c r="BD16" s="2">
        <f t="shared" si="19"/>
        <v>3.0352667206094215</v>
      </c>
      <c r="BE16" s="29">
        <v>855</v>
      </c>
      <c r="BF16" s="28">
        <v>56.6</v>
      </c>
      <c r="BG16" s="2">
        <f t="shared" si="20"/>
        <v>6.619883040935673</v>
      </c>
      <c r="BH16" s="29">
        <v>1197.4</v>
      </c>
      <c r="BI16" s="26">
        <v>269.5</v>
      </c>
      <c r="BJ16" s="2">
        <f t="shared" si="21"/>
        <v>22.507098713880072</v>
      </c>
      <c r="BK16" s="27">
        <f t="shared" si="3"/>
        <v>0</v>
      </c>
      <c r="BL16" s="17">
        <f t="shared" si="22"/>
        <v>612.6</v>
      </c>
      <c r="BM16" s="2" t="e">
        <f t="shared" si="23"/>
        <v>#DIV/0!</v>
      </c>
      <c r="BN16" s="8"/>
      <c r="BO16" s="9"/>
    </row>
    <row r="17" spans="1:67" ht="15" customHeight="1">
      <c r="A17" s="7">
        <v>8</v>
      </c>
      <c r="B17" s="20" t="s">
        <v>37</v>
      </c>
      <c r="C17" s="33">
        <f t="shared" si="4"/>
        <v>6312.799999999999</v>
      </c>
      <c r="D17" s="21">
        <f t="shared" si="0"/>
        <v>1529.4</v>
      </c>
      <c r="E17" s="2">
        <f t="shared" si="5"/>
        <v>24.226967431250795</v>
      </c>
      <c r="F17" s="21">
        <v>3895.1</v>
      </c>
      <c r="G17" s="2">
        <v>1102.2</v>
      </c>
      <c r="H17" s="2">
        <f t="shared" si="6"/>
        <v>28.297091217170294</v>
      </c>
      <c r="I17" s="21">
        <v>1448.7</v>
      </c>
      <c r="J17" s="2">
        <v>496.2</v>
      </c>
      <c r="K17" s="2">
        <f t="shared" si="1"/>
        <v>34.25139780492856</v>
      </c>
      <c r="L17" s="21">
        <v>3.5</v>
      </c>
      <c r="M17" s="2">
        <v>4.9</v>
      </c>
      <c r="N17" s="2">
        <f t="shared" si="7"/>
        <v>140</v>
      </c>
      <c r="O17" s="21">
        <v>230</v>
      </c>
      <c r="P17" s="2">
        <v>8.4</v>
      </c>
      <c r="Q17" s="2">
        <f t="shared" si="8"/>
        <v>3.6521739130434785</v>
      </c>
      <c r="R17" s="23">
        <v>1215</v>
      </c>
      <c r="S17" s="2">
        <v>297.3</v>
      </c>
      <c r="T17" s="2">
        <f t="shared" si="24"/>
        <v>24.469135802469136</v>
      </c>
      <c r="U17" s="23"/>
      <c r="V17" s="2"/>
      <c r="W17" s="2" t="e">
        <f t="shared" si="9"/>
        <v>#DIV/0!</v>
      </c>
      <c r="X17" s="23">
        <v>0</v>
      </c>
      <c r="Y17" s="2">
        <v>0</v>
      </c>
      <c r="Z17" s="2" t="e">
        <f t="shared" si="10"/>
        <v>#DIV/0!</v>
      </c>
      <c r="AA17" s="23">
        <v>0</v>
      </c>
      <c r="AB17" s="2">
        <v>0</v>
      </c>
      <c r="AC17" s="2" t="e">
        <f t="shared" si="11"/>
        <v>#DIV/0!</v>
      </c>
      <c r="AD17" s="2"/>
      <c r="AE17" s="2"/>
      <c r="AF17" s="2" t="e">
        <f t="shared" si="12"/>
        <v>#DIV/0!</v>
      </c>
      <c r="AG17" s="21">
        <v>35</v>
      </c>
      <c r="AH17" s="2">
        <v>35.5</v>
      </c>
      <c r="AI17" s="2" t="e">
        <f>AI10</f>
        <v>#DIV/0!</v>
      </c>
      <c r="AJ17" s="23">
        <v>2417.7</v>
      </c>
      <c r="AK17" s="25">
        <v>427.2</v>
      </c>
      <c r="AL17" s="2">
        <f t="shared" si="14"/>
        <v>17.669686065268646</v>
      </c>
      <c r="AM17" s="23">
        <v>401.5</v>
      </c>
      <c r="AN17" s="25">
        <v>133.8</v>
      </c>
      <c r="AO17" s="2">
        <f t="shared" si="15"/>
        <v>33.32503113325031</v>
      </c>
      <c r="AP17" s="23">
        <v>100</v>
      </c>
      <c r="AQ17" s="25">
        <v>0</v>
      </c>
      <c r="AR17" s="2">
        <f t="shared" si="16"/>
        <v>0</v>
      </c>
      <c r="AS17" s="21">
        <v>6693.7</v>
      </c>
      <c r="AT17" s="26">
        <v>1450.6</v>
      </c>
      <c r="AU17" s="2">
        <f t="shared" si="17"/>
        <v>21.67112359382703</v>
      </c>
      <c r="AV17" s="30">
        <v>1517.9</v>
      </c>
      <c r="AW17" s="25">
        <v>467.6</v>
      </c>
      <c r="AX17" s="2">
        <f t="shared" si="18"/>
        <v>30.805718426773833</v>
      </c>
      <c r="AY17" s="29">
        <v>1447.4</v>
      </c>
      <c r="AZ17" s="25">
        <v>457.6</v>
      </c>
      <c r="BA17" s="2">
        <f t="shared" si="2"/>
        <v>31.615310211413565</v>
      </c>
      <c r="BB17" s="21">
        <v>1747.4</v>
      </c>
      <c r="BC17" s="28">
        <v>288.5</v>
      </c>
      <c r="BD17" s="2">
        <f t="shared" si="19"/>
        <v>16.510243790774865</v>
      </c>
      <c r="BE17" s="29">
        <v>1981.3</v>
      </c>
      <c r="BF17" s="28">
        <v>195.7</v>
      </c>
      <c r="BG17" s="2">
        <f t="shared" si="20"/>
        <v>9.877353252914753</v>
      </c>
      <c r="BH17" s="29">
        <v>1328.9</v>
      </c>
      <c r="BI17" s="26">
        <v>455.4</v>
      </c>
      <c r="BJ17" s="2">
        <f t="shared" si="21"/>
        <v>34.26894423959666</v>
      </c>
      <c r="BK17" s="27">
        <f t="shared" si="3"/>
        <v>-380.90000000000055</v>
      </c>
      <c r="BL17" s="17">
        <f t="shared" si="22"/>
        <v>78.80000000000018</v>
      </c>
      <c r="BM17" s="2">
        <f t="shared" si="23"/>
        <v>-20.68784457862958</v>
      </c>
      <c r="BN17" s="8"/>
      <c r="BO17" s="9"/>
    </row>
    <row r="18" spans="1:67" ht="14.25">
      <c r="A18" s="7">
        <v>9</v>
      </c>
      <c r="B18" s="20" t="s">
        <v>38</v>
      </c>
      <c r="C18" s="33">
        <f t="shared" si="4"/>
        <v>38882.9</v>
      </c>
      <c r="D18" s="21">
        <f t="shared" si="0"/>
        <v>3344.2</v>
      </c>
      <c r="E18" s="2">
        <f t="shared" si="5"/>
        <v>8.600695935745533</v>
      </c>
      <c r="F18" s="21">
        <v>2452</v>
      </c>
      <c r="G18" s="2">
        <v>760.6</v>
      </c>
      <c r="H18" s="2">
        <f t="shared" si="6"/>
        <v>31.01957585644372</v>
      </c>
      <c r="I18" s="21">
        <v>313.5</v>
      </c>
      <c r="J18" s="2">
        <v>67.8</v>
      </c>
      <c r="K18" s="2">
        <f t="shared" si="1"/>
        <v>21.626794258373206</v>
      </c>
      <c r="L18" s="21">
        <v>22</v>
      </c>
      <c r="M18" s="2">
        <v>137.6</v>
      </c>
      <c r="N18" s="2">
        <f t="shared" si="7"/>
        <v>625.4545454545454</v>
      </c>
      <c r="O18" s="21">
        <v>390</v>
      </c>
      <c r="P18" s="2">
        <v>14.6</v>
      </c>
      <c r="Q18" s="2">
        <f t="shared" si="8"/>
        <v>3.743589743589743</v>
      </c>
      <c r="R18" s="23">
        <v>888</v>
      </c>
      <c r="S18" s="2">
        <v>256.5</v>
      </c>
      <c r="T18" s="2">
        <f t="shared" si="24"/>
        <v>28.885135135135137</v>
      </c>
      <c r="U18" s="23"/>
      <c r="V18" s="2"/>
      <c r="W18" s="2" t="e">
        <f t="shared" si="9"/>
        <v>#DIV/0!</v>
      </c>
      <c r="X18" s="23">
        <v>39</v>
      </c>
      <c r="Y18" s="2">
        <v>12.2</v>
      </c>
      <c r="Z18" s="2">
        <f t="shared" si="10"/>
        <v>31.28205128205128</v>
      </c>
      <c r="AA18" s="23">
        <v>25</v>
      </c>
      <c r="AB18" s="2">
        <v>13.1</v>
      </c>
      <c r="AC18" s="2">
        <f t="shared" si="11"/>
        <v>52.400000000000006</v>
      </c>
      <c r="AD18" s="2"/>
      <c r="AE18" s="2"/>
      <c r="AF18" s="2" t="e">
        <f t="shared" si="12"/>
        <v>#DIV/0!</v>
      </c>
      <c r="AG18" s="21">
        <v>0</v>
      </c>
      <c r="AH18" s="2">
        <v>0</v>
      </c>
      <c r="AI18" s="2" t="e">
        <f t="shared" si="13"/>
        <v>#DIV/0!</v>
      </c>
      <c r="AJ18" s="23">
        <v>36430.9</v>
      </c>
      <c r="AK18" s="25">
        <v>2583.6</v>
      </c>
      <c r="AL18" s="2">
        <f t="shared" si="14"/>
        <v>7.091781976289359</v>
      </c>
      <c r="AM18" s="23">
        <v>6697.4</v>
      </c>
      <c r="AN18" s="25">
        <v>2232.5</v>
      </c>
      <c r="AO18" s="2">
        <f t="shared" si="15"/>
        <v>33.333831038910624</v>
      </c>
      <c r="AP18" s="23">
        <v>1305</v>
      </c>
      <c r="AQ18" s="25">
        <v>0</v>
      </c>
      <c r="AR18" s="2">
        <f t="shared" si="16"/>
        <v>0</v>
      </c>
      <c r="AS18" s="21">
        <v>38882.9</v>
      </c>
      <c r="AT18" s="26">
        <v>2011.6</v>
      </c>
      <c r="AU18" s="2">
        <f t="shared" si="17"/>
        <v>5.173482430580023</v>
      </c>
      <c r="AV18" s="30">
        <v>2142</v>
      </c>
      <c r="AW18" s="25">
        <v>485.5</v>
      </c>
      <c r="AX18" s="2">
        <f t="shared" si="18"/>
        <v>22.665732959850608</v>
      </c>
      <c r="AY18" s="29">
        <v>1661.8</v>
      </c>
      <c r="AZ18" s="25">
        <v>429</v>
      </c>
      <c r="BA18" s="2">
        <f t="shared" si="2"/>
        <v>25.815380912263812</v>
      </c>
      <c r="BB18" s="21">
        <v>4031.9</v>
      </c>
      <c r="BC18" s="28">
        <v>526.2</v>
      </c>
      <c r="BD18" s="2">
        <f t="shared" si="19"/>
        <v>13.050918921600237</v>
      </c>
      <c r="BE18" s="29">
        <v>5824.8</v>
      </c>
      <c r="BF18" s="28">
        <v>145.5</v>
      </c>
      <c r="BG18" s="2">
        <f t="shared" si="20"/>
        <v>2.4979398434281004</v>
      </c>
      <c r="BH18" s="29">
        <v>25909.5</v>
      </c>
      <c r="BI18" s="26">
        <v>716.4</v>
      </c>
      <c r="BJ18" s="2">
        <f t="shared" si="21"/>
        <v>2.765008973542523</v>
      </c>
      <c r="BK18" s="27">
        <f t="shared" si="3"/>
        <v>0</v>
      </c>
      <c r="BL18" s="17">
        <f t="shared" si="22"/>
        <v>1332.6</v>
      </c>
      <c r="BM18" s="2" t="e">
        <f t="shared" si="23"/>
        <v>#DIV/0!</v>
      </c>
      <c r="BN18" s="8"/>
      <c r="BO18" s="9"/>
    </row>
    <row r="19" spans="1:67" ht="14.25">
      <c r="A19" s="7">
        <v>10</v>
      </c>
      <c r="B19" s="20" t="s">
        <v>39</v>
      </c>
      <c r="C19" s="33">
        <f t="shared" si="4"/>
        <v>4231.4</v>
      </c>
      <c r="D19" s="21">
        <f t="shared" si="0"/>
        <v>1168.2</v>
      </c>
      <c r="E19" s="2">
        <f t="shared" si="5"/>
        <v>27.60788391548897</v>
      </c>
      <c r="F19" s="21">
        <v>1361.7</v>
      </c>
      <c r="G19" s="2">
        <v>326.2</v>
      </c>
      <c r="H19" s="2">
        <f t="shared" si="6"/>
        <v>23.955349930234267</v>
      </c>
      <c r="I19" s="21">
        <v>13.3</v>
      </c>
      <c r="J19" s="2">
        <v>3</v>
      </c>
      <c r="K19" s="2">
        <f t="shared" si="1"/>
        <v>22.55639097744361</v>
      </c>
      <c r="L19" s="21">
        <v>0.4</v>
      </c>
      <c r="M19" s="2">
        <v>0</v>
      </c>
      <c r="N19" s="2">
        <f t="shared" si="7"/>
        <v>0</v>
      </c>
      <c r="O19" s="21">
        <v>95</v>
      </c>
      <c r="P19" s="2">
        <v>23.9</v>
      </c>
      <c r="Q19" s="2">
        <f t="shared" si="8"/>
        <v>25.157894736842103</v>
      </c>
      <c r="R19" s="23">
        <v>342</v>
      </c>
      <c r="S19" s="2">
        <v>15</v>
      </c>
      <c r="T19" s="2">
        <f t="shared" si="24"/>
        <v>4.385964912280701</v>
      </c>
      <c r="U19" s="23"/>
      <c r="V19" s="2"/>
      <c r="W19" s="2" t="e">
        <f t="shared" si="9"/>
        <v>#DIV/0!</v>
      </c>
      <c r="X19" s="23">
        <v>240</v>
      </c>
      <c r="Y19" s="2">
        <v>67.9</v>
      </c>
      <c r="Z19" s="2">
        <f t="shared" si="10"/>
        <v>28.29166666666667</v>
      </c>
      <c r="AA19" s="23">
        <v>5</v>
      </c>
      <c r="AB19" s="2">
        <v>0</v>
      </c>
      <c r="AC19" s="2">
        <f t="shared" si="11"/>
        <v>0</v>
      </c>
      <c r="AD19" s="2"/>
      <c r="AE19" s="2"/>
      <c r="AF19" s="2" t="e">
        <f t="shared" si="12"/>
        <v>#DIV/0!</v>
      </c>
      <c r="AG19" s="21">
        <v>0</v>
      </c>
      <c r="AH19" s="2">
        <v>0</v>
      </c>
      <c r="AI19" s="2" t="e">
        <f t="shared" si="13"/>
        <v>#DIV/0!</v>
      </c>
      <c r="AJ19" s="23">
        <v>2869.7</v>
      </c>
      <c r="AK19" s="25">
        <v>842</v>
      </c>
      <c r="AL19" s="2">
        <f t="shared" si="14"/>
        <v>29.34104610238004</v>
      </c>
      <c r="AM19" s="23">
        <v>1549.3</v>
      </c>
      <c r="AN19" s="25">
        <v>516.4</v>
      </c>
      <c r="AO19" s="2">
        <f t="shared" si="15"/>
        <v>33.33118182404957</v>
      </c>
      <c r="AP19" s="23">
        <v>600.9</v>
      </c>
      <c r="AQ19" s="25">
        <v>160.3</v>
      </c>
      <c r="AR19" s="2">
        <f t="shared" si="16"/>
        <v>26.676651689132967</v>
      </c>
      <c r="AS19" s="21">
        <v>4440.5</v>
      </c>
      <c r="AT19" s="26">
        <v>1254.4</v>
      </c>
      <c r="AU19" s="2">
        <f t="shared" si="17"/>
        <v>28.249071050557372</v>
      </c>
      <c r="AV19" s="30">
        <v>1258.2</v>
      </c>
      <c r="AW19" s="25">
        <v>406.5</v>
      </c>
      <c r="AX19" s="2">
        <f t="shared" si="18"/>
        <v>32.30805913209346</v>
      </c>
      <c r="AY19" s="29">
        <v>1242.2</v>
      </c>
      <c r="AZ19" s="25">
        <v>395.6</v>
      </c>
      <c r="BA19" s="2">
        <f t="shared" si="2"/>
        <v>31.846723554983097</v>
      </c>
      <c r="BB19" s="21">
        <v>974.9</v>
      </c>
      <c r="BC19" s="28">
        <v>155.7</v>
      </c>
      <c r="BD19" s="2">
        <f t="shared" si="19"/>
        <v>15.970868807057133</v>
      </c>
      <c r="BE19" s="29">
        <v>796.8</v>
      </c>
      <c r="BF19" s="28">
        <v>251.8</v>
      </c>
      <c r="BG19" s="2">
        <f t="shared" si="20"/>
        <v>31.601405622489963</v>
      </c>
      <c r="BH19" s="29">
        <v>1286.6</v>
      </c>
      <c r="BI19" s="26">
        <v>390.9</v>
      </c>
      <c r="BJ19" s="2">
        <f t="shared" si="21"/>
        <v>30.382403233328155</v>
      </c>
      <c r="BK19" s="27">
        <f t="shared" si="3"/>
        <v>-209.10000000000036</v>
      </c>
      <c r="BL19" s="17">
        <f t="shared" si="22"/>
        <v>-86.20000000000005</v>
      </c>
      <c r="BM19" s="2">
        <f t="shared" si="23"/>
        <v>41.22429459588709</v>
      </c>
      <c r="BN19" s="8"/>
      <c r="BO19" s="9"/>
    </row>
    <row r="20" spans="1:67" ht="14.25">
      <c r="A20" s="7">
        <v>11</v>
      </c>
      <c r="B20" s="20" t="s">
        <v>40</v>
      </c>
      <c r="C20" s="33">
        <f t="shared" si="4"/>
        <v>8985.300000000001</v>
      </c>
      <c r="D20" s="21">
        <f t="shared" si="0"/>
        <v>1169.2</v>
      </c>
      <c r="E20" s="2">
        <f t="shared" si="5"/>
        <v>13.012364640023147</v>
      </c>
      <c r="F20" s="21">
        <v>1000.2</v>
      </c>
      <c r="G20" s="2">
        <v>271.6</v>
      </c>
      <c r="H20" s="2">
        <f t="shared" si="6"/>
        <v>27.154569086182768</v>
      </c>
      <c r="I20" s="21">
        <v>10.6</v>
      </c>
      <c r="J20" s="2">
        <v>3.1</v>
      </c>
      <c r="K20" s="2">
        <f t="shared" si="1"/>
        <v>29.245283018867923</v>
      </c>
      <c r="L20" s="21">
        <v>0.9</v>
      </c>
      <c r="M20" s="2">
        <v>0.2</v>
      </c>
      <c r="N20" s="2">
        <f t="shared" si="7"/>
        <v>22.222222222222225</v>
      </c>
      <c r="O20" s="21">
        <v>45</v>
      </c>
      <c r="P20" s="2">
        <v>19.3</v>
      </c>
      <c r="Q20" s="2">
        <f t="shared" si="8"/>
        <v>42.88888888888889</v>
      </c>
      <c r="R20" s="23">
        <v>281</v>
      </c>
      <c r="S20" s="2">
        <v>36.7</v>
      </c>
      <c r="T20" s="2">
        <f t="shared" si="24"/>
        <v>13.060498220640572</v>
      </c>
      <c r="U20" s="23"/>
      <c r="V20" s="2"/>
      <c r="W20" s="2" t="e">
        <f t="shared" si="9"/>
        <v>#DIV/0!</v>
      </c>
      <c r="X20" s="23">
        <v>0</v>
      </c>
      <c r="Y20" s="2">
        <v>0.3</v>
      </c>
      <c r="Z20" s="2" t="e">
        <f t="shared" si="10"/>
        <v>#DIV/0!</v>
      </c>
      <c r="AA20" s="23">
        <v>28</v>
      </c>
      <c r="AB20" s="2">
        <v>7.8</v>
      </c>
      <c r="AC20" s="2">
        <f t="shared" si="11"/>
        <v>27.857142857142858</v>
      </c>
      <c r="AD20" s="2"/>
      <c r="AE20" s="2"/>
      <c r="AF20" s="2" t="e">
        <f t="shared" si="12"/>
        <v>#DIV/0!</v>
      </c>
      <c r="AG20" s="21">
        <v>0</v>
      </c>
      <c r="AH20" s="2">
        <v>0</v>
      </c>
      <c r="AI20" s="2" t="e">
        <f t="shared" si="13"/>
        <v>#DIV/0!</v>
      </c>
      <c r="AJ20" s="23">
        <v>7985.1</v>
      </c>
      <c r="AK20" s="25">
        <v>897.6</v>
      </c>
      <c r="AL20" s="2">
        <f t="shared" si="14"/>
        <v>11.240936243753993</v>
      </c>
      <c r="AM20" s="23">
        <v>2259.7</v>
      </c>
      <c r="AN20" s="25">
        <v>753.2</v>
      </c>
      <c r="AO20" s="2">
        <f t="shared" si="15"/>
        <v>33.33185821126698</v>
      </c>
      <c r="AP20" s="23">
        <v>1758.5</v>
      </c>
      <c r="AQ20" s="25">
        <v>0</v>
      </c>
      <c r="AR20" s="2">
        <f t="shared" si="16"/>
        <v>0</v>
      </c>
      <c r="AS20" s="21">
        <v>8985.3</v>
      </c>
      <c r="AT20" s="26">
        <v>1079.7</v>
      </c>
      <c r="AU20" s="2">
        <f t="shared" si="17"/>
        <v>12.016293279022406</v>
      </c>
      <c r="AV20" s="30">
        <v>1410.6</v>
      </c>
      <c r="AW20" s="25">
        <v>346.5</v>
      </c>
      <c r="AX20" s="2">
        <f t="shared" si="18"/>
        <v>24.56401531263292</v>
      </c>
      <c r="AY20" s="29">
        <v>1299.6</v>
      </c>
      <c r="AZ20" s="25">
        <v>346.5</v>
      </c>
      <c r="BA20" s="2">
        <f t="shared" si="2"/>
        <v>26.662049861495845</v>
      </c>
      <c r="BB20" s="21">
        <v>5884.9</v>
      </c>
      <c r="BC20" s="28">
        <v>273.5</v>
      </c>
      <c r="BD20" s="2">
        <f t="shared" si="19"/>
        <v>4.6474876378528105</v>
      </c>
      <c r="BE20" s="29">
        <v>626.9</v>
      </c>
      <c r="BF20" s="28">
        <v>140.1</v>
      </c>
      <c r="BG20" s="2">
        <f t="shared" si="20"/>
        <v>22.34806189184878</v>
      </c>
      <c r="BH20" s="29">
        <v>918.6</v>
      </c>
      <c r="BI20" s="26">
        <v>286.3</v>
      </c>
      <c r="BJ20" s="2">
        <f t="shared" si="21"/>
        <v>31.16699325059874</v>
      </c>
      <c r="BK20" s="27">
        <f t="shared" si="3"/>
        <v>0</v>
      </c>
      <c r="BL20" s="17">
        <f t="shared" si="22"/>
        <v>89.5</v>
      </c>
      <c r="BM20" s="2" t="e">
        <f t="shared" si="23"/>
        <v>#DIV/0!</v>
      </c>
      <c r="BN20" s="8"/>
      <c r="BO20" s="9"/>
    </row>
    <row r="21" spans="1:67" ht="15" customHeight="1">
      <c r="A21" s="7">
        <v>12</v>
      </c>
      <c r="B21" s="20" t="s">
        <v>41</v>
      </c>
      <c r="C21" s="33">
        <f t="shared" si="4"/>
        <v>8566.8</v>
      </c>
      <c r="D21" s="21">
        <f t="shared" si="0"/>
        <v>1740.4</v>
      </c>
      <c r="E21" s="2">
        <f t="shared" si="5"/>
        <v>20.31563711070645</v>
      </c>
      <c r="F21" s="21">
        <v>1757.5</v>
      </c>
      <c r="G21" s="2">
        <v>286.5</v>
      </c>
      <c r="H21" s="2">
        <f t="shared" si="6"/>
        <v>16.301564722617353</v>
      </c>
      <c r="I21" s="21">
        <v>45.9</v>
      </c>
      <c r="J21" s="2">
        <v>26.2</v>
      </c>
      <c r="K21" s="2">
        <f t="shared" si="1"/>
        <v>57.08061002178649</v>
      </c>
      <c r="L21" s="21">
        <v>0</v>
      </c>
      <c r="M21" s="2">
        <v>0.1</v>
      </c>
      <c r="N21" s="2" t="e">
        <f t="shared" si="7"/>
        <v>#DIV/0!</v>
      </c>
      <c r="O21" s="21">
        <v>250</v>
      </c>
      <c r="P21" s="2">
        <v>5.7</v>
      </c>
      <c r="Q21" s="2">
        <f t="shared" si="8"/>
        <v>2.2800000000000002</v>
      </c>
      <c r="R21" s="23">
        <v>899</v>
      </c>
      <c r="S21" s="2">
        <v>63.8</v>
      </c>
      <c r="T21" s="2">
        <f t="shared" si="24"/>
        <v>7.096774193548387</v>
      </c>
      <c r="U21" s="23"/>
      <c r="V21" s="2"/>
      <c r="W21" s="2" t="e">
        <f t="shared" si="9"/>
        <v>#DIV/0!</v>
      </c>
      <c r="X21" s="23">
        <v>0</v>
      </c>
      <c r="Y21" s="2">
        <v>0</v>
      </c>
      <c r="Z21" s="2" t="e">
        <f t="shared" si="10"/>
        <v>#DIV/0!</v>
      </c>
      <c r="AA21" s="23">
        <v>40</v>
      </c>
      <c r="AB21" s="2">
        <v>13</v>
      </c>
      <c r="AC21" s="2">
        <f t="shared" si="11"/>
        <v>32.5</v>
      </c>
      <c r="AD21" s="2"/>
      <c r="AE21" s="2"/>
      <c r="AF21" s="2" t="e">
        <f t="shared" si="12"/>
        <v>#DIV/0!</v>
      </c>
      <c r="AG21" s="21">
        <v>0</v>
      </c>
      <c r="AH21" s="2">
        <v>0</v>
      </c>
      <c r="AI21" s="2" t="e">
        <f t="shared" si="13"/>
        <v>#DIV/0!</v>
      </c>
      <c r="AJ21" s="23">
        <v>6809.3</v>
      </c>
      <c r="AK21" s="25">
        <v>1453.9</v>
      </c>
      <c r="AL21" s="2">
        <f t="shared" si="14"/>
        <v>21.351680789508467</v>
      </c>
      <c r="AM21" s="23">
        <v>3676.5</v>
      </c>
      <c r="AN21" s="25">
        <v>1225.5</v>
      </c>
      <c r="AO21" s="2">
        <f t="shared" si="15"/>
        <v>33.33333333333333</v>
      </c>
      <c r="AP21" s="23">
        <v>129</v>
      </c>
      <c r="AQ21" s="25">
        <v>0</v>
      </c>
      <c r="AR21" s="2">
        <f t="shared" si="16"/>
        <v>0</v>
      </c>
      <c r="AS21" s="21">
        <v>8566.8</v>
      </c>
      <c r="AT21" s="26">
        <v>1165.4</v>
      </c>
      <c r="AU21" s="2">
        <f t="shared" si="17"/>
        <v>13.603679320166226</v>
      </c>
      <c r="AV21" s="30">
        <v>1545.5</v>
      </c>
      <c r="AW21" s="25">
        <v>395.7</v>
      </c>
      <c r="AX21" s="2">
        <f t="shared" si="18"/>
        <v>25.603364606923325</v>
      </c>
      <c r="AY21" s="29">
        <v>1352.5</v>
      </c>
      <c r="AZ21" s="25">
        <v>395.7</v>
      </c>
      <c r="BA21" s="2">
        <f t="shared" si="2"/>
        <v>29.256931608133087</v>
      </c>
      <c r="BB21" s="21">
        <v>5159.5</v>
      </c>
      <c r="BC21" s="28">
        <v>228.8</v>
      </c>
      <c r="BD21" s="2">
        <f t="shared" si="19"/>
        <v>4.434538230448687</v>
      </c>
      <c r="BE21" s="29">
        <v>406.4</v>
      </c>
      <c r="BF21" s="28">
        <v>115.1</v>
      </c>
      <c r="BG21" s="2">
        <f t="shared" si="20"/>
        <v>28.321850393700785</v>
      </c>
      <c r="BH21" s="29">
        <v>1346.5</v>
      </c>
      <c r="BI21" s="26">
        <v>400.3</v>
      </c>
      <c r="BJ21" s="2">
        <f t="shared" si="21"/>
        <v>29.728926847382102</v>
      </c>
      <c r="BK21" s="27">
        <f t="shared" si="3"/>
        <v>0</v>
      </c>
      <c r="BL21" s="17">
        <f t="shared" si="22"/>
        <v>575</v>
      </c>
      <c r="BM21" s="2" t="e">
        <f t="shared" si="23"/>
        <v>#DIV/0!</v>
      </c>
      <c r="BN21" s="8"/>
      <c r="BO21" s="9"/>
    </row>
    <row r="22" spans="1:67" ht="14.25">
      <c r="A22" s="7">
        <v>13</v>
      </c>
      <c r="B22" s="20" t="s">
        <v>42</v>
      </c>
      <c r="C22" s="33">
        <f t="shared" si="4"/>
        <v>15576.4</v>
      </c>
      <c r="D22" s="21">
        <f t="shared" si="0"/>
        <v>2096.2</v>
      </c>
      <c r="E22" s="2">
        <f t="shared" si="5"/>
        <v>13.457538327212962</v>
      </c>
      <c r="F22" s="21">
        <v>2417.9</v>
      </c>
      <c r="G22" s="2">
        <v>670.7</v>
      </c>
      <c r="H22" s="2">
        <f t="shared" si="6"/>
        <v>27.738947020141445</v>
      </c>
      <c r="I22" s="21">
        <v>264.4</v>
      </c>
      <c r="J22" s="2">
        <v>108.7</v>
      </c>
      <c r="K22" s="2">
        <f t="shared" si="1"/>
        <v>41.11195158850227</v>
      </c>
      <c r="L22" s="21">
        <v>0</v>
      </c>
      <c r="M22" s="2">
        <v>0</v>
      </c>
      <c r="N22" s="2" t="e">
        <f t="shared" si="7"/>
        <v>#DIV/0!</v>
      </c>
      <c r="O22" s="21">
        <v>150</v>
      </c>
      <c r="P22" s="2">
        <v>22.3</v>
      </c>
      <c r="Q22" s="2">
        <f t="shared" si="8"/>
        <v>14.866666666666667</v>
      </c>
      <c r="R22" s="23">
        <v>935</v>
      </c>
      <c r="S22" s="2">
        <v>110.6</v>
      </c>
      <c r="T22" s="2">
        <f t="shared" si="24"/>
        <v>11.828877005347593</v>
      </c>
      <c r="U22" s="23"/>
      <c r="V22" s="2"/>
      <c r="W22" s="2" t="e">
        <f t="shared" si="9"/>
        <v>#DIV/0!</v>
      </c>
      <c r="X22" s="23">
        <v>250</v>
      </c>
      <c r="Y22" s="2">
        <v>89.4</v>
      </c>
      <c r="Z22" s="2">
        <f t="shared" si="10"/>
        <v>35.760000000000005</v>
      </c>
      <c r="AA22" s="23">
        <v>40</v>
      </c>
      <c r="AB22" s="2">
        <v>0</v>
      </c>
      <c r="AC22" s="2">
        <f t="shared" si="11"/>
        <v>0</v>
      </c>
      <c r="AD22" s="2"/>
      <c r="AE22" s="2"/>
      <c r="AF22" s="2" t="e">
        <f t="shared" si="12"/>
        <v>#DIV/0!</v>
      </c>
      <c r="AG22" s="21">
        <v>5</v>
      </c>
      <c r="AH22" s="2">
        <v>2</v>
      </c>
      <c r="AI22" s="2">
        <f t="shared" si="13"/>
        <v>40</v>
      </c>
      <c r="AJ22" s="23">
        <v>13158.5</v>
      </c>
      <c r="AK22" s="25">
        <v>1425.5</v>
      </c>
      <c r="AL22" s="2">
        <f t="shared" si="14"/>
        <v>10.833301668123266</v>
      </c>
      <c r="AM22" s="23">
        <v>2608.3</v>
      </c>
      <c r="AN22" s="25">
        <v>869.4</v>
      </c>
      <c r="AO22" s="2">
        <f t="shared" si="15"/>
        <v>33.33205536172986</v>
      </c>
      <c r="AP22" s="23">
        <v>8</v>
      </c>
      <c r="AQ22" s="25">
        <v>0</v>
      </c>
      <c r="AR22" s="2">
        <f t="shared" si="16"/>
        <v>0</v>
      </c>
      <c r="AS22" s="21">
        <v>16544.4</v>
      </c>
      <c r="AT22" s="26">
        <v>1786.2</v>
      </c>
      <c r="AU22" s="2">
        <f t="shared" si="17"/>
        <v>10.796402408065568</v>
      </c>
      <c r="AV22" s="30">
        <v>1683.9</v>
      </c>
      <c r="AW22" s="25">
        <v>521.1</v>
      </c>
      <c r="AX22" s="2">
        <f t="shared" si="18"/>
        <v>30.94601817210048</v>
      </c>
      <c r="AY22" s="29">
        <v>1626.5</v>
      </c>
      <c r="AZ22" s="25">
        <v>509.7</v>
      </c>
      <c r="BA22" s="2">
        <f t="shared" si="2"/>
        <v>31.337227174915462</v>
      </c>
      <c r="BB22" s="21">
        <v>4998.2</v>
      </c>
      <c r="BC22" s="28">
        <v>257</v>
      </c>
      <c r="BD22" s="2">
        <f t="shared" si="19"/>
        <v>5.141851066383898</v>
      </c>
      <c r="BE22" s="29">
        <v>7936.4</v>
      </c>
      <c r="BF22" s="28">
        <v>158.2</v>
      </c>
      <c r="BG22" s="2">
        <f t="shared" si="20"/>
        <v>1.9933471095206896</v>
      </c>
      <c r="BH22" s="29">
        <v>1813.3</v>
      </c>
      <c r="BI22" s="26">
        <v>813.1</v>
      </c>
      <c r="BJ22" s="2">
        <f t="shared" si="21"/>
        <v>44.84089781062152</v>
      </c>
      <c r="BK22" s="27">
        <f t="shared" si="3"/>
        <v>-968.0000000000018</v>
      </c>
      <c r="BL22" s="17">
        <f t="shared" si="22"/>
        <v>309.9999999999998</v>
      </c>
      <c r="BM22" s="2">
        <f t="shared" si="23"/>
        <v>-32.024793388429664</v>
      </c>
      <c r="BN22" s="8"/>
      <c r="BO22" s="9"/>
    </row>
    <row r="23" spans="1:67" ht="14.25">
      <c r="A23" s="7">
        <v>14</v>
      </c>
      <c r="B23" s="20" t="s">
        <v>43</v>
      </c>
      <c r="C23" s="33">
        <f t="shared" si="4"/>
        <v>6055</v>
      </c>
      <c r="D23" s="21">
        <f t="shared" si="0"/>
        <v>1429</v>
      </c>
      <c r="E23" s="2">
        <f t="shared" si="5"/>
        <v>23.60033030553262</v>
      </c>
      <c r="F23" s="21">
        <v>2089.8</v>
      </c>
      <c r="G23" s="2">
        <v>737.9</v>
      </c>
      <c r="H23" s="2">
        <f t="shared" si="6"/>
        <v>35.30959900468944</v>
      </c>
      <c r="I23" s="21">
        <v>60.6</v>
      </c>
      <c r="J23" s="2">
        <v>20.6</v>
      </c>
      <c r="K23" s="2">
        <f t="shared" si="1"/>
        <v>33.993399339933994</v>
      </c>
      <c r="L23" s="21">
        <v>17.3</v>
      </c>
      <c r="M23" s="2">
        <v>2</v>
      </c>
      <c r="N23" s="2">
        <f t="shared" si="7"/>
        <v>11.560693641618498</v>
      </c>
      <c r="O23" s="21">
        <v>105</v>
      </c>
      <c r="P23" s="2">
        <v>0.7</v>
      </c>
      <c r="Q23" s="2">
        <f t="shared" si="8"/>
        <v>0.6666666666666666</v>
      </c>
      <c r="R23" s="23">
        <v>399</v>
      </c>
      <c r="S23" s="2">
        <v>20.2</v>
      </c>
      <c r="T23" s="2">
        <f t="shared" si="24"/>
        <v>5.0626566416040095</v>
      </c>
      <c r="U23" s="23"/>
      <c r="V23" s="2"/>
      <c r="W23" s="2" t="e">
        <f t="shared" si="9"/>
        <v>#DIV/0!</v>
      </c>
      <c r="X23" s="23">
        <v>610</v>
      </c>
      <c r="Y23" s="2">
        <v>160.4</v>
      </c>
      <c r="Z23" s="2">
        <f t="shared" si="10"/>
        <v>26.295081967213115</v>
      </c>
      <c r="AA23" s="23">
        <v>0</v>
      </c>
      <c r="AB23" s="2">
        <v>0</v>
      </c>
      <c r="AC23" s="2" t="e">
        <f t="shared" si="11"/>
        <v>#DIV/0!</v>
      </c>
      <c r="AD23" s="2"/>
      <c r="AE23" s="2"/>
      <c r="AF23" s="2" t="e">
        <f t="shared" si="12"/>
        <v>#DIV/0!</v>
      </c>
      <c r="AG23" s="21">
        <v>0</v>
      </c>
      <c r="AH23" s="2">
        <v>0</v>
      </c>
      <c r="AI23" s="2" t="e">
        <f t="shared" si="13"/>
        <v>#DIV/0!</v>
      </c>
      <c r="AJ23" s="23">
        <v>3965.2</v>
      </c>
      <c r="AK23" s="25">
        <v>691.1</v>
      </c>
      <c r="AL23" s="2">
        <f t="shared" si="14"/>
        <v>17.42913346111167</v>
      </c>
      <c r="AM23" s="23">
        <v>1640.6</v>
      </c>
      <c r="AN23" s="25">
        <v>546.9</v>
      </c>
      <c r="AO23" s="2">
        <f t="shared" si="15"/>
        <v>33.33536511032549</v>
      </c>
      <c r="AP23" s="23">
        <v>580.7</v>
      </c>
      <c r="AQ23" s="25">
        <v>0</v>
      </c>
      <c r="AR23" s="2">
        <f t="shared" si="16"/>
        <v>0</v>
      </c>
      <c r="AS23" s="21">
        <v>6441.3</v>
      </c>
      <c r="AT23" s="26">
        <v>1245.4</v>
      </c>
      <c r="AU23" s="2">
        <f t="shared" si="17"/>
        <v>19.334606368279697</v>
      </c>
      <c r="AV23" s="30">
        <v>1624.8</v>
      </c>
      <c r="AW23" s="25">
        <v>485.3</v>
      </c>
      <c r="AX23" s="2">
        <f t="shared" si="18"/>
        <v>29.868291482028557</v>
      </c>
      <c r="AY23" s="29">
        <v>1469.6</v>
      </c>
      <c r="AZ23" s="25">
        <v>479</v>
      </c>
      <c r="BA23" s="2">
        <f t="shared" si="2"/>
        <v>32.59390310288514</v>
      </c>
      <c r="BB23" s="21">
        <v>1597.9</v>
      </c>
      <c r="BC23" s="28">
        <v>149</v>
      </c>
      <c r="BD23" s="2">
        <f t="shared" si="19"/>
        <v>9.324738719569433</v>
      </c>
      <c r="BE23" s="29">
        <v>1599.9</v>
      </c>
      <c r="BF23" s="28">
        <v>221.8</v>
      </c>
      <c r="BG23" s="2">
        <f t="shared" si="20"/>
        <v>13.863366460403775</v>
      </c>
      <c r="BH23" s="29">
        <v>1510.9</v>
      </c>
      <c r="BI23" s="26">
        <v>356</v>
      </c>
      <c r="BJ23" s="2">
        <f t="shared" si="21"/>
        <v>23.562115295519227</v>
      </c>
      <c r="BK23" s="27">
        <f t="shared" si="3"/>
        <v>-386.3000000000002</v>
      </c>
      <c r="BL23" s="17">
        <f t="shared" si="22"/>
        <v>183.5999999999999</v>
      </c>
      <c r="BM23" s="2">
        <f t="shared" si="23"/>
        <v>-47.5278281128656</v>
      </c>
      <c r="BN23" s="8"/>
      <c r="BO23" s="9"/>
    </row>
    <row r="24" spans="1:67" ht="14.25">
      <c r="A24" s="7">
        <v>15</v>
      </c>
      <c r="B24" s="20" t="s">
        <v>44</v>
      </c>
      <c r="C24" s="33">
        <f t="shared" si="4"/>
        <v>93345.9</v>
      </c>
      <c r="D24" s="21">
        <f t="shared" si="0"/>
        <v>15713.6</v>
      </c>
      <c r="E24" s="2">
        <f t="shared" si="5"/>
        <v>16.83373345803083</v>
      </c>
      <c r="F24" s="21">
        <v>39044.2</v>
      </c>
      <c r="G24" s="2">
        <v>10474.6</v>
      </c>
      <c r="H24" s="2">
        <f t="shared" si="6"/>
        <v>26.827544167891777</v>
      </c>
      <c r="I24" s="21">
        <v>21389.1</v>
      </c>
      <c r="J24" s="2">
        <v>5784.2</v>
      </c>
      <c r="K24" s="2">
        <f t="shared" si="1"/>
        <v>27.042746071597218</v>
      </c>
      <c r="L24" s="21">
        <v>4.1</v>
      </c>
      <c r="M24" s="2">
        <v>1.9</v>
      </c>
      <c r="N24" s="2">
        <f t="shared" si="7"/>
        <v>46.34146341463415</v>
      </c>
      <c r="O24" s="21">
        <v>3000</v>
      </c>
      <c r="P24" s="2">
        <v>316.8</v>
      </c>
      <c r="Q24" s="2">
        <f t="shared" si="8"/>
        <v>10.56</v>
      </c>
      <c r="R24" s="23">
        <v>7780</v>
      </c>
      <c r="S24" s="2">
        <v>1760</v>
      </c>
      <c r="T24" s="2">
        <f t="shared" si="24"/>
        <v>22.62210796915167</v>
      </c>
      <c r="U24" s="23">
        <v>2000</v>
      </c>
      <c r="V24" s="2">
        <v>800.3</v>
      </c>
      <c r="W24" s="2">
        <f t="shared" si="9"/>
        <v>40.01499999999999</v>
      </c>
      <c r="X24" s="23">
        <v>2050</v>
      </c>
      <c r="Y24" s="2">
        <v>19.9</v>
      </c>
      <c r="Z24" s="2">
        <f t="shared" si="10"/>
        <v>0.9707317073170731</v>
      </c>
      <c r="AA24" s="23">
        <v>25</v>
      </c>
      <c r="AB24" s="2">
        <v>0</v>
      </c>
      <c r="AC24" s="2">
        <f t="shared" si="11"/>
        <v>0</v>
      </c>
      <c r="AD24" s="2"/>
      <c r="AE24" s="2"/>
      <c r="AF24" s="2" t="e">
        <f t="shared" si="12"/>
        <v>#DIV/0!</v>
      </c>
      <c r="AG24" s="21">
        <v>500</v>
      </c>
      <c r="AH24" s="2">
        <v>95.1</v>
      </c>
      <c r="AI24" s="2">
        <f t="shared" si="13"/>
        <v>19.02</v>
      </c>
      <c r="AJ24" s="23">
        <v>54301.7</v>
      </c>
      <c r="AK24" s="25">
        <v>5239</v>
      </c>
      <c r="AL24" s="2">
        <f t="shared" si="14"/>
        <v>9.647948406771796</v>
      </c>
      <c r="AM24" s="23">
        <v>15329.9</v>
      </c>
      <c r="AN24" s="25">
        <v>5110</v>
      </c>
      <c r="AO24" s="2">
        <f t="shared" si="15"/>
        <v>33.333550773325335</v>
      </c>
      <c r="AP24" s="23">
        <v>0</v>
      </c>
      <c r="AQ24" s="25">
        <v>0</v>
      </c>
      <c r="AR24" s="2" t="e">
        <f t="shared" si="16"/>
        <v>#DIV/0!</v>
      </c>
      <c r="AS24" s="21">
        <v>93103.4</v>
      </c>
      <c r="AT24" s="26">
        <v>12913.9</v>
      </c>
      <c r="AU24" s="2">
        <f t="shared" si="17"/>
        <v>13.870492377292345</v>
      </c>
      <c r="AV24" s="30">
        <v>5789.2</v>
      </c>
      <c r="AW24" s="25">
        <v>994.5</v>
      </c>
      <c r="AX24" s="2">
        <f t="shared" si="18"/>
        <v>17.17853934913287</v>
      </c>
      <c r="AY24" s="29">
        <v>4354.6</v>
      </c>
      <c r="AZ24" s="25">
        <v>954.5</v>
      </c>
      <c r="BA24" s="2">
        <f t="shared" si="2"/>
        <v>21.91934965324025</v>
      </c>
      <c r="BB24" s="21">
        <v>23211.3</v>
      </c>
      <c r="BC24" s="28">
        <v>3419.1</v>
      </c>
      <c r="BD24" s="2">
        <f t="shared" si="19"/>
        <v>14.730325315686757</v>
      </c>
      <c r="BE24" s="29">
        <v>56834.1</v>
      </c>
      <c r="BF24" s="28">
        <v>6033.6</v>
      </c>
      <c r="BG24" s="2">
        <f t="shared" si="20"/>
        <v>10.616161776116805</v>
      </c>
      <c r="BH24" s="29">
        <v>6133.3</v>
      </c>
      <c r="BI24" s="26">
        <v>1889.9</v>
      </c>
      <c r="BJ24" s="2">
        <f t="shared" si="21"/>
        <v>30.81375442257838</v>
      </c>
      <c r="BK24" s="27">
        <f t="shared" si="3"/>
        <v>242.5</v>
      </c>
      <c r="BL24" s="17">
        <f t="shared" si="22"/>
        <v>2799.7000000000007</v>
      </c>
      <c r="BM24" s="2">
        <f t="shared" si="23"/>
        <v>1154.515463917526</v>
      </c>
      <c r="BN24" s="8"/>
      <c r="BO24" s="9"/>
    </row>
    <row r="25" spans="1:67" ht="15" customHeight="1">
      <c r="A25" s="7">
        <v>16</v>
      </c>
      <c r="B25" s="20" t="s">
        <v>45</v>
      </c>
      <c r="C25" s="33">
        <f t="shared" si="4"/>
        <v>7939.2</v>
      </c>
      <c r="D25" s="21">
        <f t="shared" si="0"/>
        <v>1772.5</v>
      </c>
      <c r="E25" s="2">
        <f t="shared" si="5"/>
        <v>22.325927045546152</v>
      </c>
      <c r="F25" s="21">
        <v>1847.3</v>
      </c>
      <c r="G25" s="2">
        <v>726</v>
      </c>
      <c r="H25" s="2">
        <f t="shared" si="6"/>
        <v>39.30060087695556</v>
      </c>
      <c r="I25" s="21">
        <v>56.7</v>
      </c>
      <c r="J25" s="2">
        <v>19.2</v>
      </c>
      <c r="K25" s="2">
        <f t="shared" si="1"/>
        <v>33.86243386243386</v>
      </c>
      <c r="L25" s="21">
        <v>1.3</v>
      </c>
      <c r="M25" s="2">
        <v>1.2</v>
      </c>
      <c r="N25" s="2">
        <f t="shared" si="7"/>
        <v>92.3076923076923</v>
      </c>
      <c r="O25" s="21">
        <v>90</v>
      </c>
      <c r="P25" s="2">
        <v>4.2</v>
      </c>
      <c r="Q25" s="2">
        <f t="shared" si="8"/>
        <v>4.666666666666667</v>
      </c>
      <c r="R25" s="23">
        <v>578</v>
      </c>
      <c r="S25" s="2">
        <v>39.9</v>
      </c>
      <c r="T25" s="2">
        <f t="shared" si="24"/>
        <v>6.903114186851211</v>
      </c>
      <c r="U25" s="23"/>
      <c r="V25" s="2"/>
      <c r="W25" s="2" t="e">
        <f t="shared" si="9"/>
        <v>#DIV/0!</v>
      </c>
      <c r="X25" s="23">
        <v>250</v>
      </c>
      <c r="Y25" s="2">
        <v>138.7</v>
      </c>
      <c r="Z25" s="2">
        <f t="shared" si="10"/>
        <v>55.48</v>
      </c>
      <c r="AA25" s="23">
        <v>17</v>
      </c>
      <c r="AB25" s="2">
        <v>4.3</v>
      </c>
      <c r="AC25" s="2">
        <f t="shared" si="11"/>
        <v>25.294117647058822</v>
      </c>
      <c r="AD25" s="2"/>
      <c r="AE25" s="2"/>
      <c r="AF25" s="2" t="e">
        <f t="shared" si="12"/>
        <v>#DIV/0!</v>
      </c>
      <c r="AG25" s="21">
        <v>20</v>
      </c>
      <c r="AH25" s="2">
        <v>10</v>
      </c>
      <c r="AI25" s="2">
        <f t="shared" si="13"/>
        <v>50</v>
      </c>
      <c r="AJ25" s="23">
        <v>6091.9</v>
      </c>
      <c r="AK25" s="25">
        <v>1046.5</v>
      </c>
      <c r="AL25" s="2">
        <f t="shared" si="14"/>
        <v>17.17854856448727</v>
      </c>
      <c r="AM25" s="23">
        <v>1756</v>
      </c>
      <c r="AN25" s="25">
        <v>585.3</v>
      </c>
      <c r="AO25" s="2">
        <f t="shared" si="15"/>
        <v>33.33143507972665</v>
      </c>
      <c r="AP25" s="23">
        <v>1344.5</v>
      </c>
      <c r="AQ25" s="25">
        <v>158.2</v>
      </c>
      <c r="AR25" s="2">
        <f t="shared" si="16"/>
        <v>11.766455931573075</v>
      </c>
      <c r="AS25" s="21">
        <v>8264.7</v>
      </c>
      <c r="AT25" s="26">
        <v>1759.6</v>
      </c>
      <c r="AU25" s="2">
        <f t="shared" si="17"/>
        <v>21.29054896124481</v>
      </c>
      <c r="AV25" s="30">
        <v>1280.9</v>
      </c>
      <c r="AW25" s="25">
        <v>318.5</v>
      </c>
      <c r="AX25" s="2">
        <f t="shared" si="18"/>
        <v>24.86532906550082</v>
      </c>
      <c r="AY25" s="29">
        <v>1275.9</v>
      </c>
      <c r="AZ25" s="25">
        <v>318.5</v>
      </c>
      <c r="BA25" s="2">
        <f t="shared" si="2"/>
        <v>24.962771377067167</v>
      </c>
      <c r="BB25" s="21">
        <v>3418.3</v>
      </c>
      <c r="BC25" s="28">
        <v>298.3</v>
      </c>
      <c r="BD25" s="2">
        <f t="shared" si="19"/>
        <v>8.726559985957932</v>
      </c>
      <c r="BE25" s="29">
        <v>2106.3</v>
      </c>
      <c r="BF25" s="28">
        <v>503.1</v>
      </c>
      <c r="BG25" s="2">
        <f t="shared" si="20"/>
        <v>23.88548639794901</v>
      </c>
      <c r="BH25" s="29">
        <v>1351.1</v>
      </c>
      <c r="BI25" s="26">
        <v>612</v>
      </c>
      <c r="BJ25" s="2">
        <f t="shared" si="21"/>
        <v>45.296425135075125</v>
      </c>
      <c r="BK25" s="27">
        <f t="shared" si="3"/>
        <v>-325.5000000000009</v>
      </c>
      <c r="BL25" s="17">
        <f t="shared" si="22"/>
        <v>12.900000000000091</v>
      </c>
      <c r="BM25" s="2">
        <f t="shared" si="23"/>
        <v>-3.963133640553012</v>
      </c>
      <c r="BN25" s="8"/>
      <c r="BO25" s="9"/>
    </row>
    <row r="26" spans="1:67" ht="14.25">
      <c r="A26" s="7">
        <v>17</v>
      </c>
      <c r="B26" s="20" t="s">
        <v>46</v>
      </c>
      <c r="C26" s="33">
        <f>F26+AJ26</f>
        <v>10256.8</v>
      </c>
      <c r="D26" s="21">
        <f t="shared" si="0"/>
        <v>2378.2</v>
      </c>
      <c r="E26" s="2">
        <f t="shared" si="5"/>
        <v>23.186568910381407</v>
      </c>
      <c r="F26" s="21">
        <v>2218.1</v>
      </c>
      <c r="G26" s="2">
        <v>563.2</v>
      </c>
      <c r="H26" s="2">
        <f t="shared" si="6"/>
        <v>25.39110049141157</v>
      </c>
      <c r="I26" s="21">
        <v>871.1</v>
      </c>
      <c r="J26" s="2">
        <v>267</v>
      </c>
      <c r="K26" s="2">
        <f t="shared" si="1"/>
        <v>30.650901159453564</v>
      </c>
      <c r="L26" s="21">
        <v>10.9</v>
      </c>
      <c r="M26" s="2">
        <v>26.5</v>
      </c>
      <c r="N26" s="2">
        <f t="shared" si="7"/>
        <v>243.11926605504587</v>
      </c>
      <c r="O26" s="21">
        <v>270</v>
      </c>
      <c r="P26" s="2">
        <v>12</v>
      </c>
      <c r="Q26" s="2">
        <f t="shared" si="8"/>
        <v>4.444444444444445</v>
      </c>
      <c r="R26" s="23">
        <v>435</v>
      </c>
      <c r="S26" s="2">
        <v>21.7</v>
      </c>
      <c r="T26" s="2">
        <f t="shared" si="24"/>
        <v>4.988505747126436</v>
      </c>
      <c r="U26" s="23"/>
      <c r="V26" s="2"/>
      <c r="W26" s="2" t="e">
        <f t="shared" si="9"/>
        <v>#DIV/0!</v>
      </c>
      <c r="X26" s="23">
        <v>0</v>
      </c>
      <c r="Y26" s="2">
        <v>0</v>
      </c>
      <c r="Z26" s="2" t="e">
        <f t="shared" si="10"/>
        <v>#DIV/0!</v>
      </c>
      <c r="AA26" s="23">
        <v>0</v>
      </c>
      <c r="AB26" s="2">
        <v>0</v>
      </c>
      <c r="AC26" s="2" t="e">
        <f t="shared" si="11"/>
        <v>#DIV/0!</v>
      </c>
      <c r="AD26" s="2"/>
      <c r="AE26" s="2"/>
      <c r="AF26" s="2" t="e">
        <f t="shared" si="12"/>
        <v>#DIV/0!</v>
      </c>
      <c r="AG26" s="21">
        <v>70</v>
      </c>
      <c r="AH26" s="2">
        <v>14.9</v>
      </c>
      <c r="AI26" s="2">
        <f t="shared" si="13"/>
        <v>21.285714285714285</v>
      </c>
      <c r="AJ26" s="23">
        <v>8038.7</v>
      </c>
      <c r="AK26" s="25">
        <v>1815</v>
      </c>
      <c r="AL26" s="2">
        <f t="shared" si="14"/>
        <v>22.578277582196126</v>
      </c>
      <c r="AM26" s="23">
        <v>4869.2</v>
      </c>
      <c r="AN26" s="25">
        <v>1623.1</v>
      </c>
      <c r="AO26" s="2">
        <f t="shared" si="15"/>
        <v>33.33401790848599</v>
      </c>
      <c r="AP26" s="23">
        <v>5</v>
      </c>
      <c r="AQ26" s="25">
        <v>0</v>
      </c>
      <c r="AR26" s="2">
        <f t="shared" si="16"/>
        <v>0</v>
      </c>
      <c r="AS26" s="21">
        <v>10540.8</v>
      </c>
      <c r="AT26" s="26">
        <v>1846.4</v>
      </c>
      <c r="AU26" s="2">
        <f t="shared" si="17"/>
        <v>17.516697024893748</v>
      </c>
      <c r="AV26" s="30">
        <v>2106.1</v>
      </c>
      <c r="AW26" s="25">
        <v>534.9</v>
      </c>
      <c r="AX26" s="2">
        <f t="shared" si="18"/>
        <v>25.397654432363137</v>
      </c>
      <c r="AY26" s="29">
        <v>1696.5</v>
      </c>
      <c r="AZ26" s="25">
        <v>534.9</v>
      </c>
      <c r="BA26" s="2">
        <f t="shared" si="2"/>
        <v>31.52961980548187</v>
      </c>
      <c r="BB26" s="21">
        <v>5183.5</v>
      </c>
      <c r="BC26" s="28">
        <v>226.8</v>
      </c>
      <c r="BD26" s="2">
        <f t="shared" si="19"/>
        <v>4.37542201215395</v>
      </c>
      <c r="BE26" s="29">
        <v>698</v>
      </c>
      <c r="BF26" s="28">
        <v>167.1</v>
      </c>
      <c r="BG26" s="2">
        <f t="shared" si="20"/>
        <v>23.939828080229226</v>
      </c>
      <c r="BH26" s="29">
        <v>1391.1</v>
      </c>
      <c r="BI26" s="26">
        <v>601.2</v>
      </c>
      <c r="BJ26" s="2">
        <f t="shared" si="21"/>
        <v>43.21759758464525</v>
      </c>
      <c r="BK26" s="27">
        <f t="shared" si="3"/>
        <v>-284</v>
      </c>
      <c r="BL26" s="17">
        <f t="shared" si="22"/>
        <v>531.7999999999997</v>
      </c>
      <c r="BM26" s="2">
        <f t="shared" si="23"/>
        <v>-187.25352112676046</v>
      </c>
      <c r="BN26" s="8"/>
      <c r="BO26" s="9"/>
    </row>
    <row r="27" spans="1:67" ht="21.75" customHeight="1">
      <c r="A27" s="35" t="s">
        <v>20</v>
      </c>
      <c r="B27" s="36"/>
      <c r="C27" s="22">
        <f>SUM(C10:C26)</f>
        <v>315689.19999999995</v>
      </c>
      <c r="D27" s="22">
        <f>SUM(D10:D26)</f>
        <v>44172.9</v>
      </c>
      <c r="E27" s="6">
        <f>D27/C27*100</f>
        <v>13.992528094087477</v>
      </c>
      <c r="F27" s="22">
        <f>SUM(F10:F26)</f>
        <v>74102.6</v>
      </c>
      <c r="G27" s="6">
        <f>SUM(G10:G26)</f>
        <v>20152.2</v>
      </c>
      <c r="H27" s="6">
        <f>G27/F27*100</f>
        <v>27.194997206575742</v>
      </c>
      <c r="I27" s="22">
        <f>SUM(I10:I26)</f>
        <v>25406.199999999997</v>
      </c>
      <c r="J27" s="6">
        <f>SUM(J10:J26)</f>
        <v>7069.9</v>
      </c>
      <c r="K27" s="2">
        <f t="shared" si="1"/>
        <v>27.82745943903457</v>
      </c>
      <c r="L27" s="22">
        <f>SUM(L10:L26)</f>
        <v>272.5</v>
      </c>
      <c r="M27" s="6">
        <f>SUM(M10:M26)</f>
        <v>399.79999999999995</v>
      </c>
      <c r="N27" s="6">
        <f>M27/L27*100</f>
        <v>146.71559633027522</v>
      </c>
      <c r="O27" s="22">
        <f>SUM(O10:O26)</f>
        <v>5665</v>
      </c>
      <c r="P27" s="6">
        <f>SUM(P10:P26)</f>
        <v>502.90000000000003</v>
      </c>
      <c r="Q27" s="6">
        <f>P27/O27*100</f>
        <v>8.877316857899382</v>
      </c>
      <c r="R27" s="22">
        <f>SUM(R10:R26)</f>
        <v>17538</v>
      </c>
      <c r="S27" s="6">
        <f>SUM(S10:S26)</f>
        <v>3016.9</v>
      </c>
      <c r="T27" s="6">
        <f>S27/R27*100</f>
        <v>17.202075493214732</v>
      </c>
      <c r="U27" s="22">
        <f>SUM(U10:U26)</f>
        <v>2000</v>
      </c>
      <c r="V27" s="6">
        <f>SUM(V10:V26)</f>
        <v>800.3</v>
      </c>
      <c r="W27" s="6">
        <f>V27/U27*100</f>
        <v>40.01499999999999</v>
      </c>
      <c r="X27" s="22">
        <f>SUM(X10:X26)</f>
        <v>4978</v>
      </c>
      <c r="Y27" s="6">
        <f>SUM(Y10:Y26)</f>
        <v>1275.9</v>
      </c>
      <c r="Z27" s="6">
        <f>Y27/X27*100</f>
        <v>25.630775411811975</v>
      </c>
      <c r="AA27" s="22">
        <f>SUM(AA10:AA26)</f>
        <v>432</v>
      </c>
      <c r="AB27" s="6">
        <f>SUM(AB10:AB26)</f>
        <v>81.7</v>
      </c>
      <c r="AC27" s="6">
        <f>AB27/AA27*100</f>
        <v>18.912037037037038</v>
      </c>
      <c r="AD27" s="6">
        <f>SUM(AD10:AD26)</f>
        <v>0</v>
      </c>
      <c r="AE27" s="6">
        <f>SUM(AE10:AE26)</f>
        <v>0</v>
      </c>
      <c r="AF27" s="2" t="e">
        <f t="shared" si="12"/>
        <v>#DIV/0!</v>
      </c>
      <c r="AG27" s="22">
        <f>SUM(AG10:AG26)</f>
        <v>927</v>
      </c>
      <c r="AH27" s="6">
        <f>SUM(AH10:AH26)</f>
        <v>188.1</v>
      </c>
      <c r="AI27" s="2">
        <f>AH27/AG27*100</f>
        <v>20.29126213592233</v>
      </c>
      <c r="AJ27" s="22">
        <f>SUM(AJ10:AJ26)</f>
        <v>241586.6</v>
      </c>
      <c r="AK27" s="6">
        <f>SUM(AK10:AK26)</f>
        <v>24020.7</v>
      </c>
      <c r="AL27" s="6">
        <f>AK27/AJ27*100</f>
        <v>9.942894183700586</v>
      </c>
      <c r="AM27" s="22">
        <f>SUM(AM10:AM26)</f>
        <v>58159</v>
      </c>
      <c r="AN27" s="6">
        <f>SUM(AN10:AN26)</f>
        <v>19386.399999999998</v>
      </c>
      <c r="AO27" s="6">
        <f>AN27/AM27*100</f>
        <v>33.33344796162245</v>
      </c>
      <c r="AP27" s="22">
        <f>SUM(AP10:AP26)</f>
        <v>15310.2</v>
      </c>
      <c r="AQ27" s="6">
        <f>SUM(AQ10:AQ26)</f>
        <v>491.09999999999997</v>
      </c>
      <c r="AR27" s="6">
        <f>AQ27/AP27*100</f>
        <v>3.2076654779166827</v>
      </c>
      <c r="AS27" s="22">
        <f>SUM(AS10:AS26)</f>
        <v>319217.79999999993</v>
      </c>
      <c r="AT27" s="6">
        <f>SUM(AT10:AT26)</f>
        <v>37935.200000000004</v>
      </c>
      <c r="AU27" s="6">
        <f>(AT27/AS27)*100</f>
        <v>11.883798459860325</v>
      </c>
      <c r="AV27" s="22">
        <f>SUM(AV10:AV26)</f>
        <v>30531.4</v>
      </c>
      <c r="AW27" s="6">
        <f>SUM(AW10:AW26)</f>
        <v>7833.200000000001</v>
      </c>
      <c r="AX27" s="6">
        <f>AW27/AV27*100</f>
        <v>25.656209672664865</v>
      </c>
      <c r="AY27" s="22">
        <f>SUM(AY10:AY26)</f>
        <v>26868.1</v>
      </c>
      <c r="AZ27" s="34">
        <f>SUM(AZ10:AZ26)</f>
        <v>7656.999999999999</v>
      </c>
      <c r="BA27" s="6">
        <f t="shared" si="2"/>
        <v>28.498479609648612</v>
      </c>
      <c r="BB27" s="22">
        <f>SUM(BB10:BB26)</f>
        <v>108096.59999999999</v>
      </c>
      <c r="BC27" s="34">
        <f>SUM(BC10:BC26)</f>
        <v>7469.4</v>
      </c>
      <c r="BD27" s="6">
        <f>BC27/BB27*100</f>
        <v>6.909930562108337</v>
      </c>
      <c r="BE27" s="22">
        <f>SUM(BE10:BE26)</f>
        <v>124296.00000000001</v>
      </c>
      <c r="BF27" s="6">
        <f>SUM(BF10:BF26)</f>
        <v>10959.600000000002</v>
      </c>
      <c r="BG27" s="6">
        <f>BF27/BE27*100</f>
        <v>8.817339254682372</v>
      </c>
      <c r="BH27" s="22">
        <f>SUM(BH10:BH26)</f>
        <v>51351</v>
      </c>
      <c r="BI27" s="6">
        <f>SUM(BI10:BI26)</f>
        <v>10072.100000000002</v>
      </c>
      <c r="BJ27" s="6">
        <f>BI27/BH27*100</f>
        <v>19.61422367626726</v>
      </c>
      <c r="BK27" s="22">
        <f>SUM(BK10:BK26)</f>
        <v>-3528.5999999999976</v>
      </c>
      <c r="BL27" s="6">
        <f>SUM(BL10:BL26)</f>
        <v>6237.699999999999</v>
      </c>
      <c r="BM27" s="6">
        <f>BL27/BK27*100</f>
        <v>-176.7754916964236</v>
      </c>
      <c r="BN27" s="8"/>
      <c r="BO27" s="9"/>
    </row>
    <row r="28" spans="3:65" ht="14.25" hidden="1">
      <c r="C28" s="13">
        <f aca="true" t="shared" si="25" ref="C28:AC28">C27-C20</f>
        <v>306703.89999999997</v>
      </c>
      <c r="D28" s="13">
        <f t="shared" si="25"/>
        <v>43003.700000000004</v>
      </c>
      <c r="E28" s="13">
        <f t="shared" si="25"/>
        <v>0.9801634540643303</v>
      </c>
      <c r="F28" s="13">
        <f t="shared" si="25"/>
        <v>73102.40000000001</v>
      </c>
      <c r="G28" s="13">
        <f t="shared" si="25"/>
        <v>19880.600000000002</v>
      </c>
      <c r="H28" s="13">
        <f t="shared" si="25"/>
        <v>0.040428120392974165</v>
      </c>
      <c r="I28" s="13">
        <f t="shared" si="25"/>
        <v>25395.6</v>
      </c>
      <c r="J28" s="13">
        <f t="shared" si="25"/>
        <v>7066.799999999999</v>
      </c>
      <c r="K28" s="13">
        <f t="shared" si="25"/>
        <v>-1.4178235798333532</v>
      </c>
      <c r="L28" s="13">
        <f t="shared" si="25"/>
        <v>271.6</v>
      </c>
      <c r="M28" s="13">
        <f t="shared" si="25"/>
        <v>399.59999999999997</v>
      </c>
      <c r="N28" s="13">
        <f t="shared" si="25"/>
        <v>124.49337410805299</v>
      </c>
      <c r="O28" s="13">
        <f t="shared" si="25"/>
        <v>5620</v>
      </c>
      <c r="P28" s="13">
        <f t="shared" si="25"/>
        <v>483.6</v>
      </c>
      <c r="Q28" s="13">
        <f t="shared" si="25"/>
        <v>-34.01157203098951</v>
      </c>
      <c r="R28" s="13">
        <f t="shared" si="25"/>
        <v>17257</v>
      </c>
      <c r="S28" s="13">
        <f t="shared" si="25"/>
        <v>2980.2000000000003</v>
      </c>
      <c r="T28" s="13">
        <f t="shared" si="25"/>
        <v>4.14157727257416</v>
      </c>
      <c r="U28" s="13">
        <f t="shared" si="25"/>
        <v>2000</v>
      </c>
      <c r="V28" s="13">
        <f t="shared" si="25"/>
        <v>800.3</v>
      </c>
      <c r="W28" s="13" t="e">
        <f t="shared" si="25"/>
        <v>#DIV/0!</v>
      </c>
      <c r="X28" s="13">
        <f t="shared" si="25"/>
        <v>4978</v>
      </c>
      <c r="Y28" s="13">
        <f t="shared" si="25"/>
        <v>1275.6000000000001</v>
      </c>
      <c r="Z28" s="13" t="e">
        <f t="shared" si="25"/>
        <v>#DIV/0!</v>
      </c>
      <c r="AA28" s="13">
        <f t="shared" si="25"/>
        <v>404</v>
      </c>
      <c r="AB28" s="13">
        <f t="shared" si="25"/>
        <v>73.9</v>
      </c>
      <c r="AC28" s="13">
        <f t="shared" si="25"/>
        <v>-8.94510582010582</v>
      </c>
      <c r="AD28" s="13"/>
      <c r="AE28" s="13"/>
      <c r="AF28" s="2" t="e">
        <f t="shared" si="12"/>
        <v>#DIV/0!</v>
      </c>
      <c r="AG28" s="13">
        <f aca="true" t="shared" si="26" ref="AG28:BM28">AG27-AG20</f>
        <v>927</v>
      </c>
      <c r="AH28" s="13">
        <f t="shared" si="26"/>
        <v>188.1</v>
      </c>
      <c r="AI28" s="13" t="e">
        <f t="shared" si="26"/>
        <v>#DIV/0!</v>
      </c>
      <c r="AJ28" s="13">
        <f t="shared" si="26"/>
        <v>233601.5</v>
      </c>
      <c r="AK28" s="13">
        <f t="shared" si="26"/>
        <v>23123.100000000002</v>
      </c>
      <c r="AL28" s="13">
        <f t="shared" si="26"/>
        <v>-1.2980420600534064</v>
      </c>
      <c r="AM28" s="13">
        <f t="shared" si="26"/>
        <v>55899.3</v>
      </c>
      <c r="AN28" s="13">
        <f t="shared" si="26"/>
        <v>18633.199999999997</v>
      </c>
      <c r="AO28" s="13">
        <f t="shared" si="26"/>
        <v>0.001589750355464048</v>
      </c>
      <c r="AP28" s="13">
        <f t="shared" si="26"/>
        <v>13551.7</v>
      </c>
      <c r="AQ28" s="13">
        <f t="shared" si="26"/>
        <v>491.09999999999997</v>
      </c>
      <c r="AR28" s="13">
        <f t="shared" si="26"/>
        <v>3.2076654779166827</v>
      </c>
      <c r="AS28" s="13">
        <f t="shared" si="26"/>
        <v>310232.49999999994</v>
      </c>
      <c r="AT28" s="13">
        <f t="shared" si="26"/>
        <v>36855.50000000001</v>
      </c>
      <c r="AU28" s="13">
        <f t="shared" si="26"/>
        <v>-0.1324948191620816</v>
      </c>
      <c r="AV28" s="13">
        <f t="shared" si="26"/>
        <v>29120.800000000003</v>
      </c>
      <c r="AW28" s="13">
        <f t="shared" si="26"/>
        <v>7486.700000000001</v>
      </c>
      <c r="AX28" s="13">
        <f t="shared" si="26"/>
        <v>1.092194360031943</v>
      </c>
      <c r="AY28" s="13">
        <f t="shared" si="26"/>
        <v>25568.5</v>
      </c>
      <c r="AZ28" s="13">
        <f t="shared" si="26"/>
        <v>7310.499999999999</v>
      </c>
      <c r="BA28" s="13">
        <f t="shared" si="26"/>
        <v>1.8364297481527672</v>
      </c>
      <c r="BB28" s="13">
        <f t="shared" si="26"/>
        <v>102211.7</v>
      </c>
      <c r="BC28" s="13">
        <f t="shared" si="26"/>
        <v>7195.9</v>
      </c>
      <c r="BD28" s="13">
        <f t="shared" si="26"/>
        <v>2.2624429242555264</v>
      </c>
      <c r="BE28" s="13">
        <f t="shared" si="26"/>
        <v>123669.10000000002</v>
      </c>
      <c r="BF28" s="13">
        <f t="shared" si="26"/>
        <v>10819.500000000002</v>
      </c>
      <c r="BG28" s="13">
        <f t="shared" si="26"/>
        <v>-13.530722637166408</v>
      </c>
      <c r="BH28" s="13">
        <f t="shared" si="26"/>
        <v>50432.4</v>
      </c>
      <c r="BI28" s="13">
        <f t="shared" si="26"/>
        <v>9785.800000000003</v>
      </c>
      <c r="BJ28" s="13">
        <f t="shared" si="26"/>
        <v>-11.552769574331478</v>
      </c>
      <c r="BK28" s="13">
        <f t="shared" si="26"/>
        <v>-3528.5999999999976</v>
      </c>
      <c r="BL28" s="13">
        <f t="shared" si="26"/>
        <v>6148.199999999999</v>
      </c>
      <c r="BM28" s="13" t="e">
        <f t="shared" si="26"/>
        <v>#DIV/0!</v>
      </c>
    </row>
    <row r="29" spans="3:66" ht="14.25"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</row>
    <row r="30" spans="3:65" ht="15" customHeight="1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</row>
    <row r="34" ht="14.25">
      <c r="AH34" s="19"/>
    </row>
    <row r="35" ht="14.25">
      <c r="F35" s="31"/>
    </row>
  </sheetData>
  <sheetProtection/>
  <mergeCells count="31">
    <mergeCell ref="R1:T1"/>
    <mergeCell ref="C2:T2"/>
    <mergeCell ref="C4:E7"/>
    <mergeCell ref="F4:AR4"/>
    <mergeCell ref="F5:H7"/>
    <mergeCell ref="I5:AI5"/>
    <mergeCell ref="AY5:BA5"/>
    <mergeCell ref="AS4:AU7"/>
    <mergeCell ref="AM5:AR5"/>
    <mergeCell ref="AY6:BA7"/>
    <mergeCell ref="I6:K7"/>
    <mergeCell ref="AP6:AR7"/>
    <mergeCell ref="L6:N7"/>
    <mergeCell ref="BK4:BM7"/>
    <mergeCell ref="BE5:BG7"/>
    <mergeCell ref="AD6:AF7"/>
    <mergeCell ref="BH5:BJ7"/>
    <mergeCell ref="AV5:AX7"/>
    <mergeCell ref="X6:Z7"/>
    <mergeCell ref="BB5:BD7"/>
    <mergeCell ref="AJ5:AL7"/>
    <mergeCell ref="AA6:AC7"/>
    <mergeCell ref="AV4:BJ4"/>
    <mergeCell ref="A27:B27"/>
    <mergeCell ref="AG6:AI7"/>
    <mergeCell ref="AM6:AO7"/>
    <mergeCell ref="B4:B8"/>
    <mergeCell ref="A4:A8"/>
    <mergeCell ref="O6:Q7"/>
    <mergeCell ref="R6:T7"/>
    <mergeCell ref="U6:W7"/>
  </mergeCells>
  <printOptions/>
  <pageMargins left="0.1968503937007874" right="0.15748031496062992" top="0.7480314960629921" bottom="0.7480314960629921" header="0.31496062992125984" footer="0.31496062992125984"/>
  <pageSetup fitToWidth="2" horizontalDpi="600" verticalDpi="600" orientation="landscape" paperSize="9" scale="60" r:id="rId1"/>
  <colBreaks count="2" manualBreakCount="2">
    <brk id="17" max="26" man="1"/>
    <brk id="4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User</cp:lastModifiedBy>
  <cp:lastPrinted>2020-09-03T12:32:24Z</cp:lastPrinted>
  <dcterms:created xsi:type="dcterms:W3CDTF">2013-04-03T10:22:22Z</dcterms:created>
  <dcterms:modified xsi:type="dcterms:W3CDTF">2021-05-07T12:01:53Z</dcterms:modified>
  <cp:category/>
  <cp:version/>
  <cp:contentType/>
  <cp:contentStatus/>
</cp:coreProperties>
</file>