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17400" windowHeight="11532" activeTab="0"/>
  </bookViews>
  <sheets>
    <sheet name="Лист1 (4)" sheetId="1" r:id="rId1"/>
  </sheets>
  <definedNames/>
  <calcPr fullCalcOnLoad="1"/>
</workbook>
</file>

<file path=xl/sharedStrings.xml><?xml version="1.0" encoding="utf-8"?>
<sst xmlns="http://schemas.openxmlformats.org/spreadsheetml/2006/main" count="111" uniqueCount="48">
  <si>
    <t>Приложение 3</t>
  </si>
  <si>
    <t>Наименование поселений</t>
  </si>
  <si>
    <r>
      <rPr>
        <sz val="12"/>
        <rFont val="TimesET"/>
        <family val="0"/>
      </rPr>
      <t xml:space="preserve">Доходы - всего   </t>
    </r>
    <r>
      <rPr>
        <sz val="10"/>
        <rFont val="TimesET"/>
        <family val="0"/>
      </rPr>
      <t xml:space="preserve">                 (код дохода 00085000000000000000)</t>
    </r>
  </si>
  <si>
    <t>в том числе:</t>
  </si>
  <si>
    <r>
      <rPr>
        <sz val="12"/>
        <rFont val="TimesET"/>
        <family val="0"/>
      </rPr>
      <t xml:space="preserve">Расходы - всего      </t>
    </r>
    <r>
      <rPr>
        <sz val="11"/>
        <rFont val="TimesET"/>
        <family val="0"/>
      </rPr>
      <t xml:space="preserve">             (код расхода 00096000000000000000)</t>
    </r>
  </si>
  <si>
    <r>
      <rPr>
        <sz val="12"/>
        <rFont val="TimesET"/>
        <family val="0"/>
      </rPr>
      <t xml:space="preserve">Дефицит -  всего    </t>
    </r>
    <r>
      <rPr>
        <sz val="10"/>
        <rFont val="TimesET"/>
        <family val="0"/>
      </rPr>
      <t xml:space="preserve">                  (код БК 00079000000000000000)</t>
    </r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</si>
  <si>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</si>
  <si>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</si>
  <si>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</si>
  <si>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</si>
  <si>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</si>
  <si>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</si>
  <si>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</si>
  <si>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</si>
  <si>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</si>
  <si>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</si>
  <si>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</si>
  <si>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</si>
  <si>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</si>
  <si>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</si>
  <si>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</si>
  <si>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</si>
  <si>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</si>
  <si>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</si>
  <si>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</si>
  <si>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</si>
  <si>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</si>
  <si>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</si>
  <si>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</si>
  <si>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</si>
  <si>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Богатыревское сельское поселение</t>
  </si>
  <si>
    <t>Булдеевское сельское поселение</t>
  </si>
  <si>
    <t>Второвурманкасинское сельское поселение</t>
  </si>
  <si>
    <t>Игорварское сельское поселение</t>
  </si>
  <si>
    <t>Конарское сельское поселение</t>
  </si>
  <si>
    <t>Малоянгорчинское сельское поселение</t>
  </si>
  <si>
    <t>Медикасинское сельское поселение</t>
  </si>
  <si>
    <t>Михайловское сельское поселение</t>
  </si>
  <si>
    <t>Опытное сельское поселение</t>
  </si>
  <si>
    <t>Первостепановское сельское поселение</t>
  </si>
  <si>
    <t>Поваркасинское сельское поселение</t>
  </si>
  <si>
    <t>Рындинское сельское поселение</t>
  </si>
  <si>
    <t>Таушкасинское сельское поселение</t>
  </si>
  <si>
    <t>Тувсинское сельское поселение</t>
  </si>
  <si>
    <t>Цивильское городское поселение</t>
  </si>
  <si>
    <t>Чиричкасинское сельское поселение</t>
  </si>
  <si>
    <t>Чурачикское сельское поселение</t>
  </si>
  <si>
    <t>Справка об исполнении бюджетов поселений Цивильского района на 01 июня 2021 года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</si>
</sst>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9"/>
      <name val="TimesET"/>
      <family val="0"/>
    </font>
    <font>
      <b/>
      <sz val="9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color indexed="8"/>
      <name val="Arial Cyr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8"/>
      <name val="Arial Cyr"/>
      <family val="0"/>
    </font>
    <font>
      <sz val="10"/>
      <name val="TimesET"/>
      <family val="0"/>
    </font>
    <font>
      <sz val="8"/>
      <name val="TimesET"/>
      <family val="0"/>
    </font>
    <font>
      <sz val="11"/>
      <name val="TimesET"/>
      <family val="0"/>
    </font>
    <font>
      <sz val="12"/>
      <name val="TimesET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0" xfId="53" applyFill="1" applyAlignment="1">
      <alignment vertical="center" wrapText="1"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0" fontId="2" fillId="0" borderId="0" xfId="53" applyFont="1" applyFill="1" applyAlignment="1">
      <alignment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172" fontId="6" fillId="0" borderId="10" xfId="53" applyNumberFormat="1" applyFont="1" applyFill="1" applyBorder="1" applyAlignment="1" applyProtection="1">
      <alignment vertical="center" wrapText="1"/>
      <protection locked="0"/>
    </xf>
    <xf numFmtId="0" fontId="5" fillId="0" borderId="10" xfId="54" applyFont="1" applyFill="1" applyBorder="1" applyAlignment="1">
      <alignment horizontal="left" vertical="center" wrapText="1"/>
      <protection/>
    </xf>
    <xf numFmtId="0" fontId="2" fillId="0" borderId="0" xfId="53" applyFont="1" applyFill="1">
      <alignment/>
      <protection/>
    </xf>
    <xf numFmtId="172" fontId="2" fillId="0" borderId="0" xfId="53" applyNumberFormat="1" applyFont="1" applyFill="1">
      <alignment/>
      <protection/>
    </xf>
    <xf numFmtId="0" fontId="0" fillId="0" borderId="0" xfId="0" applyFill="1" applyAlignment="1">
      <alignment/>
    </xf>
    <xf numFmtId="0" fontId="11" fillId="0" borderId="0" xfId="53" applyFont="1" applyFill="1" applyAlignment="1">
      <alignment vertical="center" wrapText="1"/>
      <protection/>
    </xf>
    <xf numFmtId="0" fontId="7" fillId="0" borderId="0" xfId="53" applyFont="1" applyFill="1" applyAlignment="1" applyProtection="1">
      <alignment horizontal="center" vertical="center" wrapText="1"/>
      <protection locked="0"/>
    </xf>
    <xf numFmtId="172" fontId="0" fillId="0" borderId="0" xfId="0" applyNumberFormat="1" applyFill="1" applyAlignment="1">
      <alignment/>
    </xf>
    <xf numFmtId="0" fontId="8" fillId="0" borderId="0" xfId="53" applyFont="1" applyFill="1" applyAlignment="1">
      <alignment vertical="center" wrapText="1"/>
      <protection/>
    </xf>
    <xf numFmtId="0" fontId="15" fillId="0" borderId="0" xfId="53" applyFont="1" applyFill="1" applyAlignment="1">
      <alignment vertical="center" wrapText="1"/>
      <protection/>
    </xf>
    <xf numFmtId="0" fontId="2" fillId="0" borderId="0" xfId="53" applyFill="1">
      <alignment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0" fontId="14" fillId="0" borderId="10" xfId="0" applyFont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0" fontId="13" fillId="0" borderId="10" xfId="0" applyFont="1" applyFill="1" applyBorder="1" applyAlignment="1">
      <alignment horizontal="left"/>
    </xf>
    <xf numFmtId="172" fontId="4" fillId="33" borderId="10" xfId="53" applyNumberFormat="1" applyFont="1" applyFill="1" applyBorder="1" applyAlignment="1" applyProtection="1">
      <alignment vertical="center" wrapText="1"/>
      <protection locked="0"/>
    </xf>
    <xf numFmtId="172" fontId="6" fillId="33" borderId="10" xfId="53" applyNumberFormat="1" applyFont="1" applyFill="1" applyBorder="1" applyAlignment="1" applyProtection="1">
      <alignment vertical="center" wrapText="1"/>
      <protection locked="0"/>
    </xf>
    <xf numFmtId="172" fontId="4" fillId="33" borderId="10" xfId="0" applyNumberFormat="1" applyFont="1" applyFill="1" applyBorder="1" applyAlignment="1" applyProtection="1">
      <alignment vertical="center" wrapText="1"/>
      <protection locked="0"/>
    </xf>
    <xf numFmtId="172" fontId="9" fillId="33" borderId="10" xfId="0" applyNumberFormat="1" applyFont="1" applyFill="1" applyBorder="1" applyAlignment="1" applyProtection="1">
      <alignment vertical="center" wrapText="1"/>
      <protection locked="0"/>
    </xf>
    <xf numFmtId="172" fontId="4" fillId="0" borderId="10" xfId="0" applyNumberFormat="1" applyFont="1" applyBorder="1" applyAlignment="1" applyProtection="1">
      <alignment vertical="center" wrapText="1"/>
      <protection locked="0"/>
    </xf>
    <xf numFmtId="173" fontId="4" fillId="0" borderId="10" xfId="0" applyNumberFormat="1" applyFont="1" applyBorder="1" applyAlignment="1" applyProtection="1">
      <alignment vertical="center" wrapText="1"/>
      <protection locked="0"/>
    </xf>
    <xf numFmtId="172" fontId="4" fillId="33" borderId="10" xfId="53" applyNumberFormat="1" applyFont="1" applyFill="1" applyBorder="1" applyAlignment="1" applyProtection="1">
      <alignment vertical="center" wrapText="1"/>
      <protection locked="0"/>
    </xf>
    <xf numFmtId="173" fontId="4" fillId="0" borderId="10" xfId="0" applyNumberFormat="1" applyFont="1" applyFill="1" applyBorder="1" applyAlignment="1" applyProtection="1">
      <alignment vertical="center" wrapText="1"/>
      <protection locked="0"/>
    </xf>
    <xf numFmtId="172" fontId="4" fillId="33" borderId="10" xfId="53" applyNumberFormat="1" applyFont="1" applyFill="1" applyBorder="1" applyAlignment="1" applyProtection="1">
      <alignment horizontal="right" vertical="top" shrinkToFit="1"/>
      <protection locked="0"/>
    </xf>
    <xf numFmtId="172" fontId="4" fillId="33" borderId="10" xfId="53" applyNumberFormat="1" applyFont="1" applyFill="1" applyBorder="1" applyProtection="1">
      <alignment/>
      <protection locked="0"/>
    </xf>
    <xf numFmtId="0" fontId="0" fillId="34" borderId="0" xfId="0" applyFill="1" applyAlignment="1">
      <alignment/>
    </xf>
    <xf numFmtId="173" fontId="4" fillId="34" borderId="10" xfId="0" applyNumberFormat="1" applyFont="1" applyFill="1" applyBorder="1" applyAlignment="1" applyProtection="1">
      <alignment vertical="center" wrapText="1"/>
      <protection locked="0"/>
    </xf>
    <xf numFmtId="172" fontId="54" fillId="33" borderId="10" xfId="53" applyNumberFormat="1" applyFont="1" applyFill="1" applyBorder="1" applyAlignment="1" applyProtection="1">
      <alignment vertical="center" wrapText="1"/>
      <protection locked="0"/>
    </xf>
    <xf numFmtId="172" fontId="6" fillId="34" borderId="10" xfId="53" applyNumberFormat="1" applyFont="1" applyFill="1" applyBorder="1" applyAlignment="1" applyProtection="1">
      <alignment vertical="center" wrapText="1"/>
      <protection locked="0"/>
    </xf>
    <xf numFmtId="0" fontId="15" fillId="0" borderId="11" xfId="54" applyFont="1" applyFill="1" applyBorder="1" applyAlignment="1">
      <alignment horizontal="center" vertical="center" wrapText="1"/>
      <protection/>
    </xf>
    <xf numFmtId="0" fontId="15" fillId="0" borderId="12" xfId="54" applyFont="1" applyFill="1" applyBorder="1" applyAlignment="1">
      <alignment horizontal="center" vertical="center" wrapText="1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3" fillId="0" borderId="14" xfId="53" applyFont="1" applyFill="1" applyBorder="1" applyAlignment="1">
      <alignment horizontal="center" vertical="center" wrapText="1"/>
      <protection/>
    </xf>
    <xf numFmtId="0" fontId="13" fillId="0" borderId="15" xfId="53" applyFont="1" applyFill="1" applyBorder="1" applyAlignment="1">
      <alignment horizontal="center" vertical="center" wrapText="1"/>
      <protection/>
    </xf>
    <xf numFmtId="0" fontId="13" fillId="0" borderId="16" xfId="53" applyFont="1" applyFill="1" applyBorder="1" applyAlignment="1">
      <alignment horizontal="center" vertical="center" wrapText="1"/>
      <protection/>
    </xf>
    <xf numFmtId="0" fontId="13" fillId="0" borderId="17" xfId="53" applyFont="1" applyFill="1" applyBorder="1" applyAlignment="1">
      <alignment horizontal="center" vertical="center" wrapText="1"/>
      <protection/>
    </xf>
    <xf numFmtId="0" fontId="13" fillId="0" borderId="18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center" vertical="center" wrapText="1"/>
      <protection/>
    </xf>
    <xf numFmtId="0" fontId="13" fillId="0" borderId="20" xfId="53" applyFont="1" applyFill="1" applyBorder="1" applyAlignment="1">
      <alignment horizontal="center" vertical="center" wrapText="1"/>
      <protection/>
    </xf>
    <xf numFmtId="0" fontId="13" fillId="0" borderId="21" xfId="53" applyFont="1" applyFill="1" applyBorder="1" applyAlignment="1">
      <alignment horizontal="center" vertical="center" wrapText="1"/>
      <protection/>
    </xf>
    <xf numFmtId="0" fontId="13" fillId="0" borderId="22" xfId="53" applyFont="1" applyFill="1" applyBorder="1" applyAlignment="1">
      <alignment horizontal="center" vertical="center" wrapText="1"/>
      <protection/>
    </xf>
    <xf numFmtId="0" fontId="13" fillId="0" borderId="23" xfId="53" applyFont="1" applyFill="1" applyBorder="1" applyAlignment="1">
      <alignment horizontal="center" vertical="center" wrapText="1"/>
      <protection/>
    </xf>
    <xf numFmtId="0" fontId="13" fillId="0" borderId="0" xfId="53" applyFont="1" applyFill="1" applyBorder="1" applyAlignment="1">
      <alignment horizontal="center" vertical="center" wrapText="1"/>
      <protection/>
    </xf>
    <xf numFmtId="49" fontId="13" fillId="0" borderId="10" xfId="53" applyNumberFormat="1" applyFont="1" applyFill="1" applyBorder="1" applyAlignment="1">
      <alignment horizontal="center" vertical="center" wrapText="1"/>
      <protection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3" fillId="0" borderId="10" xfId="53" applyFont="1" applyFill="1" applyBorder="1" applyAlignment="1">
      <alignment horizontal="center" vertical="center" wrapText="1"/>
      <protection/>
    </xf>
    <xf numFmtId="49" fontId="13" fillId="0" borderId="13" xfId="53" applyNumberFormat="1" applyFont="1" applyFill="1" applyBorder="1" applyAlignment="1">
      <alignment horizontal="center" vertical="center" wrapText="1"/>
      <protection/>
    </xf>
    <xf numFmtId="49" fontId="13" fillId="0" borderId="14" xfId="53" applyNumberFormat="1" applyFont="1" applyFill="1" applyBorder="1" applyAlignment="1">
      <alignment horizontal="center" vertical="center" wrapText="1"/>
      <protection/>
    </xf>
    <xf numFmtId="49" fontId="13" fillId="0" borderId="23" xfId="53" applyNumberFormat="1" applyFont="1" applyFill="1" applyBorder="1" applyAlignment="1">
      <alignment horizontal="center" vertical="center" wrapText="1"/>
      <protection/>
    </xf>
    <xf numFmtId="49" fontId="13" fillId="0" borderId="0" xfId="53" applyNumberFormat="1" applyFont="1" applyFill="1" applyBorder="1" applyAlignment="1">
      <alignment horizontal="center" vertical="center" wrapText="1"/>
      <protection/>
    </xf>
    <xf numFmtId="49" fontId="13" fillId="0" borderId="16" xfId="53" applyNumberFormat="1" applyFont="1" applyFill="1" applyBorder="1" applyAlignment="1">
      <alignment horizontal="center" vertical="center" wrapText="1"/>
      <protection/>
    </xf>
    <xf numFmtId="49" fontId="13" fillId="0" borderId="17" xfId="53" applyNumberFormat="1" applyFont="1" applyFill="1" applyBorder="1" applyAlignment="1">
      <alignment horizontal="center" vertical="center" wrapText="1"/>
      <protection/>
    </xf>
    <xf numFmtId="0" fontId="13" fillId="0" borderId="11" xfId="53" applyFont="1" applyFill="1" applyBorder="1" applyAlignment="1">
      <alignment horizontal="center" vertical="center" wrapText="1"/>
      <protection/>
    </xf>
    <xf numFmtId="0" fontId="13" fillId="0" borderId="24" xfId="53" applyFont="1" applyFill="1" applyBorder="1" applyAlignment="1">
      <alignment horizontal="center" vertical="center" wrapText="1"/>
      <protection/>
    </xf>
    <xf numFmtId="0" fontId="15" fillId="0" borderId="13" xfId="53" applyFont="1" applyFill="1" applyBorder="1" applyAlignment="1">
      <alignment horizontal="center" vertical="center" wrapText="1"/>
      <protection/>
    </xf>
    <xf numFmtId="0" fontId="15" fillId="0" borderId="14" xfId="53" applyFont="1" applyFill="1" applyBorder="1" applyAlignment="1">
      <alignment horizontal="center" vertical="center" wrapText="1"/>
      <protection/>
    </xf>
    <xf numFmtId="0" fontId="15" fillId="0" borderId="15" xfId="53" applyFont="1" applyFill="1" applyBorder="1" applyAlignment="1">
      <alignment horizontal="center" vertical="center" wrapText="1"/>
      <protection/>
    </xf>
    <xf numFmtId="0" fontId="15" fillId="0" borderId="23" xfId="53" applyFont="1" applyFill="1" applyBorder="1" applyAlignment="1">
      <alignment horizontal="center" vertical="center" wrapText="1"/>
      <protection/>
    </xf>
    <xf numFmtId="0" fontId="15" fillId="0" borderId="0" xfId="53" applyFont="1" applyFill="1" applyBorder="1" applyAlignment="1">
      <alignment horizontal="center" vertical="center" wrapText="1"/>
      <protection/>
    </xf>
    <xf numFmtId="0" fontId="15" fillId="0" borderId="22" xfId="53" applyFont="1" applyFill="1" applyBorder="1" applyAlignment="1">
      <alignment horizontal="center" vertical="center" wrapText="1"/>
      <protection/>
    </xf>
    <xf numFmtId="0" fontId="15" fillId="0" borderId="16" xfId="53" applyFont="1" applyFill="1" applyBorder="1" applyAlignment="1">
      <alignment horizontal="center" vertical="center" wrapText="1"/>
      <protection/>
    </xf>
    <xf numFmtId="0" fontId="15" fillId="0" borderId="17" xfId="53" applyFont="1" applyFill="1" applyBorder="1" applyAlignment="1">
      <alignment horizontal="center" vertical="center" wrapText="1"/>
      <protection/>
    </xf>
    <xf numFmtId="0" fontId="15" fillId="0" borderId="18" xfId="53" applyFont="1" applyFill="1" applyBorder="1" applyAlignment="1">
      <alignment horizontal="center" vertical="center" wrapText="1"/>
      <protection/>
    </xf>
    <xf numFmtId="0" fontId="15" fillId="0" borderId="0" xfId="53" applyFont="1" applyFill="1" applyAlignment="1">
      <alignment horizontal="center" vertical="center" wrapText="1"/>
      <protection/>
    </xf>
    <xf numFmtId="0" fontId="10" fillId="0" borderId="0" xfId="53" applyFont="1" applyFill="1" applyAlignment="1" applyProtection="1">
      <alignment horizontal="center" vertical="center" wrapText="1"/>
      <protection locked="0"/>
    </xf>
    <xf numFmtId="0" fontId="13" fillId="0" borderId="11" xfId="53" applyFont="1" applyFill="1" applyBorder="1" applyAlignment="1">
      <alignment horizontal="left" vertical="center" wrapText="1"/>
      <protection/>
    </xf>
    <xf numFmtId="0" fontId="13" fillId="0" borderId="24" xfId="53" applyFont="1" applyFill="1" applyBorder="1" applyAlignment="1">
      <alignment horizontal="left" vertical="center" wrapText="1"/>
      <protection/>
    </xf>
    <xf numFmtId="0" fontId="13" fillId="0" borderId="12" xfId="53" applyFont="1" applyFill="1" applyBorder="1" applyAlignment="1">
      <alignment horizontal="left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35"/>
  <sheetViews>
    <sheetView tabSelected="1" zoomScale="80" zoomScaleNormal="80" zoomScalePageLayoutView="0" workbookViewId="0" topLeftCell="A1">
      <pane xSplit="2" topLeftCell="AS1" activePane="topRight" state="frozen"/>
      <selection pane="topLeft" activeCell="A1" sqref="A1"/>
      <selection pane="topRight" activeCell="BK24" sqref="BK24"/>
    </sheetView>
  </sheetViews>
  <sheetFormatPr defaultColWidth="9.140625" defaultRowHeight="15"/>
  <cols>
    <col min="1" max="1" width="6.421875" style="10" bestFit="1" customWidth="1"/>
    <col min="2" max="2" width="36.140625" style="10" customWidth="1"/>
    <col min="3" max="3" width="9.8515625" style="10" customWidth="1"/>
    <col min="4" max="4" width="11.00390625" style="10" customWidth="1"/>
    <col min="5" max="5" width="9.140625" style="10" customWidth="1"/>
    <col min="6" max="6" width="9.8515625" style="10" customWidth="1"/>
    <col min="7" max="7" width="10.140625" style="10" customWidth="1"/>
    <col min="8" max="8" width="8.8515625" style="10" customWidth="1"/>
    <col min="9" max="33" width="9.140625" style="10" customWidth="1"/>
    <col min="34" max="34" width="11.28125" style="10" customWidth="1"/>
    <col min="35" max="35" width="9.140625" style="10" customWidth="1"/>
    <col min="36" max="36" width="13.00390625" style="10" customWidth="1"/>
    <col min="37" max="37" width="10.28125" style="10" bestFit="1" customWidth="1"/>
    <col min="38" max="44" width="9.140625" style="10" customWidth="1"/>
    <col min="45" max="45" width="11.421875" style="10" customWidth="1"/>
    <col min="46" max="46" width="10.421875" style="10" customWidth="1"/>
    <col min="47" max="56" width="9.140625" style="10" customWidth="1"/>
    <col min="57" max="57" width="11.7109375" style="10" customWidth="1"/>
    <col min="58" max="58" width="11.421875" style="10" bestFit="1" customWidth="1"/>
    <col min="59" max="64" width="9.140625" style="10" customWidth="1"/>
    <col min="65" max="65" width="12.140625" style="10" customWidth="1"/>
    <col min="66" max="66" width="9.140625" style="10" customWidth="1"/>
    <col min="67" max="67" width="10.7109375" style="10" bestFit="1" customWidth="1"/>
    <col min="68" max="16384" width="9.140625" style="10" customWidth="1"/>
  </cols>
  <sheetData>
    <row r="1" spans="1:67" ht="15" customHeight="1">
      <c r="A1" s="1"/>
      <c r="B1" s="15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4"/>
      <c r="P1" s="14"/>
      <c r="Q1" s="14"/>
      <c r="R1" s="74" t="s">
        <v>0</v>
      </c>
      <c r="S1" s="74"/>
      <c r="T1" s="74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3"/>
      <c r="AK1" s="3"/>
      <c r="AL1" s="3"/>
      <c r="AM1" s="3"/>
      <c r="AN1" s="3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6"/>
      <c r="BL1" s="16"/>
      <c r="BM1" s="16"/>
      <c r="BN1" s="16"/>
      <c r="BO1" s="16"/>
    </row>
    <row r="2" spans="1:67" ht="15">
      <c r="A2" s="1"/>
      <c r="B2" s="1"/>
      <c r="C2" s="75" t="s">
        <v>47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3"/>
      <c r="AK2" s="3"/>
      <c r="AL2" s="3"/>
      <c r="AM2" s="3"/>
      <c r="AN2" s="3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6"/>
      <c r="BL2" s="16"/>
      <c r="BM2" s="16"/>
      <c r="BN2" s="16"/>
      <c r="BO2" s="16"/>
    </row>
    <row r="3" spans="1:67" ht="15">
      <c r="A3" s="1"/>
      <c r="B3" s="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3"/>
      <c r="AK3" s="3"/>
      <c r="AL3" s="3"/>
      <c r="AM3" s="3"/>
      <c r="AN3" s="3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6"/>
      <c r="BL3" s="16"/>
      <c r="BM3" s="16"/>
      <c r="BN3" s="16"/>
      <c r="BO3" s="16"/>
    </row>
    <row r="4" spans="1:67" ht="15" customHeight="1">
      <c r="A4" s="39" t="s">
        <v>21</v>
      </c>
      <c r="B4" s="43" t="s">
        <v>1</v>
      </c>
      <c r="C4" s="37" t="s">
        <v>2</v>
      </c>
      <c r="D4" s="38"/>
      <c r="E4" s="39"/>
      <c r="F4" s="63" t="s">
        <v>3</v>
      </c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5" t="s">
        <v>4</v>
      </c>
      <c r="AT4" s="66"/>
      <c r="AU4" s="67"/>
      <c r="AV4" s="63" t="s">
        <v>7</v>
      </c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37" t="s">
        <v>5</v>
      </c>
      <c r="BL4" s="38"/>
      <c r="BM4" s="39"/>
      <c r="BN4" s="16"/>
      <c r="BO4" s="16"/>
    </row>
    <row r="5" spans="1:67" ht="15" customHeight="1">
      <c r="A5" s="46"/>
      <c r="B5" s="44"/>
      <c r="C5" s="47"/>
      <c r="D5" s="48"/>
      <c r="E5" s="46"/>
      <c r="F5" s="56" t="s">
        <v>6</v>
      </c>
      <c r="G5" s="56"/>
      <c r="H5" s="56"/>
      <c r="I5" s="76" t="s">
        <v>7</v>
      </c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8"/>
      <c r="AJ5" s="56" t="s">
        <v>8</v>
      </c>
      <c r="AK5" s="56"/>
      <c r="AL5" s="56"/>
      <c r="AM5" s="63" t="s">
        <v>7</v>
      </c>
      <c r="AN5" s="64"/>
      <c r="AO5" s="64"/>
      <c r="AP5" s="64"/>
      <c r="AQ5" s="64"/>
      <c r="AR5" s="64"/>
      <c r="AS5" s="68"/>
      <c r="AT5" s="69"/>
      <c r="AU5" s="70"/>
      <c r="AV5" s="57" t="s">
        <v>12</v>
      </c>
      <c r="AW5" s="58"/>
      <c r="AX5" s="58"/>
      <c r="AY5" s="49" t="s">
        <v>7</v>
      </c>
      <c r="AZ5" s="49"/>
      <c r="BA5" s="49"/>
      <c r="BB5" s="49" t="s">
        <v>13</v>
      </c>
      <c r="BC5" s="49"/>
      <c r="BD5" s="49"/>
      <c r="BE5" s="49" t="s">
        <v>14</v>
      </c>
      <c r="BF5" s="49"/>
      <c r="BG5" s="49"/>
      <c r="BH5" s="56" t="s">
        <v>15</v>
      </c>
      <c r="BI5" s="56"/>
      <c r="BJ5" s="56"/>
      <c r="BK5" s="47"/>
      <c r="BL5" s="48"/>
      <c r="BM5" s="46"/>
      <c r="BN5" s="16"/>
      <c r="BO5" s="16"/>
    </row>
    <row r="6" spans="1:67" ht="15" customHeight="1">
      <c r="A6" s="46"/>
      <c r="B6" s="44"/>
      <c r="C6" s="47"/>
      <c r="D6" s="48"/>
      <c r="E6" s="46"/>
      <c r="F6" s="56"/>
      <c r="G6" s="56"/>
      <c r="H6" s="56"/>
      <c r="I6" s="37" t="s">
        <v>9</v>
      </c>
      <c r="J6" s="38"/>
      <c r="K6" s="39"/>
      <c r="L6" s="37" t="s">
        <v>10</v>
      </c>
      <c r="M6" s="38"/>
      <c r="N6" s="39"/>
      <c r="O6" s="37" t="s">
        <v>23</v>
      </c>
      <c r="P6" s="38"/>
      <c r="Q6" s="39"/>
      <c r="R6" s="37" t="s">
        <v>11</v>
      </c>
      <c r="S6" s="38"/>
      <c r="T6" s="39"/>
      <c r="U6" s="37" t="s">
        <v>22</v>
      </c>
      <c r="V6" s="38"/>
      <c r="W6" s="39"/>
      <c r="X6" s="37" t="s">
        <v>24</v>
      </c>
      <c r="Y6" s="38"/>
      <c r="Z6" s="39"/>
      <c r="AA6" s="37" t="s">
        <v>28</v>
      </c>
      <c r="AB6" s="38"/>
      <c r="AC6" s="39"/>
      <c r="AD6" s="50" t="s">
        <v>29</v>
      </c>
      <c r="AE6" s="51"/>
      <c r="AF6" s="52"/>
      <c r="AG6" s="37" t="s">
        <v>27</v>
      </c>
      <c r="AH6" s="38"/>
      <c r="AI6" s="39"/>
      <c r="AJ6" s="56"/>
      <c r="AK6" s="56"/>
      <c r="AL6" s="56"/>
      <c r="AM6" s="37" t="s">
        <v>25</v>
      </c>
      <c r="AN6" s="38"/>
      <c r="AO6" s="39"/>
      <c r="AP6" s="37" t="s">
        <v>26</v>
      </c>
      <c r="AQ6" s="38"/>
      <c r="AR6" s="39"/>
      <c r="AS6" s="68"/>
      <c r="AT6" s="69"/>
      <c r="AU6" s="70"/>
      <c r="AV6" s="59"/>
      <c r="AW6" s="60"/>
      <c r="AX6" s="60"/>
      <c r="AY6" s="49" t="s">
        <v>16</v>
      </c>
      <c r="AZ6" s="49"/>
      <c r="BA6" s="49"/>
      <c r="BB6" s="49"/>
      <c r="BC6" s="49"/>
      <c r="BD6" s="49"/>
      <c r="BE6" s="49"/>
      <c r="BF6" s="49"/>
      <c r="BG6" s="49"/>
      <c r="BH6" s="56"/>
      <c r="BI6" s="56"/>
      <c r="BJ6" s="56"/>
      <c r="BK6" s="47"/>
      <c r="BL6" s="48"/>
      <c r="BM6" s="46"/>
      <c r="BN6" s="16"/>
      <c r="BO6" s="16"/>
    </row>
    <row r="7" spans="1:67" ht="159" customHeight="1">
      <c r="A7" s="46"/>
      <c r="B7" s="44"/>
      <c r="C7" s="40"/>
      <c r="D7" s="41"/>
      <c r="E7" s="42"/>
      <c r="F7" s="56"/>
      <c r="G7" s="56"/>
      <c r="H7" s="56"/>
      <c r="I7" s="40"/>
      <c r="J7" s="41"/>
      <c r="K7" s="42"/>
      <c r="L7" s="40"/>
      <c r="M7" s="41"/>
      <c r="N7" s="42"/>
      <c r="O7" s="40"/>
      <c r="P7" s="41"/>
      <c r="Q7" s="42"/>
      <c r="R7" s="40"/>
      <c r="S7" s="41"/>
      <c r="T7" s="42"/>
      <c r="U7" s="40"/>
      <c r="V7" s="41"/>
      <c r="W7" s="42"/>
      <c r="X7" s="40"/>
      <c r="Y7" s="41"/>
      <c r="Z7" s="42"/>
      <c r="AA7" s="40"/>
      <c r="AB7" s="41"/>
      <c r="AC7" s="42"/>
      <c r="AD7" s="53"/>
      <c r="AE7" s="54"/>
      <c r="AF7" s="55"/>
      <c r="AG7" s="40"/>
      <c r="AH7" s="41"/>
      <c r="AI7" s="42"/>
      <c r="AJ7" s="56"/>
      <c r="AK7" s="56"/>
      <c r="AL7" s="56"/>
      <c r="AM7" s="40"/>
      <c r="AN7" s="41"/>
      <c r="AO7" s="42"/>
      <c r="AP7" s="40"/>
      <c r="AQ7" s="41"/>
      <c r="AR7" s="42"/>
      <c r="AS7" s="71"/>
      <c r="AT7" s="72"/>
      <c r="AU7" s="73"/>
      <c r="AV7" s="61"/>
      <c r="AW7" s="62"/>
      <c r="AX7" s="62"/>
      <c r="AY7" s="49"/>
      <c r="AZ7" s="49"/>
      <c r="BA7" s="49"/>
      <c r="BB7" s="49"/>
      <c r="BC7" s="49"/>
      <c r="BD7" s="49"/>
      <c r="BE7" s="49"/>
      <c r="BF7" s="49"/>
      <c r="BG7" s="49"/>
      <c r="BH7" s="56"/>
      <c r="BI7" s="56"/>
      <c r="BJ7" s="56"/>
      <c r="BK7" s="40"/>
      <c r="BL7" s="41"/>
      <c r="BM7" s="42"/>
      <c r="BN7" s="16"/>
      <c r="BO7" s="16"/>
    </row>
    <row r="8" spans="1:67" ht="20.25">
      <c r="A8" s="42"/>
      <c r="B8" s="45"/>
      <c r="C8" s="5" t="s">
        <v>17</v>
      </c>
      <c r="D8" s="5" t="s">
        <v>18</v>
      </c>
      <c r="E8" s="5" t="s">
        <v>19</v>
      </c>
      <c r="F8" s="5" t="s">
        <v>17</v>
      </c>
      <c r="G8" s="5" t="s">
        <v>18</v>
      </c>
      <c r="H8" s="5" t="s">
        <v>19</v>
      </c>
      <c r="I8" s="5" t="s">
        <v>17</v>
      </c>
      <c r="J8" s="5" t="s">
        <v>18</v>
      </c>
      <c r="K8" s="5" t="s">
        <v>19</v>
      </c>
      <c r="L8" s="5" t="s">
        <v>17</v>
      </c>
      <c r="M8" s="5" t="s">
        <v>18</v>
      </c>
      <c r="N8" s="5" t="s">
        <v>19</v>
      </c>
      <c r="O8" s="5" t="s">
        <v>17</v>
      </c>
      <c r="P8" s="5" t="s">
        <v>18</v>
      </c>
      <c r="Q8" s="5" t="s">
        <v>19</v>
      </c>
      <c r="R8" s="5" t="s">
        <v>17</v>
      </c>
      <c r="S8" s="5" t="s">
        <v>18</v>
      </c>
      <c r="T8" s="5" t="s">
        <v>19</v>
      </c>
      <c r="U8" s="5" t="s">
        <v>17</v>
      </c>
      <c r="V8" s="5" t="s">
        <v>18</v>
      </c>
      <c r="W8" s="5" t="s">
        <v>19</v>
      </c>
      <c r="X8" s="5" t="s">
        <v>17</v>
      </c>
      <c r="Y8" s="5" t="s">
        <v>18</v>
      </c>
      <c r="Z8" s="5" t="s">
        <v>19</v>
      </c>
      <c r="AA8" s="5" t="s">
        <v>17</v>
      </c>
      <c r="AB8" s="5" t="s">
        <v>18</v>
      </c>
      <c r="AC8" s="5" t="s">
        <v>19</v>
      </c>
      <c r="AD8" s="18" t="s">
        <v>17</v>
      </c>
      <c r="AE8" s="18" t="s">
        <v>18</v>
      </c>
      <c r="AF8" s="18" t="s">
        <v>19</v>
      </c>
      <c r="AG8" s="5" t="s">
        <v>17</v>
      </c>
      <c r="AH8" s="5" t="s">
        <v>18</v>
      </c>
      <c r="AI8" s="5" t="s">
        <v>19</v>
      </c>
      <c r="AJ8" s="5" t="s">
        <v>17</v>
      </c>
      <c r="AK8" s="5" t="s">
        <v>18</v>
      </c>
      <c r="AL8" s="5" t="s">
        <v>19</v>
      </c>
      <c r="AM8" s="5" t="s">
        <v>17</v>
      </c>
      <c r="AN8" s="5" t="s">
        <v>18</v>
      </c>
      <c r="AO8" s="5" t="s">
        <v>19</v>
      </c>
      <c r="AP8" s="5" t="s">
        <v>17</v>
      </c>
      <c r="AQ8" s="5" t="s">
        <v>18</v>
      </c>
      <c r="AR8" s="5" t="s">
        <v>19</v>
      </c>
      <c r="AS8" s="5" t="s">
        <v>17</v>
      </c>
      <c r="AT8" s="5" t="s">
        <v>18</v>
      </c>
      <c r="AU8" s="5" t="s">
        <v>19</v>
      </c>
      <c r="AV8" s="5" t="s">
        <v>17</v>
      </c>
      <c r="AW8" s="5" t="s">
        <v>18</v>
      </c>
      <c r="AX8" s="5" t="s">
        <v>19</v>
      </c>
      <c r="AY8" s="5" t="s">
        <v>17</v>
      </c>
      <c r="AZ8" s="5" t="s">
        <v>18</v>
      </c>
      <c r="BA8" s="5" t="s">
        <v>19</v>
      </c>
      <c r="BB8" s="5" t="s">
        <v>17</v>
      </c>
      <c r="BC8" s="5" t="s">
        <v>18</v>
      </c>
      <c r="BD8" s="5" t="s">
        <v>19</v>
      </c>
      <c r="BE8" s="5" t="s">
        <v>17</v>
      </c>
      <c r="BF8" s="5" t="s">
        <v>18</v>
      </c>
      <c r="BG8" s="5" t="s">
        <v>19</v>
      </c>
      <c r="BH8" s="5" t="s">
        <v>17</v>
      </c>
      <c r="BI8" s="5" t="s">
        <v>18</v>
      </c>
      <c r="BJ8" s="5" t="s">
        <v>19</v>
      </c>
      <c r="BK8" s="5" t="s">
        <v>17</v>
      </c>
      <c r="BL8" s="5" t="s">
        <v>18</v>
      </c>
      <c r="BM8" s="5" t="s">
        <v>19</v>
      </c>
      <c r="BN8" s="16"/>
      <c r="BO8" s="16"/>
    </row>
    <row r="9" spans="1:67" ht="1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  <c r="AP9" s="4">
        <v>42</v>
      </c>
      <c r="AQ9" s="4">
        <v>43</v>
      </c>
      <c r="AR9" s="4">
        <v>44</v>
      </c>
      <c r="AS9" s="4">
        <v>45</v>
      </c>
      <c r="AT9" s="4">
        <v>46</v>
      </c>
      <c r="AU9" s="4">
        <v>47</v>
      </c>
      <c r="AV9" s="4">
        <v>48</v>
      </c>
      <c r="AW9" s="4">
        <v>49</v>
      </c>
      <c r="AX9" s="4">
        <v>50</v>
      </c>
      <c r="AY9" s="4">
        <v>51</v>
      </c>
      <c r="AZ9" s="4">
        <v>52</v>
      </c>
      <c r="BA9" s="4">
        <v>53</v>
      </c>
      <c r="BB9" s="4">
        <v>54</v>
      </c>
      <c r="BC9" s="4">
        <v>55</v>
      </c>
      <c r="BD9" s="4">
        <v>56</v>
      </c>
      <c r="BE9" s="4">
        <v>57</v>
      </c>
      <c r="BF9" s="4">
        <v>58</v>
      </c>
      <c r="BG9" s="4">
        <v>59</v>
      </c>
      <c r="BH9" s="4">
        <v>60</v>
      </c>
      <c r="BI9" s="4">
        <v>61</v>
      </c>
      <c r="BJ9" s="4">
        <v>62</v>
      </c>
      <c r="BK9" s="4">
        <v>63</v>
      </c>
      <c r="BL9" s="4">
        <v>64</v>
      </c>
      <c r="BM9" s="4">
        <v>65</v>
      </c>
      <c r="BN9" s="16"/>
      <c r="BO9" s="16"/>
    </row>
    <row r="10" spans="1:67" ht="14.25">
      <c r="A10" s="7">
        <v>1</v>
      </c>
      <c r="B10" s="20" t="s">
        <v>30</v>
      </c>
      <c r="C10" s="33">
        <f>F10+AJ10</f>
        <v>13676.2</v>
      </c>
      <c r="D10" s="21">
        <f aca="true" t="shared" si="0" ref="D10:D26">G10+AK10</f>
        <v>2218.8</v>
      </c>
      <c r="E10" s="2">
        <f>D10/C10*100</f>
        <v>16.22380485807461</v>
      </c>
      <c r="F10" s="21">
        <v>2537.2</v>
      </c>
      <c r="G10" s="2">
        <v>735.1</v>
      </c>
      <c r="H10" s="2">
        <f>G10/F10*100</f>
        <v>28.972883493615008</v>
      </c>
      <c r="I10" s="21">
        <v>41.7</v>
      </c>
      <c r="J10" s="2">
        <v>11.2</v>
      </c>
      <c r="K10" s="2">
        <f aca="true" t="shared" si="1" ref="K10:K27">J10/I10*100</f>
        <v>26.858513189448434</v>
      </c>
      <c r="L10" s="21">
        <v>1.1</v>
      </c>
      <c r="M10" s="2">
        <v>0.9</v>
      </c>
      <c r="N10" s="2">
        <f>M10/L10*100</f>
        <v>81.81818181818181</v>
      </c>
      <c r="O10" s="21">
        <v>200</v>
      </c>
      <c r="P10" s="2">
        <v>33.7</v>
      </c>
      <c r="Q10" s="2">
        <f>P10/O10*100</f>
        <v>16.85</v>
      </c>
      <c r="R10" s="23">
        <v>684</v>
      </c>
      <c r="S10" s="2">
        <v>51.4</v>
      </c>
      <c r="T10" s="2">
        <f>S10/R10*100</f>
        <v>7.514619883040935</v>
      </c>
      <c r="U10" s="23">
        <v>0</v>
      </c>
      <c r="V10" s="2"/>
      <c r="W10" s="2" t="e">
        <f>V10/U10*100</f>
        <v>#DIV/0!</v>
      </c>
      <c r="X10" s="23">
        <v>420</v>
      </c>
      <c r="Y10" s="2">
        <v>46.1</v>
      </c>
      <c r="Z10" s="2">
        <f>Y10/X10*100</f>
        <v>10.976190476190476</v>
      </c>
      <c r="AA10" s="23">
        <v>92</v>
      </c>
      <c r="AB10" s="2">
        <v>26.7</v>
      </c>
      <c r="AC10" s="2">
        <f>AB10/AA10*100</f>
        <v>29.02173913043478</v>
      </c>
      <c r="AD10" s="2"/>
      <c r="AE10" s="2"/>
      <c r="AF10" s="2" t="e">
        <f>AE10/AD10*100</f>
        <v>#DIV/0!</v>
      </c>
      <c r="AG10" s="21">
        <v>0</v>
      </c>
      <c r="AH10" s="2">
        <v>0</v>
      </c>
      <c r="AI10" s="2" t="e">
        <f>AH10/AG10*100</f>
        <v>#DIV/0!</v>
      </c>
      <c r="AJ10" s="23">
        <v>11139</v>
      </c>
      <c r="AK10" s="25">
        <v>1483.7</v>
      </c>
      <c r="AL10" s="2">
        <f>AK10/AJ10*100</f>
        <v>13.319867133494927</v>
      </c>
      <c r="AM10" s="23">
        <v>2848</v>
      </c>
      <c r="AN10" s="25">
        <v>1187</v>
      </c>
      <c r="AO10" s="2">
        <f>AN10/AM10*100</f>
        <v>41.67837078651686</v>
      </c>
      <c r="AP10" s="23">
        <v>1164</v>
      </c>
      <c r="AQ10" s="25">
        <v>0</v>
      </c>
      <c r="AR10" s="2">
        <f>AQ10/AP10*100</f>
        <v>0</v>
      </c>
      <c r="AS10" s="27">
        <v>14315.6</v>
      </c>
      <c r="AT10" s="26">
        <v>2488.7</v>
      </c>
      <c r="AU10" s="2">
        <f>AT10/AS10*100</f>
        <v>17.384531559976526</v>
      </c>
      <c r="AV10" s="29">
        <v>1460.1</v>
      </c>
      <c r="AW10" s="25">
        <v>532.9</v>
      </c>
      <c r="AX10" s="2">
        <f>AW10/AV10*100</f>
        <v>36.49750017122115</v>
      </c>
      <c r="AY10" s="29">
        <v>1417.7</v>
      </c>
      <c r="AZ10" s="25">
        <v>516</v>
      </c>
      <c r="BA10" s="2">
        <f aca="true" t="shared" si="2" ref="BA10:BA27">AZ10/AY10*100</f>
        <v>36.39698102560485</v>
      </c>
      <c r="BB10" s="21">
        <v>10358.4</v>
      </c>
      <c r="BC10" s="28">
        <v>459.9</v>
      </c>
      <c r="BD10" s="2">
        <f>BC10/BB10*100</f>
        <v>4.439874884151992</v>
      </c>
      <c r="BE10" s="29">
        <v>1477.1</v>
      </c>
      <c r="BF10" s="28">
        <v>902.3</v>
      </c>
      <c r="BG10" s="2">
        <f>BF10/BE10*100</f>
        <v>61.08591158350822</v>
      </c>
      <c r="BH10" s="29">
        <v>911.1</v>
      </c>
      <c r="BI10" s="26">
        <v>554.4</v>
      </c>
      <c r="BJ10" s="2">
        <f>BI10/BH10*100</f>
        <v>60.849522555153115</v>
      </c>
      <c r="BK10" s="27">
        <f aca="true" t="shared" si="3" ref="BK10:BK26">C10-AS10</f>
        <v>-639.3999999999996</v>
      </c>
      <c r="BL10" s="17">
        <f>D10-AT10</f>
        <v>-269.89999999999964</v>
      </c>
      <c r="BM10" s="2">
        <f>BL10/BK10*100</f>
        <v>42.21144823271814</v>
      </c>
      <c r="BN10" s="8"/>
      <c r="BO10" s="9"/>
    </row>
    <row r="11" spans="1:67" ht="14.25">
      <c r="A11" s="7">
        <v>2</v>
      </c>
      <c r="B11" s="20" t="s">
        <v>31</v>
      </c>
      <c r="C11" s="33">
        <f aca="true" t="shared" si="4" ref="C11:C25">F11+AJ11</f>
        <v>13828.4</v>
      </c>
      <c r="D11" s="21">
        <f t="shared" si="0"/>
        <v>2009.1</v>
      </c>
      <c r="E11" s="2">
        <f aca="true" t="shared" si="5" ref="E11:E26">D11/C11*100</f>
        <v>14.528795811518325</v>
      </c>
      <c r="F11" s="21">
        <v>2335.4</v>
      </c>
      <c r="G11" s="2">
        <v>538</v>
      </c>
      <c r="H11" s="2">
        <f aca="true" t="shared" si="6" ref="H11:H26">G11/F11*100</f>
        <v>23.03673888841312</v>
      </c>
      <c r="I11" s="21">
        <v>19.8</v>
      </c>
      <c r="J11" s="2">
        <v>8.9</v>
      </c>
      <c r="K11" s="2">
        <f t="shared" si="1"/>
        <v>44.94949494949495</v>
      </c>
      <c r="L11" s="21">
        <v>0</v>
      </c>
      <c r="M11" s="2">
        <v>0</v>
      </c>
      <c r="N11" s="2" t="e">
        <f aca="true" t="shared" si="7" ref="N11:N26">M11/L11*100</f>
        <v>#DIV/0!</v>
      </c>
      <c r="O11" s="21">
        <v>150</v>
      </c>
      <c r="P11" s="2">
        <v>16.5</v>
      </c>
      <c r="Q11" s="2">
        <f aca="true" t="shared" si="8" ref="Q11:Q26">P11/O11*100</f>
        <v>11</v>
      </c>
      <c r="R11" s="23">
        <v>417</v>
      </c>
      <c r="S11" s="2">
        <v>25.2</v>
      </c>
      <c r="T11" s="2">
        <f>S11/R11*100</f>
        <v>6.043165467625899</v>
      </c>
      <c r="U11" s="23"/>
      <c r="V11" s="2"/>
      <c r="W11" s="2" t="e">
        <f aca="true" t="shared" si="9" ref="W11:W26">V11/U11*100</f>
        <v>#DIV/0!</v>
      </c>
      <c r="X11" s="23">
        <v>280</v>
      </c>
      <c r="Y11" s="2">
        <v>107.3</v>
      </c>
      <c r="Z11" s="2">
        <f aca="true" t="shared" si="10" ref="Z11:Z26">Y11/X11*100</f>
        <v>38.32142857142857</v>
      </c>
      <c r="AA11" s="23">
        <v>33</v>
      </c>
      <c r="AB11" s="2">
        <v>7.3</v>
      </c>
      <c r="AC11" s="2">
        <f aca="true" t="shared" si="11" ref="AC11:AC26">AB11/AA11*100</f>
        <v>22.121212121212118</v>
      </c>
      <c r="AD11" s="2"/>
      <c r="AE11" s="2"/>
      <c r="AF11" s="2" t="e">
        <f aca="true" t="shared" si="12" ref="AF11:AF28">AE11/AD11*100</f>
        <v>#DIV/0!</v>
      </c>
      <c r="AG11" s="21">
        <v>0</v>
      </c>
      <c r="AH11" s="2">
        <v>0</v>
      </c>
      <c r="AI11" s="2" t="e">
        <f aca="true" t="shared" si="13" ref="AI11:AI26">AH11/AG11*100</f>
        <v>#DIV/0!</v>
      </c>
      <c r="AJ11" s="23">
        <v>11493</v>
      </c>
      <c r="AK11" s="25">
        <v>1471.1</v>
      </c>
      <c r="AL11" s="2">
        <f aca="true" t="shared" si="14" ref="AL11:AL26">AK11/AJ11*100</f>
        <v>12.799965196206387</v>
      </c>
      <c r="AM11" s="23">
        <v>2562.9</v>
      </c>
      <c r="AN11" s="25">
        <v>1067.9</v>
      </c>
      <c r="AO11" s="2">
        <f aca="true" t="shared" si="15" ref="AO11:AO26">AN11/AM11*100</f>
        <v>41.66764212415623</v>
      </c>
      <c r="AP11" s="23">
        <v>2182</v>
      </c>
      <c r="AQ11" s="25">
        <v>0</v>
      </c>
      <c r="AR11" s="2">
        <f aca="true" t="shared" si="16" ref="AR11:AR26">AQ11/AP11*100</f>
        <v>0</v>
      </c>
      <c r="AS11" s="27">
        <v>13960.2</v>
      </c>
      <c r="AT11" s="26">
        <v>1674</v>
      </c>
      <c r="AU11" s="2">
        <f aca="true" t="shared" si="17" ref="AU11:AU26">AT11/AS11*100</f>
        <v>11.991232217303477</v>
      </c>
      <c r="AV11" s="30">
        <v>1379.9</v>
      </c>
      <c r="AW11" s="25">
        <v>365.4</v>
      </c>
      <c r="AX11" s="2">
        <f aca="true" t="shared" si="18" ref="AX11:AX26">AW11/AV11*100</f>
        <v>26.48017972316834</v>
      </c>
      <c r="AY11" s="29">
        <v>1362</v>
      </c>
      <c r="AZ11" s="25">
        <v>364.5</v>
      </c>
      <c r="BA11" s="2">
        <f t="shared" si="2"/>
        <v>26.762114537444937</v>
      </c>
      <c r="BB11" s="21">
        <v>9690.5</v>
      </c>
      <c r="BC11" s="28">
        <v>400</v>
      </c>
      <c r="BD11" s="2">
        <f aca="true" t="shared" si="19" ref="BD11:BD26">BC11/BB11*100</f>
        <v>4.127753985862443</v>
      </c>
      <c r="BE11" s="29">
        <v>1753.1</v>
      </c>
      <c r="BF11" s="28">
        <v>319</v>
      </c>
      <c r="BG11" s="2">
        <f aca="true" t="shared" si="20" ref="BG11:BG26">BF11/BE11*100</f>
        <v>18.196337915692204</v>
      </c>
      <c r="BH11" s="29">
        <v>1025.8</v>
      </c>
      <c r="BI11" s="26">
        <v>549.9</v>
      </c>
      <c r="BJ11" s="2">
        <f aca="true" t="shared" si="21" ref="BJ11:BJ26">BI11/BH11*100</f>
        <v>53.60694092415675</v>
      </c>
      <c r="BK11" s="27">
        <f t="shared" si="3"/>
        <v>-131.8000000000011</v>
      </c>
      <c r="BL11" s="17">
        <f aca="true" t="shared" si="22" ref="BL11:BL26">D11-AT11</f>
        <v>335.0999999999999</v>
      </c>
      <c r="BM11" s="2">
        <f aca="true" t="shared" si="23" ref="BM11:BM26">BL11/BK11*100</f>
        <v>-254.24886191198567</v>
      </c>
      <c r="BN11" s="8"/>
      <c r="BO11" s="9"/>
    </row>
    <row r="12" spans="1:67" ht="14.25">
      <c r="A12" s="7">
        <v>3</v>
      </c>
      <c r="B12" s="20" t="s">
        <v>32</v>
      </c>
      <c r="C12" s="33">
        <f t="shared" si="4"/>
        <v>29096.800000000003</v>
      </c>
      <c r="D12" s="21">
        <f t="shared" si="0"/>
        <v>2551.4</v>
      </c>
      <c r="E12" s="2">
        <f t="shared" si="5"/>
        <v>8.768661845976188</v>
      </c>
      <c r="F12" s="21">
        <v>2624.4</v>
      </c>
      <c r="G12" s="2">
        <v>740</v>
      </c>
      <c r="H12" s="2">
        <f t="shared" si="6"/>
        <v>28.196921201036428</v>
      </c>
      <c r="I12" s="21">
        <v>93.9</v>
      </c>
      <c r="J12" s="2">
        <v>47.7</v>
      </c>
      <c r="K12" s="2">
        <f t="shared" si="1"/>
        <v>50.798722044728436</v>
      </c>
      <c r="L12" s="21">
        <v>4.2</v>
      </c>
      <c r="M12" s="2">
        <v>2.1</v>
      </c>
      <c r="N12" s="2">
        <f t="shared" si="7"/>
        <v>50</v>
      </c>
      <c r="O12" s="21">
        <v>270</v>
      </c>
      <c r="P12" s="2">
        <v>13.4</v>
      </c>
      <c r="Q12" s="2">
        <f t="shared" si="8"/>
        <v>4.962962962962963</v>
      </c>
      <c r="R12" s="24">
        <v>757</v>
      </c>
      <c r="S12" s="2">
        <v>82.8</v>
      </c>
      <c r="T12" s="2">
        <f aca="true" t="shared" si="24" ref="T12:T26">S12/R12*100</f>
        <v>10.937912813738441</v>
      </c>
      <c r="U12" s="23"/>
      <c r="V12" s="2"/>
      <c r="W12" s="2" t="e">
        <f t="shared" si="9"/>
        <v>#DIV/0!</v>
      </c>
      <c r="X12" s="23">
        <v>210</v>
      </c>
      <c r="Y12" s="2">
        <v>81.8</v>
      </c>
      <c r="Z12" s="2">
        <f t="shared" si="10"/>
        <v>38.95238095238095</v>
      </c>
      <c r="AA12" s="23">
        <v>12</v>
      </c>
      <c r="AB12" s="2">
        <v>2.5</v>
      </c>
      <c r="AC12" s="2">
        <f t="shared" si="11"/>
        <v>20.833333333333336</v>
      </c>
      <c r="AD12" s="2"/>
      <c r="AE12" s="2"/>
      <c r="AF12" s="2" t="e">
        <f t="shared" si="12"/>
        <v>#DIV/0!</v>
      </c>
      <c r="AG12" s="21">
        <v>20</v>
      </c>
      <c r="AH12" s="2">
        <v>23.3</v>
      </c>
      <c r="AI12" s="2">
        <f t="shared" si="13"/>
        <v>116.5</v>
      </c>
      <c r="AJ12" s="23">
        <v>26472.4</v>
      </c>
      <c r="AK12" s="25">
        <v>1811.4</v>
      </c>
      <c r="AL12" s="2">
        <f t="shared" si="14"/>
        <v>6.842598328825495</v>
      </c>
      <c r="AM12" s="23">
        <v>3638.6</v>
      </c>
      <c r="AN12" s="25">
        <v>1516.1</v>
      </c>
      <c r="AO12" s="2">
        <f t="shared" si="15"/>
        <v>41.66712471829824</v>
      </c>
      <c r="AP12" s="23">
        <v>1275</v>
      </c>
      <c r="AQ12" s="25">
        <v>0</v>
      </c>
      <c r="AR12" s="2">
        <f t="shared" si="16"/>
        <v>0</v>
      </c>
      <c r="AS12" s="21">
        <v>29418</v>
      </c>
      <c r="AT12" s="26">
        <v>2449.4</v>
      </c>
      <c r="AU12" s="2">
        <f t="shared" si="17"/>
        <v>8.326194846692502</v>
      </c>
      <c r="AV12" s="30">
        <v>1306.9</v>
      </c>
      <c r="AW12" s="25">
        <v>444.7</v>
      </c>
      <c r="AX12" s="2">
        <f t="shared" si="18"/>
        <v>34.02708699977045</v>
      </c>
      <c r="AY12" s="29">
        <v>1277.9</v>
      </c>
      <c r="AZ12" s="25">
        <v>440.6</v>
      </c>
      <c r="BA12" s="2">
        <f t="shared" si="2"/>
        <v>34.47844119258158</v>
      </c>
      <c r="BB12" s="21">
        <v>7836.3</v>
      </c>
      <c r="BC12" s="28">
        <v>307.1</v>
      </c>
      <c r="BD12" s="2">
        <f t="shared" si="19"/>
        <v>3.9189413371106263</v>
      </c>
      <c r="BE12" s="29">
        <v>18132.8</v>
      </c>
      <c r="BF12" s="28">
        <v>584.1</v>
      </c>
      <c r="BG12" s="2">
        <f t="shared" si="20"/>
        <v>3.2212344480720025</v>
      </c>
      <c r="BH12" s="29">
        <v>2032.9</v>
      </c>
      <c r="BI12" s="26">
        <v>1082.2</v>
      </c>
      <c r="BJ12" s="2">
        <f t="shared" si="21"/>
        <v>53.23429583353829</v>
      </c>
      <c r="BK12" s="27">
        <f t="shared" si="3"/>
        <v>-321.1999999999971</v>
      </c>
      <c r="BL12" s="17">
        <f t="shared" si="22"/>
        <v>102</v>
      </c>
      <c r="BM12" s="2">
        <f t="shared" si="23"/>
        <v>-31.75591531755944</v>
      </c>
      <c r="BN12" s="8"/>
      <c r="BO12" s="9"/>
    </row>
    <row r="13" spans="1:67" ht="15" customHeight="1">
      <c r="A13" s="7">
        <v>4</v>
      </c>
      <c r="B13" s="20" t="s">
        <v>33</v>
      </c>
      <c r="C13" s="33">
        <f t="shared" si="4"/>
        <v>12483.7</v>
      </c>
      <c r="D13" s="21">
        <f t="shared" si="0"/>
        <v>1946.6</v>
      </c>
      <c r="E13" s="2">
        <f t="shared" si="5"/>
        <v>15.5931334460136</v>
      </c>
      <c r="F13" s="21">
        <v>2713</v>
      </c>
      <c r="G13" s="2">
        <v>1065.2</v>
      </c>
      <c r="H13" s="2">
        <f t="shared" si="6"/>
        <v>39.262808698857356</v>
      </c>
      <c r="I13" s="21">
        <v>76.4</v>
      </c>
      <c r="J13" s="2">
        <v>48.7</v>
      </c>
      <c r="K13" s="2">
        <f t="shared" si="1"/>
        <v>63.74345549738219</v>
      </c>
      <c r="L13" s="21">
        <v>206.6</v>
      </c>
      <c r="M13" s="2">
        <v>222.2</v>
      </c>
      <c r="N13" s="2">
        <f t="shared" si="7"/>
        <v>107.55082284607937</v>
      </c>
      <c r="O13" s="21">
        <v>100</v>
      </c>
      <c r="P13" s="2">
        <v>3.2</v>
      </c>
      <c r="Q13" s="2">
        <f t="shared" si="8"/>
        <v>3.2</v>
      </c>
      <c r="R13" s="23">
        <v>548</v>
      </c>
      <c r="S13" s="2">
        <v>68.3</v>
      </c>
      <c r="T13" s="2">
        <f t="shared" si="24"/>
        <v>12.463503649635035</v>
      </c>
      <c r="U13" s="23"/>
      <c r="V13" s="2"/>
      <c r="W13" s="2" t="e">
        <f t="shared" si="9"/>
        <v>#DIV/0!</v>
      </c>
      <c r="X13" s="23">
        <v>179</v>
      </c>
      <c r="Y13" s="2">
        <v>143.1</v>
      </c>
      <c r="Z13" s="2">
        <f t="shared" si="10"/>
        <v>79.94413407821229</v>
      </c>
      <c r="AA13" s="23">
        <v>19</v>
      </c>
      <c r="AB13" s="2">
        <v>0</v>
      </c>
      <c r="AC13" s="2">
        <f t="shared" si="11"/>
        <v>0</v>
      </c>
      <c r="AD13" s="2"/>
      <c r="AE13" s="2"/>
      <c r="AF13" s="2" t="e">
        <f t="shared" si="12"/>
        <v>#DIV/0!</v>
      </c>
      <c r="AG13" s="21">
        <v>180</v>
      </c>
      <c r="AH13" s="2">
        <v>28.5</v>
      </c>
      <c r="AI13" s="2">
        <f t="shared" si="13"/>
        <v>15.833333333333332</v>
      </c>
      <c r="AJ13" s="23">
        <v>9770.7</v>
      </c>
      <c r="AK13" s="25">
        <v>881.4</v>
      </c>
      <c r="AL13" s="2">
        <f t="shared" si="14"/>
        <v>9.020848045687616</v>
      </c>
      <c r="AM13" s="23">
        <v>1405.1</v>
      </c>
      <c r="AN13" s="25">
        <v>585.5</v>
      </c>
      <c r="AO13" s="2">
        <f t="shared" si="15"/>
        <v>41.66963205465804</v>
      </c>
      <c r="AP13" s="23">
        <v>1174.7</v>
      </c>
      <c r="AQ13" s="25">
        <v>14.7</v>
      </c>
      <c r="AR13" s="2">
        <f t="shared" si="16"/>
        <v>1.2513833319145313</v>
      </c>
      <c r="AS13" s="21">
        <v>12800.6</v>
      </c>
      <c r="AT13" s="26">
        <v>1792.2</v>
      </c>
      <c r="AU13" s="2">
        <f t="shared" si="17"/>
        <v>14.00090620752152</v>
      </c>
      <c r="AV13" s="30">
        <v>1494.1</v>
      </c>
      <c r="AW13" s="25">
        <v>574.5</v>
      </c>
      <c r="AX13" s="2">
        <f t="shared" si="18"/>
        <v>38.45124155009705</v>
      </c>
      <c r="AY13" s="29">
        <v>1484</v>
      </c>
      <c r="AZ13" s="25">
        <v>574.4</v>
      </c>
      <c r="BA13" s="2">
        <f t="shared" si="2"/>
        <v>38.70619946091644</v>
      </c>
      <c r="BB13" s="21">
        <v>5991.8</v>
      </c>
      <c r="BC13" s="28">
        <v>218</v>
      </c>
      <c r="BD13" s="2">
        <f t="shared" si="19"/>
        <v>3.6383056844353954</v>
      </c>
      <c r="BE13" s="29">
        <v>4234.5</v>
      </c>
      <c r="BF13" s="28">
        <v>576</v>
      </c>
      <c r="BG13" s="2">
        <f t="shared" si="20"/>
        <v>13.602550478214665</v>
      </c>
      <c r="BH13" s="29">
        <v>972.1</v>
      </c>
      <c r="BI13" s="26">
        <v>388.4</v>
      </c>
      <c r="BJ13" s="2">
        <f t="shared" si="21"/>
        <v>39.954737166958125</v>
      </c>
      <c r="BK13" s="27">
        <f t="shared" si="3"/>
        <v>-316.89999999999964</v>
      </c>
      <c r="BL13" s="17">
        <f t="shared" si="22"/>
        <v>154.39999999999986</v>
      </c>
      <c r="BM13" s="2">
        <f>BL13/BK13*100</f>
        <v>-48.72199431997477</v>
      </c>
      <c r="BN13" s="8"/>
      <c r="BO13" s="9"/>
    </row>
    <row r="14" spans="1:67" ht="14.25">
      <c r="A14" s="7">
        <v>5</v>
      </c>
      <c r="B14" s="20" t="s">
        <v>34</v>
      </c>
      <c r="C14" s="33">
        <f t="shared" si="4"/>
        <v>25887.300000000003</v>
      </c>
      <c r="D14" s="21">
        <f t="shared" si="0"/>
        <v>2344.6</v>
      </c>
      <c r="E14" s="2">
        <f t="shared" si="5"/>
        <v>9.056950705558323</v>
      </c>
      <c r="F14" s="21">
        <v>2821.4</v>
      </c>
      <c r="G14" s="2">
        <v>994.8</v>
      </c>
      <c r="H14" s="2">
        <f t="shared" si="6"/>
        <v>35.25909123130361</v>
      </c>
      <c r="I14" s="21">
        <v>622.2</v>
      </c>
      <c r="J14" s="2">
        <v>252.4</v>
      </c>
      <c r="K14" s="2">
        <f t="shared" si="1"/>
        <v>40.56573449051752</v>
      </c>
      <c r="L14" s="21">
        <v>0.2</v>
      </c>
      <c r="M14" s="2">
        <v>0.2</v>
      </c>
      <c r="N14" s="2">
        <f t="shared" si="7"/>
        <v>100</v>
      </c>
      <c r="O14" s="21">
        <v>180</v>
      </c>
      <c r="P14" s="2">
        <v>5.6</v>
      </c>
      <c r="Q14" s="2">
        <f t="shared" si="8"/>
        <v>3.111111111111111</v>
      </c>
      <c r="R14" s="23">
        <v>535</v>
      </c>
      <c r="S14" s="2">
        <v>90.1</v>
      </c>
      <c r="T14" s="2">
        <f t="shared" si="24"/>
        <v>16.8411214953271</v>
      </c>
      <c r="U14" s="23"/>
      <c r="V14" s="2"/>
      <c r="W14" s="2" t="e">
        <f t="shared" si="9"/>
        <v>#DIV/0!</v>
      </c>
      <c r="X14" s="23">
        <v>178</v>
      </c>
      <c r="Y14" s="2">
        <v>42.7</v>
      </c>
      <c r="Z14" s="2">
        <f t="shared" si="10"/>
        <v>23.98876404494382</v>
      </c>
      <c r="AA14" s="23">
        <v>65</v>
      </c>
      <c r="AB14" s="2">
        <v>0</v>
      </c>
      <c r="AC14" s="2">
        <f t="shared" si="11"/>
        <v>0</v>
      </c>
      <c r="AD14" s="2"/>
      <c r="AE14" s="2"/>
      <c r="AF14" s="2" t="e">
        <f t="shared" si="12"/>
        <v>#DIV/0!</v>
      </c>
      <c r="AG14" s="21">
        <v>7</v>
      </c>
      <c r="AH14" s="2">
        <v>0</v>
      </c>
      <c r="AI14" s="2">
        <f t="shared" si="13"/>
        <v>0</v>
      </c>
      <c r="AJ14" s="23">
        <v>23065.9</v>
      </c>
      <c r="AK14" s="25">
        <v>1349.8</v>
      </c>
      <c r="AL14" s="2">
        <f t="shared" si="14"/>
        <v>5.8519286045634455</v>
      </c>
      <c r="AM14" s="23">
        <v>2589.5</v>
      </c>
      <c r="AN14" s="25">
        <v>1079</v>
      </c>
      <c r="AO14" s="2">
        <f t="shared" si="15"/>
        <v>41.66827572890519</v>
      </c>
      <c r="AP14" s="23">
        <v>0</v>
      </c>
      <c r="AQ14" s="25">
        <v>0</v>
      </c>
      <c r="AR14" s="2" t="e">
        <f t="shared" si="16"/>
        <v>#DIV/0!</v>
      </c>
      <c r="AS14" s="21">
        <v>26259.5</v>
      </c>
      <c r="AT14" s="26">
        <v>2451.4</v>
      </c>
      <c r="AU14" s="2">
        <f t="shared" si="17"/>
        <v>9.335288181420058</v>
      </c>
      <c r="AV14" s="30">
        <v>1613.2</v>
      </c>
      <c r="AW14" s="25">
        <v>487.4</v>
      </c>
      <c r="AX14" s="2">
        <f t="shared" si="18"/>
        <v>30.213240763699478</v>
      </c>
      <c r="AY14" s="29">
        <v>1369.8</v>
      </c>
      <c r="AZ14" s="25">
        <v>483.4</v>
      </c>
      <c r="BA14" s="2">
        <f t="shared" si="2"/>
        <v>35.289823331873265</v>
      </c>
      <c r="BB14" s="21">
        <v>1581.4</v>
      </c>
      <c r="BC14" s="28">
        <v>423.9</v>
      </c>
      <c r="BD14" s="2">
        <f t="shared" si="19"/>
        <v>26.80536233716959</v>
      </c>
      <c r="BE14" s="29">
        <v>21598.9</v>
      </c>
      <c r="BF14" s="28">
        <v>898.6</v>
      </c>
      <c r="BG14" s="2">
        <f t="shared" si="20"/>
        <v>4.160397057257546</v>
      </c>
      <c r="BH14" s="29">
        <v>1357</v>
      </c>
      <c r="BI14" s="32">
        <v>606.2</v>
      </c>
      <c r="BJ14" s="2">
        <f t="shared" si="21"/>
        <v>44.67207074428888</v>
      </c>
      <c r="BK14" s="27">
        <f t="shared" si="3"/>
        <v>-372.1999999999971</v>
      </c>
      <c r="BL14" s="17">
        <f t="shared" si="22"/>
        <v>-106.80000000000018</v>
      </c>
      <c r="BM14" s="2">
        <f t="shared" si="23"/>
        <v>28.69425040300941</v>
      </c>
      <c r="BN14" s="8"/>
      <c r="BO14" s="9"/>
    </row>
    <row r="15" spans="1:67" ht="14.25">
      <c r="A15" s="7">
        <v>6</v>
      </c>
      <c r="B15" s="20" t="s">
        <v>35</v>
      </c>
      <c r="C15" s="33">
        <f t="shared" si="4"/>
        <v>16477.6</v>
      </c>
      <c r="D15" s="21">
        <f t="shared" si="0"/>
        <v>2251.7</v>
      </c>
      <c r="E15" s="2">
        <f t="shared" si="5"/>
        <v>13.665218235665389</v>
      </c>
      <c r="F15" s="21">
        <v>1934.7</v>
      </c>
      <c r="G15" s="2">
        <v>455.9</v>
      </c>
      <c r="H15" s="2">
        <f t="shared" si="6"/>
        <v>23.564376905980254</v>
      </c>
      <c r="I15" s="21">
        <v>68.7</v>
      </c>
      <c r="J15" s="2">
        <v>14.6</v>
      </c>
      <c r="K15" s="2">
        <f t="shared" si="1"/>
        <v>21.251819505094613</v>
      </c>
      <c r="L15" s="21">
        <v>0</v>
      </c>
      <c r="M15" s="2">
        <v>0</v>
      </c>
      <c r="N15" s="2" t="e">
        <f t="shared" si="7"/>
        <v>#DIV/0!</v>
      </c>
      <c r="O15" s="21">
        <v>90</v>
      </c>
      <c r="P15" s="2">
        <v>4.3</v>
      </c>
      <c r="Q15" s="2">
        <f t="shared" si="8"/>
        <v>4.777777777777778</v>
      </c>
      <c r="R15" s="23">
        <v>516</v>
      </c>
      <c r="S15" s="2">
        <v>39.7</v>
      </c>
      <c r="T15" s="2">
        <f t="shared" si="24"/>
        <v>7.6937984496124034</v>
      </c>
      <c r="U15" s="23"/>
      <c r="V15" s="2"/>
      <c r="W15" s="2" t="e">
        <f t="shared" si="9"/>
        <v>#DIV/0!</v>
      </c>
      <c r="X15" s="23">
        <v>39</v>
      </c>
      <c r="Y15" s="2">
        <v>0</v>
      </c>
      <c r="Z15" s="2">
        <f t="shared" si="10"/>
        <v>0</v>
      </c>
      <c r="AA15" s="23">
        <v>0</v>
      </c>
      <c r="AB15" s="2">
        <v>0</v>
      </c>
      <c r="AC15" s="2" t="e">
        <f t="shared" si="11"/>
        <v>#DIV/0!</v>
      </c>
      <c r="AD15" s="2"/>
      <c r="AE15" s="2"/>
      <c r="AF15" s="2" t="e">
        <f t="shared" si="12"/>
        <v>#DIV/0!</v>
      </c>
      <c r="AG15" s="21">
        <v>90</v>
      </c>
      <c r="AH15" s="2">
        <v>0</v>
      </c>
      <c r="AI15" s="2">
        <f t="shared" si="13"/>
        <v>0</v>
      </c>
      <c r="AJ15" s="23">
        <v>14542.9</v>
      </c>
      <c r="AK15" s="25">
        <v>1795.8</v>
      </c>
      <c r="AL15" s="2">
        <f t="shared" si="14"/>
        <v>12.348293669075632</v>
      </c>
      <c r="AM15" s="23">
        <v>3308.2</v>
      </c>
      <c r="AN15" s="25">
        <v>1378.4</v>
      </c>
      <c r="AO15" s="2">
        <f t="shared" si="15"/>
        <v>41.66616286802491</v>
      </c>
      <c r="AP15" s="23">
        <v>2390</v>
      </c>
      <c r="AQ15" s="25">
        <v>0</v>
      </c>
      <c r="AR15" s="2">
        <f t="shared" si="16"/>
        <v>0</v>
      </c>
      <c r="AS15" s="21">
        <v>17252.1</v>
      </c>
      <c r="AT15" s="26">
        <v>1958.8</v>
      </c>
      <c r="AU15" s="2">
        <f t="shared" si="17"/>
        <v>11.353980095176821</v>
      </c>
      <c r="AV15" s="30">
        <v>1492.6</v>
      </c>
      <c r="AW15" s="25">
        <v>515.2</v>
      </c>
      <c r="AX15" s="2">
        <f t="shared" si="18"/>
        <v>34.516950288087905</v>
      </c>
      <c r="AY15" s="29">
        <v>1456</v>
      </c>
      <c r="AZ15" s="25">
        <v>511.6</v>
      </c>
      <c r="BA15" s="2">
        <f t="shared" si="2"/>
        <v>35.13736263736264</v>
      </c>
      <c r="BB15" s="21">
        <v>13530.6</v>
      </c>
      <c r="BC15" s="28">
        <v>415.8</v>
      </c>
      <c r="BD15" s="2">
        <f t="shared" si="19"/>
        <v>3.0730344552348012</v>
      </c>
      <c r="BE15" s="29">
        <v>1026.2</v>
      </c>
      <c r="BF15" s="28">
        <v>395.6</v>
      </c>
      <c r="BG15" s="2">
        <f t="shared" si="20"/>
        <v>38.54999025531086</v>
      </c>
      <c r="BH15" s="29">
        <v>1009</v>
      </c>
      <c r="BI15" s="26">
        <v>513.5</v>
      </c>
      <c r="BJ15" s="2">
        <f t="shared" si="21"/>
        <v>50.89197224975223</v>
      </c>
      <c r="BK15" s="27">
        <f t="shared" si="3"/>
        <v>-774.5</v>
      </c>
      <c r="BL15" s="17">
        <f t="shared" si="22"/>
        <v>292.89999999999986</v>
      </c>
      <c r="BM15" s="2">
        <f t="shared" si="23"/>
        <v>-37.81794706262103</v>
      </c>
      <c r="BN15" s="8"/>
      <c r="BO15" s="9"/>
    </row>
    <row r="16" spans="1:67" ht="14.25">
      <c r="A16" s="7">
        <v>7</v>
      </c>
      <c r="B16" s="20" t="s">
        <v>36</v>
      </c>
      <c r="C16" s="33">
        <f t="shared" si="4"/>
        <v>8447.2</v>
      </c>
      <c r="D16" s="21">
        <f t="shared" si="0"/>
        <v>1727.6</v>
      </c>
      <c r="E16" s="2">
        <f t="shared" si="5"/>
        <v>20.451747324557246</v>
      </c>
      <c r="F16" s="21">
        <v>1058.4</v>
      </c>
      <c r="G16" s="2">
        <v>844</v>
      </c>
      <c r="H16" s="2">
        <f t="shared" si="6"/>
        <v>79.74300831443688</v>
      </c>
      <c r="I16" s="21">
        <v>9.6</v>
      </c>
      <c r="J16" s="2">
        <v>4.6</v>
      </c>
      <c r="K16" s="2">
        <f t="shared" si="1"/>
        <v>47.916666666666664</v>
      </c>
      <c r="L16" s="21">
        <v>0</v>
      </c>
      <c r="M16" s="2">
        <v>0</v>
      </c>
      <c r="N16" s="2" t="e">
        <f t="shared" si="7"/>
        <v>#DIV/0!</v>
      </c>
      <c r="O16" s="21">
        <v>50</v>
      </c>
      <c r="P16" s="2">
        <v>3.7</v>
      </c>
      <c r="Q16" s="2">
        <f t="shared" si="8"/>
        <v>7.400000000000001</v>
      </c>
      <c r="R16" s="23">
        <v>329</v>
      </c>
      <c r="S16" s="2">
        <v>120.2</v>
      </c>
      <c r="T16" s="2">
        <f t="shared" si="24"/>
        <v>36.53495440729483</v>
      </c>
      <c r="U16" s="23"/>
      <c r="V16" s="2"/>
      <c r="W16" s="2" t="e">
        <f t="shared" si="9"/>
        <v>#DIV/0!</v>
      </c>
      <c r="X16" s="23">
        <v>233</v>
      </c>
      <c r="Y16" s="2">
        <v>467.7</v>
      </c>
      <c r="Z16" s="2">
        <f t="shared" si="10"/>
        <v>200.72961373390558</v>
      </c>
      <c r="AA16" s="23">
        <v>31</v>
      </c>
      <c r="AB16" s="2">
        <v>9.7</v>
      </c>
      <c r="AC16" s="2">
        <f t="shared" si="11"/>
        <v>31.290322580645157</v>
      </c>
      <c r="AD16" s="2"/>
      <c r="AE16" s="2"/>
      <c r="AF16" s="2" t="e">
        <f t="shared" si="12"/>
        <v>#DIV/0!</v>
      </c>
      <c r="AG16" s="21">
        <v>0</v>
      </c>
      <c r="AH16" s="2">
        <v>0</v>
      </c>
      <c r="AI16" s="2" t="e">
        <f t="shared" si="13"/>
        <v>#DIV/0!</v>
      </c>
      <c r="AJ16" s="23">
        <v>7388.8</v>
      </c>
      <c r="AK16" s="25">
        <v>883.6</v>
      </c>
      <c r="AL16" s="2">
        <f t="shared" si="14"/>
        <v>11.9586401039411</v>
      </c>
      <c r="AM16" s="23">
        <v>1018.3</v>
      </c>
      <c r="AN16" s="25">
        <v>424.3</v>
      </c>
      <c r="AO16" s="2">
        <f t="shared" si="15"/>
        <v>41.66748502405971</v>
      </c>
      <c r="AP16" s="23">
        <v>1292.9</v>
      </c>
      <c r="AQ16" s="25">
        <v>201.1</v>
      </c>
      <c r="AR16" s="2">
        <f t="shared" si="16"/>
        <v>15.554180524402506</v>
      </c>
      <c r="AS16" s="21">
        <v>8620.8</v>
      </c>
      <c r="AT16" s="26">
        <v>1064.6</v>
      </c>
      <c r="AU16" s="2">
        <f t="shared" si="17"/>
        <v>12.349201930215294</v>
      </c>
      <c r="AV16" s="30">
        <v>1233.4</v>
      </c>
      <c r="AW16" s="25">
        <v>432.7</v>
      </c>
      <c r="AX16" s="2">
        <f t="shared" si="18"/>
        <v>35.0818874655424</v>
      </c>
      <c r="AY16" s="29">
        <v>1172.7</v>
      </c>
      <c r="AZ16" s="25">
        <v>411.4</v>
      </c>
      <c r="BA16" s="2">
        <f t="shared" si="2"/>
        <v>35.08143600238765</v>
      </c>
      <c r="BB16" s="21">
        <v>5081.6</v>
      </c>
      <c r="BC16" s="28">
        <v>196.6</v>
      </c>
      <c r="BD16" s="2">
        <f t="shared" si="19"/>
        <v>3.8688602015113345</v>
      </c>
      <c r="BE16" s="29">
        <v>988.6</v>
      </c>
      <c r="BF16" s="28">
        <v>62</v>
      </c>
      <c r="BG16" s="2">
        <f t="shared" si="20"/>
        <v>6.271495043495852</v>
      </c>
      <c r="BH16" s="29">
        <v>1210.2</v>
      </c>
      <c r="BI16" s="26">
        <v>338</v>
      </c>
      <c r="BJ16" s="2">
        <f t="shared" si="21"/>
        <v>27.929267889605025</v>
      </c>
      <c r="BK16" s="27">
        <f t="shared" si="3"/>
        <v>-173.59999999999854</v>
      </c>
      <c r="BL16" s="17">
        <f t="shared" si="22"/>
        <v>663</v>
      </c>
      <c r="BM16" s="2">
        <f t="shared" si="23"/>
        <v>-381.9124423963166</v>
      </c>
      <c r="BN16" s="8"/>
      <c r="BO16" s="9"/>
    </row>
    <row r="17" spans="1:67" ht="15" customHeight="1">
      <c r="A17" s="7">
        <v>8</v>
      </c>
      <c r="B17" s="20" t="s">
        <v>37</v>
      </c>
      <c r="C17" s="33">
        <f t="shared" si="4"/>
        <v>9886.7</v>
      </c>
      <c r="D17" s="21">
        <f t="shared" si="0"/>
        <v>1799.8999999999999</v>
      </c>
      <c r="E17" s="2">
        <f t="shared" si="5"/>
        <v>18.20526565992697</v>
      </c>
      <c r="F17" s="21">
        <v>3895.1</v>
      </c>
      <c r="G17" s="2">
        <v>1330.6</v>
      </c>
      <c r="H17" s="2">
        <f t="shared" si="6"/>
        <v>34.16086878385664</v>
      </c>
      <c r="I17" s="21">
        <v>1448.7</v>
      </c>
      <c r="J17" s="2">
        <v>610.9</v>
      </c>
      <c r="K17" s="2">
        <f t="shared" si="1"/>
        <v>42.16884102988887</v>
      </c>
      <c r="L17" s="21">
        <v>3.5</v>
      </c>
      <c r="M17" s="2">
        <v>4.9</v>
      </c>
      <c r="N17" s="2">
        <f t="shared" si="7"/>
        <v>140</v>
      </c>
      <c r="O17" s="21">
        <v>230</v>
      </c>
      <c r="P17" s="2">
        <v>13.6</v>
      </c>
      <c r="Q17" s="2">
        <f t="shared" si="8"/>
        <v>5.913043478260869</v>
      </c>
      <c r="R17" s="23">
        <v>1215</v>
      </c>
      <c r="S17" s="2">
        <v>328.6</v>
      </c>
      <c r="T17" s="2">
        <f t="shared" si="24"/>
        <v>27.04526748971194</v>
      </c>
      <c r="U17" s="23"/>
      <c r="V17" s="2"/>
      <c r="W17" s="2" t="e">
        <f t="shared" si="9"/>
        <v>#DIV/0!</v>
      </c>
      <c r="X17" s="23">
        <v>0</v>
      </c>
      <c r="Y17" s="2">
        <v>0</v>
      </c>
      <c r="Z17" s="2" t="e">
        <f t="shared" si="10"/>
        <v>#DIV/0!</v>
      </c>
      <c r="AA17" s="23">
        <v>0</v>
      </c>
      <c r="AB17" s="2">
        <v>0</v>
      </c>
      <c r="AC17" s="2" t="e">
        <f t="shared" si="11"/>
        <v>#DIV/0!</v>
      </c>
      <c r="AD17" s="2"/>
      <c r="AE17" s="2"/>
      <c r="AF17" s="2" t="e">
        <f t="shared" si="12"/>
        <v>#DIV/0!</v>
      </c>
      <c r="AG17" s="21">
        <v>35</v>
      </c>
      <c r="AH17" s="2">
        <v>35.5</v>
      </c>
      <c r="AI17" s="2" t="e">
        <f>AI10</f>
        <v>#DIV/0!</v>
      </c>
      <c r="AJ17" s="23">
        <v>5991.6</v>
      </c>
      <c r="AK17" s="25">
        <v>469.3</v>
      </c>
      <c r="AL17" s="2">
        <f t="shared" si="14"/>
        <v>7.832632351959409</v>
      </c>
      <c r="AM17" s="23">
        <v>401.5</v>
      </c>
      <c r="AN17" s="25">
        <v>167.3</v>
      </c>
      <c r="AO17" s="2">
        <f t="shared" si="15"/>
        <v>41.66874221668743</v>
      </c>
      <c r="AP17" s="23">
        <v>100</v>
      </c>
      <c r="AQ17" s="25">
        <v>0</v>
      </c>
      <c r="AR17" s="2">
        <f t="shared" si="16"/>
        <v>0</v>
      </c>
      <c r="AS17" s="21">
        <v>10182.6</v>
      </c>
      <c r="AT17" s="26">
        <v>1641.7</v>
      </c>
      <c r="AU17" s="2">
        <f t="shared" si="17"/>
        <v>16.1226013002573</v>
      </c>
      <c r="AV17" s="30">
        <v>1517.9</v>
      </c>
      <c r="AW17" s="25">
        <v>517.9</v>
      </c>
      <c r="AX17" s="2">
        <f t="shared" si="18"/>
        <v>34.119507213913955</v>
      </c>
      <c r="AY17" s="29">
        <v>1447.4</v>
      </c>
      <c r="AZ17" s="25">
        <v>507.9</v>
      </c>
      <c r="BA17" s="2">
        <f t="shared" si="2"/>
        <v>35.09050711620837</v>
      </c>
      <c r="BB17" s="21">
        <v>1932.4</v>
      </c>
      <c r="BC17" s="28">
        <v>288.5</v>
      </c>
      <c r="BD17" s="2">
        <f t="shared" si="19"/>
        <v>14.92962119643966</v>
      </c>
      <c r="BE17" s="29">
        <v>5285.2</v>
      </c>
      <c r="BF17" s="28">
        <v>245.8</v>
      </c>
      <c r="BG17" s="2">
        <f t="shared" si="20"/>
        <v>4.6507227730265654</v>
      </c>
      <c r="BH17" s="29">
        <v>1328.9</v>
      </c>
      <c r="BI17" s="26">
        <v>544.3</v>
      </c>
      <c r="BJ17" s="2">
        <f t="shared" si="21"/>
        <v>40.958687636391</v>
      </c>
      <c r="BK17" s="27">
        <f t="shared" si="3"/>
        <v>-295.89999999999964</v>
      </c>
      <c r="BL17" s="17">
        <f t="shared" si="22"/>
        <v>158.19999999999982</v>
      </c>
      <c r="BM17" s="2">
        <f t="shared" si="23"/>
        <v>-53.46400811084826</v>
      </c>
      <c r="BN17" s="8"/>
      <c r="BO17" s="9"/>
    </row>
    <row r="18" spans="1:67" ht="14.25">
      <c r="A18" s="7">
        <v>9</v>
      </c>
      <c r="B18" s="20" t="s">
        <v>38</v>
      </c>
      <c r="C18" s="33">
        <f t="shared" si="4"/>
        <v>38882.9</v>
      </c>
      <c r="D18" s="21">
        <f t="shared" si="0"/>
        <v>4248.099999999999</v>
      </c>
      <c r="E18" s="2">
        <f t="shared" si="5"/>
        <v>10.925368220991745</v>
      </c>
      <c r="F18" s="21">
        <v>2452</v>
      </c>
      <c r="G18" s="2">
        <v>892.9</v>
      </c>
      <c r="H18" s="2">
        <f t="shared" si="6"/>
        <v>36.41517128874388</v>
      </c>
      <c r="I18" s="21">
        <v>313.5</v>
      </c>
      <c r="J18" s="2">
        <v>114.6</v>
      </c>
      <c r="K18" s="2">
        <f t="shared" si="1"/>
        <v>36.55502392344497</v>
      </c>
      <c r="L18" s="21">
        <v>22</v>
      </c>
      <c r="M18" s="2">
        <v>137.6</v>
      </c>
      <c r="N18" s="2">
        <f t="shared" si="7"/>
        <v>625.4545454545454</v>
      </c>
      <c r="O18" s="21">
        <v>390</v>
      </c>
      <c r="P18" s="2">
        <v>17.4</v>
      </c>
      <c r="Q18" s="2">
        <f t="shared" si="8"/>
        <v>4.461538461538462</v>
      </c>
      <c r="R18" s="23">
        <v>888</v>
      </c>
      <c r="S18" s="2">
        <v>265.8</v>
      </c>
      <c r="T18" s="2">
        <f t="shared" si="24"/>
        <v>29.93243243243243</v>
      </c>
      <c r="U18" s="23"/>
      <c r="V18" s="2"/>
      <c r="W18" s="2" t="e">
        <f t="shared" si="9"/>
        <v>#DIV/0!</v>
      </c>
      <c r="X18" s="23">
        <v>39</v>
      </c>
      <c r="Y18" s="2">
        <v>16.8</v>
      </c>
      <c r="Z18" s="2">
        <f t="shared" si="10"/>
        <v>43.07692307692308</v>
      </c>
      <c r="AA18" s="23">
        <v>25</v>
      </c>
      <c r="AB18" s="2">
        <v>13.6</v>
      </c>
      <c r="AC18" s="2">
        <f t="shared" si="11"/>
        <v>54.400000000000006</v>
      </c>
      <c r="AD18" s="2"/>
      <c r="AE18" s="2"/>
      <c r="AF18" s="2" t="e">
        <f t="shared" si="12"/>
        <v>#DIV/0!</v>
      </c>
      <c r="AG18" s="21">
        <v>0</v>
      </c>
      <c r="AH18" s="2">
        <v>0</v>
      </c>
      <c r="AI18" s="2" t="e">
        <f t="shared" si="13"/>
        <v>#DIV/0!</v>
      </c>
      <c r="AJ18" s="23">
        <v>36430.9</v>
      </c>
      <c r="AK18" s="25">
        <v>3355.2</v>
      </c>
      <c r="AL18" s="2">
        <f t="shared" si="14"/>
        <v>9.20976423859965</v>
      </c>
      <c r="AM18" s="23">
        <v>6697.4</v>
      </c>
      <c r="AN18" s="25">
        <v>2790.6</v>
      </c>
      <c r="AO18" s="2">
        <f t="shared" si="15"/>
        <v>41.66691551945531</v>
      </c>
      <c r="AP18" s="23">
        <v>1305</v>
      </c>
      <c r="AQ18" s="25">
        <v>0</v>
      </c>
      <c r="AR18" s="2">
        <f t="shared" si="16"/>
        <v>0</v>
      </c>
      <c r="AS18" s="21">
        <v>38882.9</v>
      </c>
      <c r="AT18" s="26">
        <v>2497.6</v>
      </c>
      <c r="AU18" s="2">
        <f t="shared" si="17"/>
        <v>6.4233892019370975</v>
      </c>
      <c r="AV18" s="30">
        <v>2142</v>
      </c>
      <c r="AW18" s="25">
        <v>552.6</v>
      </c>
      <c r="AX18" s="2">
        <f t="shared" si="18"/>
        <v>25.798319327731097</v>
      </c>
      <c r="AY18" s="29">
        <v>1667.4</v>
      </c>
      <c r="AZ18" s="25">
        <v>490</v>
      </c>
      <c r="BA18" s="2">
        <f t="shared" si="2"/>
        <v>29.38706968933669</v>
      </c>
      <c r="BB18" s="21">
        <v>4031.9</v>
      </c>
      <c r="BC18" s="28">
        <v>722.4</v>
      </c>
      <c r="BD18" s="2">
        <f t="shared" si="19"/>
        <v>17.917111039460305</v>
      </c>
      <c r="BE18" s="29">
        <v>5824.8</v>
      </c>
      <c r="BF18" s="28">
        <v>155.2</v>
      </c>
      <c r="BG18" s="2">
        <f t="shared" si="20"/>
        <v>2.664469166323307</v>
      </c>
      <c r="BH18" s="29">
        <v>25909.5</v>
      </c>
      <c r="BI18" s="26">
        <v>913.3</v>
      </c>
      <c r="BJ18" s="2">
        <f t="shared" si="21"/>
        <v>3.5249618865667034</v>
      </c>
      <c r="BK18" s="27">
        <f t="shared" si="3"/>
        <v>0</v>
      </c>
      <c r="BL18" s="17">
        <f t="shared" si="22"/>
        <v>1750.4999999999995</v>
      </c>
      <c r="BM18" s="2" t="e">
        <f t="shared" si="23"/>
        <v>#DIV/0!</v>
      </c>
      <c r="BN18" s="8"/>
      <c r="BO18" s="9"/>
    </row>
    <row r="19" spans="1:67" ht="14.25">
      <c r="A19" s="7">
        <v>10</v>
      </c>
      <c r="B19" s="20" t="s">
        <v>39</v>
      </c>
      <c r="C19" s="33">
        <f t="shared" si="4"/>
        <v>4231.4</v>
      </c>
      <c r="D19" s="21">
        <f t="shared" si="0"/>
        <v>1546.4</v>
      </c>
      <c r="E19" s="2">
        <f t="shared" si="5"/>
        <v>36.545824077137596</v>
      </c>
      <c r="F19" s="21">
        <v>1361.7</v>
      </c>
      <c r="G19" s="2">
        <v>435.7</v>
      </c>
      <c r="H19" s="2">
        <f t="shared" si="6"/>
        <v>31.996768744951158</v>
      </c>
      <c r="I19" s="21">
        <v>13.3</v>
      </c>
      <c r="J19" s="2">
        <v>3.5</v>
      </c>
      <c r="K19" s="2">
        <f t="shared" si="1"/>
        <v>26.31578947368421</v>
      </c>
      <c r="L19" s="21">
        <v>0.4</v>
      </c>
      <c r="M19" s="2">
        <v>0</v>
      </c>
      <c r="N19" s="2">
        <f t="shared" si="7"/>
        <v>0</v>
      </c>
      <c r="O19" s="21">
        <v>95</v>
      </c>
      <c r="P19" s="2">
        <v>25.6</v>
      </c>
      <c r="Q19" s="2">
        <f t="shared" si="8"/>
        <v>26.94736842105263</v>
      </c>
      <c r="R19" s="23">
        <v>342</v>
      </c>
      <c r="S19" s="2">
        <v>18.4</v>
      </c>
      <c r="T19" s="2">
        <f t="shared" si="24"/>
        <v>5.380116959064328</v>
      </c>
      <c r="U19" s="23"/>
      <c r="V19" s="2"/>
      <c r="W19" s="2" t="e">
        <f t="shared" si="9"/>
        <v>#DIV/0!</v>
      </c>
      <c r="X19" s="23">
        <v>240</v>
      </c>
      <c r="Y19" s="2">
        <v>67.9</v>
      </c>
      <c r="Z19" s="2">
        <f t="shared" si="10"/>
        <v>28.29166666666667</v>
      </c>
      <c r="AA19" s="23">
        <v>5</v>
      </c>
      <c r="AB19" s="2">
        <v>0</v>
      </c>
      <c r="AC19" s="2">
        <f t="shared" si="11"/>
        <v>0</v>
      </c>
      <c r="AD19" s="2"/>
      <c r="AE19" s="2"/>
      <c r="AF19" s="2" t="e">
        <f t="shared" si="12"/>
        <v>#DIV/0!</v>
      </c>
      <c r="AG19" s="21">
        <v>0</v>
      </c>
      <c r="AH19" s="2">
        <v>0</v>
      </c>
      <c r="AI19" s="2" t="e">
        <f t="shared" si="13"/>
        <v>#DIV/0!</v>
      </c>
      <c r="AJ19" s="23">
        <v>2869.7</v>
      </c>
      <c r="AK19" s="25">
        <v>1110.7</v>
      </c>
      <c r="AL19" s="2">
        <f t="shared" si="14"/>
        <v>38.704394187545745</v>
      </c>
      <c r="AM19" s="23">
        <v>1549.3</v>
      </c>
      <c r="AN19" s="25">
        <v>645.5</v>
      </c>
      <c r="AO19" s="2">
        <f t="shared" si="15"/>
        <v>41.663977280061964</v>
      </c>
      <c r="AP19" s="23">
        <v>600.9</v>
      </c>
      <c r="AQ19" s="25">
        <v>200.4</v>
      </c>
      <c r="AR19" s="2">
        <f t="shared" si="16"/>
        <v>33.34997503744383</v>
      </c>
      <c r="AS19" s="21">
        <v>4440.5</v>
      </c>
      <c r="AT19" s="26">
        <v>1550.4</v>
      </c>
      <c r="AU19" s="2">
        <f t="shared" si="17"/>
        <v>34.91498705100777</v>
      </c>
      <c r="AV19" s="30">
        <v>1258.2</v>
      </c>
      <c r="AW19" s="25">
        <v>432.9</v>
      </c>
      <c r="AX19" s="2">
        <f t="shared" si="18"/>
        <v>34.40629470672389</v>
      </c>
      <c r="AY19" s="29">
        <v>1242.2</v>
      </c>
      <c r="AZ19" s="25">
        <v>422</v>
      </c>
      <c r="BA19" s="2">
        <f t="shared" si="2"/>
        <v>33.97198518757044</v>
      </c>
      <c r="BB19" s="21">
        <v>974.9</v>
      </c>
      <c r="BC19" s="28">
        <v>251.2</v>
      </c>
      <c r="BD19" s="2">
        <f t="shared" si="19"/>
        <v>25.766745307210996</v>
      </c>
      <c r="BE19" s="29">
        <v>796.8</v>
      </c>
      <c r="BF19" s="28">
        <v>338.3</v>
      </c>
      <c r="BG19" s="2">
        <f t="shared" si="20"/>
        <v>42.457329317269085</v>
      </c>
      <c r="BH19" s="29">
        <v>1286.6</v>
      </c>
      <c r="BI19" s="26">
        <v>474.5</v>
      </c>
      <c r="BJ19" s="2">
        <f t="shared" si="21"/>
        <v>36.88014923053008</v>
      </c>
      <c r="BK19" s="27">
        <f t="shared" si="3"/>
        <v>-209.10000000000036</v>
      </c>
      <c r="BL19" s="17">
        <f t="shared" si="22"/>
        <v>-4</v>
      </c>
      <c r="BM19" s="2">
        <f t="shared" si="23"/>
        <v>1.9129603060736455</v>
      </c>
      <c r="BN19" s="8"/>
      <c r="BO19" s="9"/>
    </row>
    <row r="20" spans="1:67" ht="14.25">
      <c r="A20" s="7">
        <v>11</v>
      </c>
      <c r="B20" s="20" t="s">
        <v>40</v>
      </c>
      <c r="C20" s="33">
        <f t="shared" si="4"/>
        <v>8990</v>
      </c>
      <c r="D20" s="21">
        <f t="shared" si="0"/>
        <v>1512.4</v>
      </c>
      <c r="E20" s="2">
        <f t="shared" si="5"/>
        <v>16.82313681868743</v>
      </c>
      <c r="F20" s="21">
        <v>1004.9</v>
      </c>
      <c r="G20" s="2">
        <v>341.4</v>
      </c>
      <c r="H20" s="2">
        <f t="shared" si="6"/>
        <v>33.973529704448204</v>
      </c>
      <c r="I20" s="21">
        <v>10.6</v>
      </c>
      <c r="J20" s="2">
        <v>3.8</v>
      </c>
      <c r="K20" s="2">
        <f t="shared" si="1"/>
        <v>35.84905660377358</v>
      </c>
      <c r="L20" s="21">
        <v>0.9</v>
      </c>
      <c r="M20" s="2">
        <v>0.2</v>
      </c>
      <c r="N20" s="2">
        <f t="shared" si="7"/>
        <v>22.222222222222225</v>
      </c>
      <c r="O20" s="21">
        <v>45</v>
      </c>
      <c r="P20" s="2">
        <v>23.2</v>
      </c>
      <c r="Q20" s="2">
        <f t="shared" si="8"/>
        <v>51.55555555555556</v>
      </c>
      <c r="R20" s="23">
        <v>281</v>
      </c>
      <c r="S20" s="2">
        <v>50.3</v>
      </c>
      <c r="T20" s="2">
        <f t="shared" si="24"/>
        <v>17.90035587188612</v>
      </c>
      <c r="U20" s="23"/>
      <c r="V20" s="2"/>
      <c r="W20" s="2" t="e">
        <f t="shared" si="9"/>
        <v>#DIV/0!</v>
      </c>
      <c r="X20" s="23">
        <v>0</v>
      </c>
      <c r="Y20" s="2">
        <v>3.9</v>
      </c>
      <c r="Z20" s="2" t="e">
        <f t="shared" si="10"/>
        <v>#DIV/0!</v>
      </c>
      <c r="AA20" s="23">
        <v>28</v>
      </c>
      <c r="AB20" s="2">
        <v>7.8</v>
      </c>
      <c r="AC20" s="2">
        <f t="shared" si="11"/>
        <v>27.857142857142858</v>
      </c>
      <c r="AD20" s="2"/>
      <c r="AE20" s="2"/>
      <c r="AF20" s="2" t="e">
        <f t="shared" si="12"/>
        <v>#DIV/0!</v>
      </c>
      <c r="AG20" s="21">
        <v>0</v>
      </c>
      <c r="AH20" s="2">
        <v>0</v>
      </c>
      <c r="AI20" s="2" t="e">
        <f t="shared" si="13"/>
        <v>#DIV/0!</v>
      </c>
      <c r="AJ20" s="23">
        <v>7985.1</v>
      </c>
      <c r="AK20" s="25">
        <v>1171</v>
      </c>
      <c r="AL20" s="2">
        <f t="shared" si="14"/>
        <v>14.664813214612217</v>
      </c>
      <c r="AM20" s="23">
        <v>2259.7</v>
      </c>
      <c r="AN20" s="25">
        <v>941.5</v>
      </c>
      <c r="AO20" s="2">
        <f t="shared" si="15"/>
        <v>41.66482276408373</v>
      </c>
      <c r="AP20" s="23">
        <v>1758.5</v>
      </c>
      <c r="AQ20" s="25">
        <v>0</v>
      </c>
      <c r="AR20" s="2">
        <f t="shared" si="16"/>
        <v>0</v>
      </c>
      <c r="AS20" s="21">
        <v>9386</v>
      </c>
      <c r="AT20" s="26">
        <v>1413.2</v>
      </c>
      <c r="AU20" s="2">
        <f t="shared" si="17"/>
        <v>15.056467078627744</v>
      </c>
      <c r="AV20" s="30">
        <v>1340.1</v>
      </c>
      <c r="AW20" s="25">
        <v>424.5</v>
      </c>
      <c r="AX20" s="2">
        <f t="shared" si="18"/>
        <v>31.67674054175062</v>
      </c>
      <c r="AY20" s="29">
        <v>1326.5</v>
      </c>
      <c r="AZ20" s="25">
        <v>424.5</v>
      </c>
      <c r="BA20" s="2">
        <f t="shared" si="2"/>
        <v>32.0015077271014</v>
      </c>
      <c r="BB20" s="21">
        <v>6288</v>
      </c>
      <c r="BC20" s="28">
        <v>415.1</v>
      </c>
      <c r="BD20" s="2">
        <f t="shared" si="19"/>
        <v>6.6014631043257</v>
      </c>
      <c r="BE20" s="29">
        <v>694.5</v>
      </c>
      <c r="BF20" s="28">
        <v>191.3</v>
      </c>
      <c r="BG20" s="2">
        <f t="shared" si="20"/>
        <v>27.544996400287978</v>
      </c>
      <c r="BH20" s="29">
        <v>919.2</v>
      </c>
      <c r="BI20" s="26">
        <v>346.9</v>
      </c>
      <c r="BJ20" s="2">
        <f t="shared" si="21"/>
        <v>37.73933855526545</v>
      </c>
      <c r="BK20" s="27">
        <f t="shared" si="3"/>
        <v>-396</v>
      </c>
      <c r="BL20" s="17">
        <f t="shared" si="22"/>
        <v>99.20000000000005</v>
      </c>
      <c r="BM20" s="2">
        <f t="shared" si="23"/>
        <v>-25.050505050505063</v>
      </c>
      <c r="BN20" s="8"/>
      <c r="BO20" s="9"/>
    </row>
    <row r="21" spans="1:67" ht="15" customHeight="1">
      <c r="A21" s="7">
        <v>12</v>
      </c>
      <c r="B21" s="20" t="s">
        <v>41</v>
      </c>
      <c r="C21" s="33">
        <f t="shared" si="4"/>
        <v>10746.4</v>
      </c>
      <c r="D21" s="21">
        <f t="shared" si="0"/>
        <v>2244.9</v>
      </c>
      <c r="E21" s="2">
        <f t="shared" si="5"/>
        <v>20.88978634705576</v>
      </c>
      <c r="F21" s="21">
        <v>1757.5</v>
      </c>
      <c r="G21" s="2">
        <v>341.2</v>
      </c>
      <c r="H21" s="2">
        <f t="shared" si="6"/>
        <v>19.41394025604552</v>
      </c>
      <c r="I21" s="21">
        <v>45.9</v>
      </c>
      <c r="J21" s="2">
        <v>27.8</v>
      </c>
      <c r="K21" s="2">
        <f t="shared" si="1"/>
        <v>60.56644880174292</v>
      </c>
      <c r="L21" s="21">
        <v>0</v>
      </c>
      <c r="M21" s="2">
        <v>0.1</v>
      </c>
      <c r="N21" s="2" t="e">
        <f t="shared" si="7"/>
        <v>#DIV/0!</v>
      </c>
      <c r="O21" s="21">
        <v>250</v>
      </c>
      <c r="P21" s="2">
        <v>5.1</v>
      </c>
      <c r="Q21" s="2">
        <f t="shared" si="8"/>
        <v>2.0399999999999996</v>
      </c>
      <c r="R21" s="23">
        <v>899</v>
      </c>
      <c r="S21" s="2">
        <v>66.1</v>
      </c>
      <c r="T21" s="2">
        <f t="shared" si="24"/>
        <v>7.3526140155728585</v>
      </c>
      <c r="U21" s="23"/>
      <c r="V21" s="2"/>
      <c r="W21" s="2" t="e">
        <f t="shared" si="9"/>
        <v>#DIV/0!</v>
      </c>
      <c r="X21" s="23">
        <v>0</v>
      </c>
      <c r="Y21" s="2">
        <v>0</v>
      </c>
      <c r="Z21" s="2" t="e">
        <f t="shared" si="10"/>
        <v>#DIV/0!</v>
      </c>
      <c r="AA21" s="23">
        <v>40</v>
      </c>
      <c r="AB21" s="2">
        <v>16.2</v>
      </c>
      <c r="AC21" s="2">
        <f t="shared" si="11"/>
        <v>40.5</v>
      </c>
      <c r="AD21" s="2"/>
      <c r="AE21" s="2"/>
      <c r="AF21" s="2" t="e">
        <f t="shared" si="12"/>
        <v>#DIV/0!</v>
      </c>
      <c r="AG21" s="21">
        <v>0</v>
      </c>
      <c r="AH21" s="2">
        <v>0</v>
      </c>
      <c r="AI21" s="2" t="e">
        <f t="shared" si="13"/>
        <v>#DIV/0!</v>
      </c>
      <c r="AJ21" s="23">
        <v>8988.9</v>
      </c>
      <c r="AK21" s="25">
        <v>1903.7</v>
      </c>
      <c r="AL21" s="2">
        <f t="shared" si="14"/>
        <v>21.178342177574567</v>
      </c>
      <c r="AM21" s="23">
        <v>3676.5</v>
      </c>
      <c r="AN21" s="25">
        <v>1531.9</v>
      </c>
      <c r="AO21" s="2">
        <f t="shared" si="15"/>
        <v>41.66734666122671</v>
      </c>
      <c r="AP21" s="23">
        <v>129</v>
      </c>
      <c r="AQ21" s="25">
        <v>0</v>
      </c>
      <c r="AR21" s="2">
        <f t="shared" si="16"/>
        <v>0</v>
      </c>
      <c r="AS21" s="21">
        <v>10746.4</v>
      </c>
      <c r="AT21" s="26">
        <v>1494.7</v>
      </c>
      <c r="AU21" s="2">
        <f t="shared" si="17"/>
        <v>13.908843891907988</v>
      </c>
      <c r="AV21" s="30">
        <v>1545.5</v>
      </c>
      <c r="AW21" s="25">
        <v>418.2</v>
      </c>
      <c r="AX21" s="2">
        <f t="shared" si="18"/>
        <v>27.05920414105468</v>
      </c>
      <c r="AY21" s="29">
        <v>1352.5</v>
      </c>
      <c r="AZ21" s="25">
        <v>418.2</v>
      </c>
      <c r="BA21" s="2">
        <f t="shared" si="2"/>
        <v>30.920517560073936</v>
      </c>
      <c r="BB21" s="21">
        <v>5159.5</v>
      </c>
      <c r="BC21" s="28">
        <v>448.9</v>
      </c>
      <c r="BD21" s="2">
        <f t="shared" si="19"/>
        <v>8.700455470491326</v>
      </c>
      <c r="BE21" s="29">
        <v>2585.9</v>
      </c>
      <c r="BF21" s="28">
        <v>128.1</v>
      </c>
      <c r="BG21" s="2">
        <f t="shared" si="20"/>
        <v>4.953787849491473</v>
      </c>
      <c r="BH21" s="29">
        <v>1346.5</v>
      </c>
      <c r="BI21" s="26">
        <v>471.2</v>
      </c>
      <c r="BJ21" s="2">
        <f t="shared" si="21"/>
        <v>34.994430003713326</v>
      </c>
      <c r="BK21" s="27">
        <f t="shared" si="3"/>
        <v>0</v>
      </c>
      <c r="BL21" s="17">
        <f t="shared" si="22"/>
        <v>750.2</v>
      </c>
      <c r="BM21" s="2" t="e">
        <f t="shared" si="23"/>
        <v>#DIV/0!</v>
      </c>
      <c r="BN21" s="8"/>
      <c r="BO21" s="9"/>
    </row>
    <row r="22" spans="1:67" ht="14.25">
      <c r="A22" s="7">
        <v>13</v>
      </c>
      <c r="B22" s="20" t="s">
        <v>42</v>
      </c>
      <c r="C22" s="33">
        <f t="shared" si="4"/>
        <v>15789.6</v>
      </c>
      <c r="D22" s="21">
        <f t="shared" si="0"/>
        <v>2540.4</v>
      </c>
      <c r="E22" s="2">
        <f t="shared" si="5"/>
        <v>16.0890712874297</v>
      </c>
      <c r="F22" s="21">
        <v>2417.9</v>
      </c>
      <c r="G22" s="2">
        <v>781.9</v>
      </c>
      <c r="H22" s="2">
        <f t="shared" si="6"/>
        <v>32.33797923818189</v>
      </c>
      <c r="I22" s="21">
        <v>264.4</v>
      </c>
      <c r="J22" s="2">
        <v>129.1</v>
      </c>
      <c r="K22" s="2">
        <f t="shared" si="1"/>
        <v>48.82753403933434</v>
      </c>
      <c r="L22" s="21">
        <v>0</v>
      </c>
      <c r="M22" s="2">
        <v>0</v>
      </c>
      <c r="N22" s="2" t="e">
        <f t="shared" si="7"/>
        <v>#DIV/0!</v>
      </c>
      <c r="O22" s="21">
        <v>150</v>
      </c>
      <c r="P22" s="2">
        <v>23.5</v>
      </c>
      <c r="Q22" s="2">
        <f t="shared" si="8"/>
        <v>15.666666666666668</v>
      </c>
      <c r="R22" s="23">
        <v>935</v>
      </c>
      <c r="S22" s="2">
        <v>141</v>
      </c>
      <c r="T22" s="2">
        <f t="shared" si="24"/>
        <v>15.080213903743314</v>
      </c>
      <c r="U22" s="23"/>
      <c r="V22" s="2"/>
      <c r="W22" s="2" t="e">
        <f t="shared" si="9"/>
        <v>#DIV/0!</v>
      </c>
      <c r="X22" s="23">
        <v>250</v>
      </c>
      <c r="Y22" s="2">
        <v>89.4</v>
      </c>
      <c r="Z22" s="2">
        <f t="shared" si="10"/>
        <v>35.760000000000005</v>
      </c>
      <c r="AA22" s="23">
        <v>40</v>
      </c>
      <c r="AB22" s="2">
        <v>0</v>
      </c>
      <c r="AC22" s="2">
        <f t="shared" si="11"/>
        <v>0</v>
      </c>
      <c r="AD22" s="2"/>
      <c r="AE22" s="2"/>
      <c r="AF22" s="2" t="e">
        <f t="shared" si="12"/>
        <v>#DIV/0!</v>
      </c>
      <c r="AG22" s="21">
        <v>5</v>
      </c>
      <c r="AH22" s="2">
        <v>4</v>
      </c>
      <c r="AI22" s="2">
        <f t="shared" si="13"/>
        <v>80</v>
      </c>
      <c r="AJ22" s="23">
        <v>13371.7</v>
      </c>
      <c r="AK22" s="25">
        <v>1758.5</v>
      </c>
      <c r="AL22" s="2">
        <f t="shared" si="14"/>
        <v>13.150908261477598</v>
      </c>
      <c r="AM22" s="23">
        <v>2608.3</v>
      </c>
      <c r="AN22" s="25">
        <v>1086.8</v>
      </c>
      <c r="AO22" s="2">
        <f t="shared" si="15"/>
        <v>41.66698615956753</v>
      </c>
      <c r="AP22" s="23">
        <v>8</v>
      </c>
      <c r="AQ22" s="25">
        <v>0</v>
      </c>
      <c r="AR22" s="2">
        <f t="shared" si="16"/>
        <v>0</v>
      </c>
      <c r="AS22" s="21">
        <v>16544.4</v>
      </c>
      <c r="AT22" s="26">
        <v>2144</v>
      </c>
      <c r="AU22" s="2">
        <f t="shared" si="17"/>
        <v>12.959067720799785</v>
      </c>
      <c r="AV22" s="30">
        <v>1683.9</v>
      </c>
      <c r="AW22" s="25">
        <v>587.7</v>
      </c>
      <c r="AX22" s="2">
        <f t="shared" si="18"/>
        <v>34.90112239444147</v>
      </c>
      <c r="AY22" s="29">
        <v>1626.5</v>
      </c>
      <c r="AZ22" s="25">
        <v>576.4</v>
      </c>
      <c r="BA22" s="2">
        <f t="shared" si="2"/>
        <v>35.43805717798955</v>
      </c>
      <c r="BB22" s="21">
        <v>4998.2</v>
      </c>
      <c r="BC22" s="28">
        <v>364</v>
      </c>
      <c r="BD22" s="2">
        <f t="shared" si="19"/>
        <v>7.282621743827779</v>
      </c>
      <c r="BE22" s="29">
        <v>7936.4</v>
      </c>
      <c r="BF22" s="28">
        <v>190.3</v>
      </c>
      <c r="BG22" s="2">
        <f t="shared" si="20"/>
        <v>2.3978126102514996</v>
      </c>
      <c r="BH22" s="29">
        <v>1813.3</v>
      </c>
      <c r="BI22" s="26">
        <v>963.1</v>
      </c>
      <c r="BJ22" s="2">
        <f t="shared" si="21"/>
        <v>53.11310869685105</v>
      </c>
      <c r="BK22" s="27">
        <f t="shared" si="3"/>
        <v>-754.8000000000011</v>
      </c>
      <c r="BL22" s="17">
        <f t="shared" si="22"/>
        <v>396.4000000000001</v>
      </c>
      <c r="BM22" s="2">
        <f t="shared" si="23"/>
        <v>-52.517223105458335</v>
      </c>
      <c r="BN22" s="8"/>
      <c r="BO22" s="9"/>
    </row>
    <row r="23" spans="1:67" ht="14.25">
      <c r="A23" s="7">
        <v>14</v>
      </c>
      <c r="B23" s="20" t="s">
        <v>43</v>
      </c>
      <c r="C23" s="33">
        <f t="shared" si="4"/>
        <v>6117</v>
      </c>
      <c r="D23" s="21">
        <f t="shared" si="0"/>
        <v>1759.1999999999998</v>
      </c>
      <c r="E23" s="2">
        <f t="shared" si="5"/>
        <v>28.7591956841589</v>
      </c>
      <c r="F23" s="21">
        <v>2094.3</v>
      </c>
      <c r="G23" s="2">
        <v>865.3</v>
      </c>
      <c r="H23" s="2">
        <f t="shared" si="6"/>
        <v>41.316907797354716</v>
      </c>
      <c r="I23" s="21">
        <v>60.6</v>
      </c>
      <c r="J23" s="2">
        <v>21.6</v>
      </c>
      <c r="K23" s="2">
        <f t="shared" si="1"/>
        <v>35.64356435643565</v>
      </c>
      <c r="L23" s="21">
        <v>17.3</v>
      </c>
      <c r="M23" s="2">
        <v>2.1</v>
      </c>
      <c r="N23" s="2">
        <f t="shared" si="7"/>
        <v>12.138728323699421</v>
      </c>
      <c r="O23" s="21">
        <v>105</v>
      </c>
      <c r="P23" s="2">
        <v>1.8</v>
      </c>
      <c r="Q23" s="2">
        <f t="shared" si="8"/>
        <v>1.7142857142857144</v>
      </c>
      <c r="R23" s="23">
        <v>399</v>
      </c>
      <c r="S23" s="2">
        <v>24.5</v>
      </c>
      <c r="T23" s="2">
        <f t="shared" si="24"/>
        <v>6.140350877192982</v>
      </c>
      <c r="U23" s="23"/>
      <c r="V23" s="2"/>
      <c r="W23" s="2" t="e">
        <f t="shared" si="9"/>
        <v>#DIV/0!</v>
      </c>
      <c r="X23" s="23">
        <v>610</v>
      </c>
      <c r="Y23" s="2">
        <v>200.4</v>
      </c>
      <c r="Z23" s="2">
        <f t="shared" si="10"/>
        <v>32.85245901639344</v>
      </c>
      <c r="AA23" s="23">
        <v>0</v>
      </c>
      <c r="AB23" s="2">
        <v>0</v>
      </c>
      <c r="AC23" s="2" t="e">
        <f t="shared" si="11"/>
        <v>#DIV/0!</v>
      </c>
      <c r="AD23" s="2"/>
      <c r="AE23" s="2"/>
      <c r="AF23" s="2" t="e">
        <f t="shared" si="12"/>
        <v>#DIV/0!</v>
      </c>
      <c r="AG23" s="21">
        <v>0</v>
      </c>
      <c r="AH23" s="2">
        <v>0</v>
      </c>
      <c r="AI23" s="2" t="e">
        <f t="shared" si="13"/>
        <v>#DIV/0!</v>
      </c>
      <c r="AJ23" s="23">
        <v>4022.7</v>
      </c>
      <c r="AK23" s="25">
        <v>893.9</v>
      </c>
      <c r="AL23" s="2">
        <f t="shared" si="14"/>
        <v>22.221393591368983</v>
      </c>
      <c r="AM23" s="23">
        <v>1640.6</v>
      </c>
      <c r="AN23" s="25">
        <v>683.6</v>
      </c>
      <c r="AO23" s="2">
        <f t="shared" si="15"/>
        <v>41.66768255516275</v>
      </c>
      <c r="AP23" s="23">
        <v>580.7</v>
      </c>
      <c r="AQ23" s="25">
        <v>0</v>
      </c>
      <c r="AR23" s="2">
        <f t="shared" si="16"/>
        <v>0</v>
      </c>
      <c r="AS23" s="21">
        <v>6441.3</v>
      </c>
      <c r="AT23" s="26">
        <v>1464.6</v>
      </c>
      <c r="AU23" s="2">
        <f t="shared" si="17"/>
        <v>22.737646127334543</v>
      </c>
      <c r="AV23" s="30">
        <v>1624.8</v>
      </c>
      <c r="AW23" s="25">
        <v>579.5</v>
      </c>
      <c r="AX23" s="2">
        <f t="shared" si="18"/>
        <v>35.665928114229445</v>
      </c>
      <c r="AY23" s="29">
        <v>1468.8</v>
      </c>
      <c r="AZ23" s="25">
        <v>553.8</v>
      </c>
      <c r="BA23" s="2">
        <f t="shared" si="2"/>
        <v>37.70424836601307</v>
      </c>
      <c r="BB23" s="21">
        <v>1597.9</v>
      </c>
      <c r="BC23" s="28">
        <v>149</v>
      </c>
      <c r="BD23" s="2">
        <f t="shared" si="19"/>
        <v>9.324738719569433</v>
      </c>
      <c r="BE23" s="29">
        <v>1599.9</v>
      </c>
      <c r="BF23" s="28">
        <v>273.3</v>
      </c>
      <c r="BG23" s="2">
        <f t="shared" si="20"/>
        <v>17.082317644852804</v>
      </c>
      <c r="BH23" s="29">
        <v>1510.9</v>
      </c>
      <c r="BI23" s="26">
        <v>427.5</v>
      </c>
      <c r="BJ23" s="2">
        <f t="shared" si="21"/>
        <v>28.294394069759743</v>
      </c>
      <c r="BK23" s="27">
        <f t="shared" si="3"/>
        <v>-324.3000000000002</v>
      </c>
      <c r="BL23" s="17">
        <f t="shared" si="22"/>
        <v>294.5999999999999</v>
      </c>
      <c r="BM23" s="2">
        <f t="shared" si="23"/>
        <v>-90.84181313598512</v>
      </c>
      <c r="BN23" s="8"/>
      <c r="BO23" s="9"/>
    </row>
    <row r="24" spans="1:67" ht="14.25">
      <c r="A24" s="7">
        <v>15</v>
      </c>
      <c r="B24" s="20" t="s">
        <v>44</v>
      </c>
      <c r="C24" s="33">
        <f t="shared" si="4"/>
        <v>104131.6</v>
      </c>
      <c r="D24" s="21">
        <f t="shared" si="0"/>
        <v>23119</v>
      </c>
      <c r="E24" s="2">
        <f t="shared" si="5"/>
        <v>22.20171398499591</v>
      </c>
      <c r="F24" s="21">
        <v>39044.2</v>
      </c>
      <c r="G24" s="2">
        <v>12223.5</v>
      </c>
      <c r="H24" s="2">
        <f t="shared" si="6"/>
        <v>31.30682662213594</v>
      </c>
      <c r="I24" s="21">
        <v>21389.1</v>
      </c>
      <c r="J24" s="2">
        <v>6967.3</v>
      </c>
      <c r="K24" s="2">
        <f t="shared" si="1"/>
        <v>32.57406810010707</v>
      </c>
      <c r="L24" s="21">
        <v>4.1</v>
      </c>
      <c r="M24" s="2">
        <v>1.9</v>
      </c>
      <c r="N24" s="2">
        <f t="shared" si="7"/>
        <v>46.34146341463415</v>
      </c>
      <c r="O24" s="21">
        <v>3000</v>
      </c>
      <c r="P24" s="2">
        <v>368.2</v>
      </c>
      <c r="Q24" s="2">
        <f t="shared" si="8"/>
        <v>12.273333333333333</v>
      </c>
      <c r="R24" s="23">
        <v>7780</v>
      </c>
      <c r="S24" s="2">
        <v>2010.3</v>
      </c>
      <c r="T24" s="2">
        <f t="shared" si="24"/>
        <v>25.839331619537276</v>
      </c>
      <c r="U24" s="23">
        <v>2000</v>
      </c>
      <c r="V24" s="2">
        <v>857.6</v>
      </c>
      <c r="W24" s="2">
        <f t="shared" si="9"/>
        <v>42.88</v>
      </c>
      <c r="X24" s="23">
        <v>2050</v>
      </c>
      <c r="Y24" s="2">
        <v>48.7</v>
      </c>
      <c r="Z24" s="2">
        <f t="shared" si="10"/>
        <v>2.375609756097561</v>
      </c>
      <c r="AA24" s="23">
        <v>25</v>
      </c>
      <c r="AB24" s="2">
        <v>0</v>
      </c>
      <c r="AC24" s="2">
        <f t="shared" si="11"/>
        <v>0</v>
      </c>
      <c r="AD24" s="2"/>
      <c r="AE24" s="2"/>
      <c r="AF24" s="2" t="e">
        <f t="shared" si="12"/>
        <v>#DIV/0!</v>
      </c>
      <c r="AG24" s="21">
        <v>500</v>
      </c>
      <c r="AH24" s="2">
        <v>215.7</v>
      </c>
      <c r="AI24" s="2">
        <f t="shared" si="13"/>
        <v>43.13999999999999</v>
      </c>
      <c r="AJ24" s="23">
        <v>65087.4</v>
      </c>
      <c r="AK24" s="25">
        <v>10895.5</v>
      </c>
      <c r="AL24" s="2">
        <f t="shared" si="14"/>
        <v>16.739799100901248</v>
      </c>
      <c r="AM24" s="23">
        <v>15329.9</v>
      </c>
      <c r="AN24" s="25">
        <v>6387.5</v>
      </c>
      <c r="AO24" s="2">
        <f t="shared" si="15"/>
        <v>41.66693846665667</v>
      </c>
      <c r="AP24" s="23">
        <v>0</v>
      </c>
      <c r="AQ24" s="25">
        <v>0</v>
      </c>
      <c r="AR24" s="2" t="e">
        <f t="shared" si="16"/>
        <v>#DIV/0!</v>
      </c>
      <c r="AS24" s="21">
        <v>103889.1</v>
      </c>
      <c r="AT24" s="26">
        <v>23007.2</v>
      </c>
      <c r="AU24" s="2">
        <f t="shared" si="17"/>
        <v>22.145922912028308</v>
      </c>
      <c r="AV24" s="30">
        <v>5940.8</v>
      </c>
      <c r="AW24" s="25">
        <v>2415.9</v>
      </c>
      <c r="AX24" s="2">
        <f t="shared" si="18"/>
        <v>40.66624023700512</v>
      </c>
      <c r="AY24" s="29">
        <v>4484.7</v>
      </c>
      <c r="AZ24" s="25">
        <v>2311</v>
      </c>
      <c r="BA24" s="2">
        <f t="shared" si="2"/>
        <v>51.53076014003166</v>
      </c>
      <c r="BB24" s="21">
        <v>33845.4</v>
      </c>
      <c r="BC24" s="28">
        <v>5766.3</v>
      </c>
      <c r="BD24" s="2">
        <f t="shared" si="19"/>
        <v>17.03717491889592</v>
      </c>
      <c r="BE24" s="29">
        <v>56834.1</v>
      </c>
      <c r="BF24" s="28">
        <v>11725.5</v>
      </c>
      <c r="BG24" s="2">
        <f t="shared" si="20"/>
        <v>20.631099991026513</v>
      </c>
      <c r="BH24" s="29">
        <v>6133.3</v>
      </c>
      <c r="BI24" s="26">
        <v>2522.6</v>
      </c>
      <c r="BJ24" s="2">
        <f t="shared" si="21"/>
        <v>41.129571356366064</v>
      </c>
      <c r="BK24" s="27">
        <f t="shared" si="3"/>
        <v>242.5</v>
      </c>
      <c r="BL24" s="17">
        <f t="shared" si="22"/>
        <v>111.79999999999927</v>
      </c>
      <c r="BM24" s="2">
        <f t="shared" si="23"/>
        <v>46.103092783504856</v>
      </c>
      <c r="BN24" s="8"/>
      <c r="BO24" s="9"/>
    </row>
    <row r="25" spans="1:67" ht="15" customHeight="1">
      <c r="A25" s="7">
        <v>16</v>
      </c>
      <c r="B25" s="20" t="s">
        <v>45</v>
      </c>
      <c r="C25" s="33">
        <f t="shared" si="4"/>
        <v>9384.6</v>
      </c>
      <c r="D25" s="21">
        <f t="shared" si="0"/>
        <v>2030.5</v>
      </c>
      <c r="E25" s="2">
        <f t="shared" si="5"/>
        <v>21.636510879526032</v>
      </c>
      <c r="F25" s="21">
        <v>1849.8</v>
      </c>
      <c r="G25" s="2">
        <v>789.5</v>
      </c>
      <c r="H25" s="2">
        <f t="shared" si="6"/>
        <v>42.68028976105525</v>
      </c>
      <c r="I25" s="21">
        <v>56.7</v>
      </c>
      <c r="J25" s="2">
        <v>22.4</v>
      </c>
      <c r="K25" s="2">
        <f t="shared" si="1"/>
        <v>39.50617283950617</v>
      </c>
      <c r="L25" s="21">
        <v>1.3</v>
      </c>
      <c r="M25" s="2">
        <v>1.2</v>
      </c>
      <c r="N25" s="2">
        <f t="shared" si="7"/>
        <v>92.3076923076923</v>
      </c>
      <c r="O25" s="21">
        <v>90</v>
      </c>
      <c r="P25" s="2">
        <v>4.3</v>
      </c>
      <c r="Q25" s="2">
        <f t="shared" si="8"/>
        <v>4.777777777777778</v>
      </c>
      <c r="R25" s="23">
        <v>578</v>
      </c>
      <c r="S25" s="2">
        <v>46.6</v>
      </c>
      <c r="T25" s="2">
        <f t="shared" si="24"/>
        <v>8.062283737024222</v>
      </c>
      <c r="U25" s="23"/>
      <c r="V25" s="2"/>
      <c r="W25" s="2" t="e">
        <f t="shared" si="9"/>
        <v>#DIV/0!</v>
      </c>
      <c r="X25" s="23">
        <v>250</v>
      </c>
      <c r="Y25" s="2">
        <v>138.7</v>
      </c>
      <c r="Z25" s="2">
        <f t="shared" si="10"/>
        <v>55.48</v>
      </c>
      <c r="AA25" s="23">
        <v>17</v>
      </c>
      <c r="AB25" s="2">
        <v>4.3</v>
      </c>
      <c r="AC25" s="2">
        <f t="shared" si="11"/>
        <v>25.294117647058822</v>
      </c>
      <c r="AD25" s="2"/>
      <c r="AE25" s="2"/>
      <c r="AF25" s="2" t="e">
        <f t="shared" si="12"/>
        <v>#DIV/0!</v>
      </c>
      <c r="AG25" s="21">
        <v>20</v>
      </c>
      <c r="AH25" s="2">
        <v>10</v>
      </c>
      <c r="AI25" s="2">
        <f t="shared" si="13"/>
        <v>50</v>
      </c>
      <c r="AJ25" s="23">
        <v>7534.8</v>
      </c>
      <c r="AK25" s="25">
        <v>1241</v>
      </c>
      <c r="AL25" s="2">
        <f t="shared" si="14"/>
        <v>16.470244731114295</v>
      </c>
      <c r="AM25" s="23">
        <v>1756</v>
      </c>
      <c r="AN25" s="25">
        <v>731.7</v>
      </c>
      <c r="AO25" s="2">
        <f t="shared" si="15"/>
        <v>41.66856492027335</v>
      </c>
      <c r="AP25" s="23">
        <v>1344.5</v>
      </c>
      <c r="AQ25" s="25">
        <v>197.7</v>
      </c>
      <c r="AR25" s="2">
        <f t="shared" si="16"/>
        <v>14.704351059873558</v>
      </c>
      <c r="AS25" s="21">
        <v>9672.7</v>
      </c>
      <c r="AT25" s="26">
        <v>1893.4</v>
      </c>
      <c r="AU25" s="2">
        <f t="shared" si="17"/>
        <v>19.574679251915185</v>
      </c>
      <c r="AV25" s="30">
        <v>1280.9</v>
      </c>
      <c r="AW25" s="25">
        <v>343.6</v>
      </c>
      <c r="AX25" s="2">
        <f t="shared" si="18"/>
        <v>26.824888750097585</v>
      </c>
      <c r="AY25" s="29">
        <v>1275.9</v>
      </c>
      <c r="AZ25" s="25">
        <v>343.6</v>
      </c>
      <c r="BA25" s="2">
        <f t="shared" si="2"/>
        <v>26.93001018888628</v>
      </c>
      <c r="BB25" s="21">
        <v>3418.3</v>
      </c>
      <c r="BC25" s="28">
        <v>298.3</v>
      </c>
      <c r="BD25" s="2">
        <f t="shared" si="19"/>
        <v>8.726559985957932</v>
      </c>
      <c r="BE25" s="29">
        <v>3514.3</v>
      </c>
      <c r="BF25" s="28">
        <v>526.7</v>
      </c>
      <c r="BG25" s="2">
        <f t="shared" si="20"/>
        <v>14.987337449847765</v>
      </c>
      <c r="BH25" s="29">
        <v>1351.1</v>
      </c>
      <c r="BI25" s="26">
        <v>695.2</v>
      </c>
      <c r="BJ25" s="2">
        <f t="shared" si="21"/>
        <v>51.4543705129154</v>
      </c>
      <c r="BK25" s="27">
        <f t="shared" si="3"/>
        <v>-288.10000000000036</v>
      </c>
      <c r="BL25" s="17">
        <f t="shared" si="22"/>
        <v>137.0999999999999</v>
      </c>
      <c r="BM25" s="2">
        <f t="shared" si="23"/>
        <v>-47.58764317945149</v>
      </c>
      <c r="BN25" s="8"/>
      <c r="BO25" s="9"/>
    </row>
    <row r="26" spans="1:67" ht="14.25">
      <c r="A26" s="7">
        <v>17</v>
      </c>
      <c r="B26" s="20" t="s">
        <v>46</v>
      </c>
      <c r="C26" s="33">
        <f>F26+AJ26</f>
        <v>10256.8</v>
      </c>
      <c r="D26" s="21">
        <f t="shared" si="0"/>
        <v>2987.2</v>
      </c>
      <c r="E26" s="2">
        <f t="shared" si="5"/>
        <v>29.124093284455192</v>
      </c>
      <c r="F26" s="21">
        <v>2218.1</v>
      </c>
      <c r="G26" s="2">
        <v>663.7</v>
      </c>
      <c r="H26" s="2">
        <f t="shared" si="6"/>
        <v>29.92200531986836</v>
      </c>
      <c r="I26" s="21">
        <v>871.1</v>
      </c>
      <c r="J26" s="2">
        <v>308.3</v>
      </c>
      <c r="K26" s="2">
        <f t="shared" si="1"/>
        <v>35.392033061646195</v>
      </c>
      <c r="L26" s="21">
        <v>10.9</v>
      </c>
      <c r="M26" s="2">
        <v>26.5</v>
      </c>
      <c r="N26" s="2">
        <f t="shared" si="7"/>
        <v>243.11926605504587</v>
      </c>
      <c r="O26" s="21">
        <v>270</v>
      </c>
      <c r="P26" s="2">
        <v>16.3</v>
      </c>
      <c r="Q26" s="2">
        <f t="shared" si="8"/>
        <v>6.037037037037037</v>
      </c>
      <c r="R26" s="23">
        <v>435</v>
      </c>
      <c r="S26" s="2">
        <v>41.1</v>
      </c>
      <c r="T26" s="2">
        <f t="shared" si="24"/>
        <v>9.448275862068964</v>
      </c>
      <c r="U26" s="23"/>
      <c r="V26" s="2"/>
      <c r="W26" s="2" t="e">
        <f t="shared" si="9"/>
        <v>#DIV/0!</v>
      </c>
      <c r="X26" s="23">
        <v>0</v>
      </c>
      <c r="Y26" s="2">
        <v>0</v>
      </c>
      <c r="Z26" s="2" t="e">
        <f t="shared" si="10"/>
        <v>#DIV/0!</v>
      </c>
      <c r="AA26" s="23">
        <v>0</v>
      </c>
      <c r="AB26" s="2">
        <v>0</v>
      </c>
      <c r="AC26" s="2" t="e">
        <f t="shared" si="11"/>
        <v>#DIV/0!</v>
      </c>
      <c r="AD26" s="2"/>
      <c r="AE26" s="2"/>
      <c r="AF26" s="2" t="e">
        <f t="shared" si="12"/>
        <v>#DIV/0!</v>
      </c>
      <c r="AG26" s="21">
        <v>70</v>
      </c>
      <c r="AH26" s="2">
        <v>20.3</v>
      </c>
      <c r="AI26" s="2">
        <f t="shared" si="13"/>
        <v>29.000000000000004</v>
      </c>
      <c r="AJ26" s="23">
        <v>8038.7</v>
      </c>
      <c r="AK26" s="25">
        <v>2323.5</v>
      </c>
      <c r="AL26" s="2">
        <f t="shared" si="14"/>
        <v>28.903927251918844</v>
      </c>
      <c r="AM26" s="23">
        <v>4869.2</v>
      </c>
      <c r="AN26" s="25">
        <v>2028.8</v>
      </c>
      <c r="AO26" s="2">
        <f t="shared" si="15"/>
        <v>41.66598209151401</v>
      </c>
      <c r="AP26" s="23">
        <v>5</v>
      </c>
      <c r="AQ26" s="25">
        <v>0</v>
      </c>
      <c r="AR26" s="2">
        <f t="shared" si="16"/>
        <v>0</v>
      </c>
      <c r="AS26" s="21">
        <v>10672.3</v>
      </c>
      <c r="AT26" s="26">
        <v>2118.6</v>
      </c>
      <c r="AU26" s="2">
        <f t="shared" si="17"/>
        <v>19.8513909841365</v>
      </c>
      <c r="AV26" s="30">
        <v>2145.2</v>
      </c>
      <c r="AW26" s="25">
        <v>574</v>
      </c>
      <c r="AX26" s="2">
        <f t="shared" si="18"/>
        <v>26.757411896326683</v>
      </c>
      <c r="AY26" s="29">
        <v>1730.7</v>
      </c>
      <c r="AZ26" s="25">
        <v>574</v>
      </c>
      <c r="BA26" s="2">
        <f t="shared" si="2"/>
        <v>33.16577107528745</v>
      </c>
      <c r="BB26" s="21">
        <v>5183.5</v>
      </c>
      <c r="BC26" s="28">
        <v>312.2</v>
      </c>
      <c r="BD26" s="2">
        <f t="shared" si="19"/>
        <v>6.022957461174882</v>
      </c>
      <c r="BE26" s="29">
        <v>734.6</v>
      </c>
      <c r="BF26" s="28">
        <v>204.7</v>
      </c>
      <c r="BG26" s="2">
        <f t="shared" si="20"/>
        <v>27.865505036754694</v>
      </c>
      <c r="BH26" s="29">
        <v>1441.1</v>
      </c>
      <c r="BI26" s="26">
        <v>696.2</v>
      </c>
      <c r="BJ26" s="2">
        <f t="shared" si="21"/>
        <v>48.310318506696284</v>
      </c>
      <c r="BK26" s="27">
        <f t="shared" si="3"/>
        <v>-415.5</v>
      </c>
      <c r="BL26" s="17">
        <f t="shared" si="22"/>
        <v>868.5999999999999</v>
      </c>
      <c r="BM26" s="2">
        <f t="shared" si="23"/>
        <v>-209.04933814681104</v>
      </c>
      <c r="BN26" s="8"/>
      <c r="BO26" s="9"/>
    </row>
    <row r="27" spans="1:67" ht="21.75" customHeight="1">
      <c r="A27" s="35" t="s">
        <v>20</v>
      </c>
      <c r="B27" s="36"/>
      <c r="C27" s="22">
        <f>SUM(C10:C26)</f>
        <v>338314.19999999995</v>
      </c>
      <c r="D27" s="22">
        <f>SUM(D10:D26)</f>
        <v>58837.8</v>
      </c>
      <c r="E27" s="6">
        <f>D27/C27*100</f>
        <v>17.39146627602389</v>
      </c>
      <c r="F27" s="22">
        <f>SUM(F10:F26)</f>
        <v>74120.00000000001</v>
      </c>
      <c r="G27" s="6">
        <f>SUM(G10:G26)</f>
        <v>24038.7</v>
      </c>
      <c r="H27" s="6">
        <f>G27/F27*100</f>
        <v>32.432137075013486</v>
      </c>
      <c r="I27" s="22">
        <f>SUM(I10:I26)</f>
        <v>25406.199999999997</v>
      </c>
      <c r="J27" s="6">
        <f>SUM(J10:J26)</f>
        <v>8597.4</v>
      </c>
      <c r="K27" s="2">
        <f t="shared" si="1"/>
        <v>33.83977139438405</v>
      </c>
      <c r="L27" s="22">
        <f>SUM(L10:L26)</f>
        <v>272.5</v>
      </c>
      <c r="M27" s="6">
        <f>SUM(M10:M26)</f>
        <v>399.9</v>
      </c>
      <c r="N27" s="6">
        <f>M27/L27*100</f>
        <v>146.75229357798165</v>
      </c>
      <c r="O27" s="22">
        <f>SUM(O10:O26)</f>
        <v>5665</v>
      </c>
      <c r="P27" s="6">
        <f>SUM(P10:P26)</f>
        <v>579.3999999999999</v>
      </c>
      <c r="Q27" s="6">
        <f>P27/O27*100</f>
        <v>10.227714033539275</v>
      </c>
      <c r="R27" s="22">
        <f>SUM(R10:R26)</f>
        <v>17538</v>
      </c>
      <c r="S27" s="6">
        <f>SUM(S10:S26)</f>
        <v>3470.3999999999996</v>
      </c>
      <c r="T27" s="6">
        <f>S27/R27*100</f>
        <v>19.787889154977762</v>
      </c>
      <c r="U27" s="22">
        <f>SUM(U10:U26)</f>
        <v>2000</v>
      </c>
      <c r="V27" s="6">
        <f>SUM(V10:V26)</f>
        <v>857.6</v>
      </c>
      <c r="W27" s="6">
        <f>V27/U27*100</f>
        <v>42.88</v>
      </c>
      <c r="X27" s="22">
        <f>SUM(X10:X26)</f>
        <v>4978</v>
      </c>
      <c r="Y27" s="6">
        <f>SUM(Y10:Y26)</f>
        <v>1454.5</v>
      </c>
      <c r="Z27" s="6">
        <f>Y27/X27*100</f>
        <v>29.21856167135396</v>
      </c>
      <c r="AA27" s="22">
        <f>SUM(AA10:AA26)</f>
        <v>432</v>
      </c>
      <c r="AB27" s="6">
        <f>SUM(AB10:AB26)</f>
        <v>88.10000000000001</v>
      </c>
      <c r="AC27" s="6">
        <f>AB27/AA27*100</f>
        <v>20.39351851851852</v>
      </c>
      <c r="AD27" s="6">
        <f>SUM(AD10:AD26)</f>
        <v>0</v>
      </c>
      <c r="AE27" s="6">
        <f>SUM(AE10:AE26)</f>
        <v>0</v>
      </c>
      <c r="AF27" s="2" t="e">
        <f t="shared" si="12"/>
        <v>#DIV/0!</v>
      </c>
      <c r="AG27" s="22">
        <f>SUM(AG10:AG26)</f>
        <v>927</v>
      </c>
      <c r="AH27" s="6">
        <f>SUM(AH10:AH26)</f>
        <v>337.3</v>
      </c>
      <c r="AI27" s="2">
        <f>AH27/AG27*100</f>
        <v>36.38619201725998</v>
      </c>
      <c r="AJ27" s="22">
        <f>SUM(AJ10:AJ26)</f>
        <v>264194.2</v>
      </c>
      <c r="AK27" s="6">
        <f>SUM(AK10:AK26)</f>
        <v>34799.100000000006</v>
      </c>
      <c r="AL27" s="6">
        <f>AK27/AJ27*100</f>
        <v>13.171788025626604</v>
      </c>
      <c r="AM27" s="22">
        <f>SUM(AM10:AM26)</f>
        <v>58159</v>
      </c>
      <c r="AN27" s="6">
        <f>SUM(AN10:AN26)</f>
        <v>24233.4</v>
      </c>
      <c r="AO27" s="6">
        <f>AN27/AM27*100</f>
        <v>41.66749772176276</v>
      </c>
      <c r="AP27" s="22">
        <f>SUM(AP10:AP26)</f>
        <v>15310.2</v>
      </c>
      <c r="AQ27" s="6">
        <f>SUM(AQ10:AQ26)</f>
        <v>613.9</v>
      </c>
      <c r="AR27" s="6">
        <f>AQ27/AP27*100</f>
        <v>4.009745137228776</v>
      </c>
      <c r="AS27" s="22">
        <f>SUM(AS10:AS26)</f>
        <v>343485</v>
      </c>
      <c r="AT27" s="6">
        <f>SUM(AT10:AT26)</f>
        <v>53104.5</v>
      </c>
      <c r="AU27" s="6">
        <f>(AT27/AS27)*100</f>
        <v>15.460500458535305</v>
      </c>
      <c r="AV27" s="22">
        <f>SUM(AV10:AV26)</f>
        <v>30459.500000000004</v>
      </c>
      <c r="AW27" s="6">
        <f>SUM(AW10:AW26)</f>
        <v>10199.6</v>
      </c>
      <c r="AX27" s="6">
        <f>AW27/AV27*100</f>
        <v>33.485776194619085</v>
      </c>
      <c r="AY27" s="22">
        <f>SUM(AY10:AY26)</f>
        <v>27162.700000000004</v>
      </c>
      <c r="AZ27" s="34">
        <f>SUM(AZ10:AZ26)</f>
        <v>9923.300000000001</v>
      </c>
      <c r="BA27" s="6">
        <f t="shared" si="2"/>
        <v>36.53281890239188</v>
      </c>
      <c r="BB27" s="22">
        <f>SUM(BB10:BB26)</f>
        <v>121500.59999999999</v>
      </c>
      <c r="BC27" s="34">
        <f>SUM(BC10:BC26)</f>
        <v>11437.2</v>
      </c>
      <c r="BD27" s="6">
        <f>BC27/BB27*100</f>
        <v>9.413286847966184</v>
      </c>
      <c r="BE27" s="22">
        <f>SUM(BE10:BE26)</f>
        <v>135017.69999999998</v>
      </c>
      <c r="BF27" s="6">
        <f>SUM(BF10:BF26)</f>
        <v>17716.800000000003</v>
      </c>
      <c r="BG27" s="6">
        <f>BF27/BE27*100</f>
        <v>13.121835137170908</v>
      </c>
      <c r="BH27" s="22">
        <f>SUM(BH10:BH26)</f>
        <v>51558.5</v>
      </c>
      <c r="BI27" s="6">
        <f>SUM(BI10:BI26)</f>
        <v>12087.400000000001</v>
      </c>
      <c r="BJ27" s="6">
        <f>BI27/BH27*100</f>
        <v>23.444048992891574</v>
      </c>
      <c r="BK27" s="22">
        <f>SUM(BK10:BK26)</f>
        <v>-5170.799999999995</v>
      </c>
      <c r="BL27" s="6">
        <f>SUM(BL10:BL26)</f>
        <v>5733.299999999999</v>
      </c>
      <c r="BM27" s="6">
        <f>BL27/BK27*100</f>
        <v>-110.87839405894648</v>
      </c>
      <c r="BN27" s="8"/>
      <c r="BO27" s="9"/>
    </row>
    <row r="28" spans="3:65" ht="14.25" hidden="1">
      <c r="C28" s="13">
        <f aca="true" t="shared" si="25" ref="C28:AC28">C27-C20</f>
        <v>329324.19999999995</v>
      </c>
      <c r="D28" s="13">
        <f t="shared" si="25"/>
        <v>57325.4</v>
      </c>
      <c r="E28" s="13">
        <f t="shared" si="25"/>
        <v>0.5683294573364606</v>
      </c>
      <c r="F28" s="13">
        <f t="shared" si="25"/>
        <v>73115.10000000002</v>
      </c>
      <c r="G28" s="13">
        <f t="shared" si="25"/>
        <v>23697.3</v>
      </c>
      <c r="H28" s="13">
        <f t="shared" si="25"/>
        <v>-1.5413926294347178</v>
      </c>
      <c r="I28" s="13">
        <f t="shared" si="25"/>
        <v>25395.6</v>
      </c>
      <c r="J28" s="13">
        <f t="shared" si="25"/>
        <v>8593.6</v>
      </c>
      <c r="K28" s="13">
        <f t="shared" si="25"/>
        <v>-2.0092852093895317</v>
      </c>
      <c r="L28" s="13">
        <f t="shared" si="25"/>
        <v>271.6</v>
      </c>
      <c r="M28" s="13">
        <f t="shared" si="25"/>
        <v>399.7</v>
      </c>
      <c r="N28" s="13">
        <f t="shared" si="25"/>
        <v>124.53007135575942</v>
      </c>
      <c r="O28" s="13">
        <f t="shared" si="25"/>
        <v>5620</v>
      </c>
      <c r="P28" s="13">
        <f t="shared" si="25"/>
        <v>556.1999999999998</v>
      </c>
      <c r="Q28" s="13">
        <f t="shared" si="25"/>
        <v>-41.327841522016286</v>
      </c>
      <c r="R28" s="13">
        <f t="shared" si="25"/>
        <v>17257</v>
      </c>
      <c r="S28" s="13">
        <f t="shared" si="25"/>
        <v>3420.0999999999995</v>
      </c>
      <c r="T28" s="13">
        <f t="shared" si="25"/>
        <v>1.887533283091642</v>
      </c>
      <c r="U28" s="13">
        <f t="shared" si="25"/>
        <v>2000</v>
      </c>
      <c r="V28" s="13">
        <f t="shared" si="25"/>
        <v>857.6</v>
      </c>
      <c r="W28" s="13" t="e">
        <f t="shared" si="25"/>
        <v>#DIV/0!</v>
      </c>
      <c r="X28" s="13">
        <f t="shared" si="25"/>
        <v>4978</v>
      </c>
      <c r="Y28" s="13">
        <f t="shared" si="25"/>
        <v>1450.6</v>
      </c>
      <c r="Z28" s="13" t="e">
        <f t="shared" si="25"/>
        <v>#DIV/0!</v>
      </c>
      <c r="AA28" s="13">
        <f t="shared" si="25"/>
        <v>404</v>
      </c>
      <c r="AB28" s="13">
        <f t="shared" si="25"/>
        <v>80.30000000000001</v>
      </c>
      <c r="AC28" s="13">
        <f t="shared" si="25"/>
        <v>-7.463624338624339</v>
      </c>
      <c r="AD28" s="13"/>
      <c r="AE28" s="13"/>
      <c r="AF28" s="2" t="e">
        <f t="shared" si="12"/>
        <v>#DIV/0!</v>
      </c>
      <c r="AG28" s="13">
        <f aca="true" t="shared" si="26" ref="AG28:BM28">AG27-AG20</f>
        <v>927</v>
      </c>
      <c r="AH28" s="13">
        <f t="shared" si="26"/>
        <v>337.3</v>
      </c>
      <c r="AI28" s="13" t="e">
        <f t="shared" si="26"/>
        <v>#DIV/0!</v>
      </c>
      <c r="AJ28" s="13">
        <f t="shared" si="26"/>
        <v>256209.1</v>
      </c>
      <c r="AK28" s="13">
        <f t="shared" si="26"/>
        <v>33628.100000000006</v>
      </c>
      <c r="AL28" s="13">
        <f t="shared" si="26"/>
        <v>-1.4930251889856123</v>
      </c>
      <c r="AM28" s="13">
        <f t="shared" si="26"/>
        <v>55899.3</v>
      </c>
      <c r="AN28" s="13">
        <f t="shared" si="26"/>
        <v>23291.9</v>
      </c>
      <c r="AO28" s="13">
        <f t="shared" si="26"/>
        <v>0.0026749576790265905</v>
      </c>
      <c r="AP28" s="13">
        <f t="shared" si="26"/>
        <v>13551.7</v>
      </c>
      <c r="AQ28" s="13">
        <f t="shared" si="26"/>
        <v>613.9</v>
      </c>
      <c r="AR28" s="13">
        <f t="shared" si="26"/>
        <v>4.009745137228776</v>
      </c>
      <c r="AS28" s="13">
        <f t="shared" si="26"/>
        <v>334099</v>
      </c>
      <c r="AT28" s="13">
        <f t="shared" si="26"/>
        <v>51691.3</v>
      </c>
      <c r="AU28" s="13">
        <f t="shared" si="26"/>
        <v>0.4040333799075615</v>
      </c>
      <c r="AV28" s="13">
        <f t="shared" si="26"/>
        <v>29119.400000000005</v>
      </c>
      <c r="AW28" s="13">
        <f t="shared" si="26"/>
        <v>9775.1</v>
      </c>
      <c r="AX28" s="13">
        <f t="shared" si="26"/>
        <v>1.8090356528684666</v>
      </c>
      <c r="AY28" s="13">
        <f t="shared" si="26"/>
        <v>25836.200000000004</v>
      </c>
      <c r="AZ28" s="13">
        <f t="shared" si="26"/>
        <v>9498.800000000001</v>
      </c>
      <c r="BA28" s="13">
        <f t="shared" si="26"/>
        <v>4.531311175290483</v>
      </c>
      <c r="BB28" s="13">
        <f t="shared" si="26"/>
        <v>115212.59999999999</v>
      </c>
      <c r="BC28" s="13">
        <f t="shared" si="26"/>
        <v>11022.1</v>
      </c>
      <c r="BD28" s="13">
        <f t="shared" si="26"/>
        <v>2.811823743640484</v>
      </c>
      <c r="BE28" s="13">
        <f t="shared" si="26"/>
        <v>134323.19999999998</v>
      </c>
      <c r="BF28" s="13">
        <f t="shared" si="26"/>
        <v>17525.500000000004</v>
      </c>
      <c r="BG28" s="13">
        <f t="shared" si="26"/>
        <v>-14.42316126311707</v>
      </c>
      <c r="BH28" s="13">
        <f t="shared" si="26"/>
        <v>50639.3</v>
      </c>
      <c r="BI28" s="13">
        <f t="shared" si="26"/>
        <v>11740.500000000002</v>
      </c>
      <c r="BJ28" s="13">
        <f t="shared" si="26"/>
        <v>-14.295289562373874</v>
      </c>
      <c r="BK28" s="13">
        <f t="shared" si="26"/>
        <v>-4774.799999999995</v>
      </c>
      <c r="BL28" s="13">
        <f t="shared" si="26"/>
        <v>5634.099999999999</v>
      </c>
      <c r="BM28" s="13">
        <f t="shared" si="26"/>
        <v>-85.82788900844142</v>
      </c>
    </row>
    <row r="29" spans="3:66" ht="14.25"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</row>
    <row r="30" spans="3:65" ht="15" customHeight="1"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</row>
    <row r="34" ht="14.25">
      <c r="AH34" s="19"/>
    </row>
    <row r="35" ht="14.25">
      <c r="F35" s="31"/>
    </row>
  </sheetData>
  <sheetProtection/>
  <mergeCells count="31">
    <mergeCell ref="R1:T1"/>
    <mergeCell ref="C2:T2"/>
    <mergeCell ref="C4:E7"/>
    <mergeCell ref="F4:AR4"/>
    <mergeCell ref="F5:H7"/>
    <mergeCell ref="I5:AI5"/>
    <mergeCell ref="AY5:BA5"/>
    <mergeCell ref="AS4:AU7"/>
    <mergeCell ref="AM5:AR5"/>
    <mergeCell ref="AY6:BA7"/>
    <mergeCell ref="I6:K7"/>
    <mergeCell ref="AP6:AR7"/>
    <mergeCell ref="L6:N7"/>
    <mergeCell ref="BK4:BM7"/>
    <mergeCell ref="BE5:BG7"/>
    <mergeCell ref="AD6:AF7"/>
    <mergeCell ref="BH5:BJ7"/>
    <mergeCell ref="AV5:AX7"/>
    <mergeCell ref="X6:Z7"/>
    <mergeCell ref="BB5:BD7"/>
    <mergeCell ref="AJ5:AL7"/>
    <mergeCell ref="AA6:AC7"/>
    <mergeCell ref="AV4:BJ4"/>
    <mergeCell ref="A27:B27"/>
    <mergeCell ref="AG6:AI7"/>
    <mergeCell ref="AM6:AO7"/>
    <mergeCell ref="B4:B8"/>
    <mergeCell ref="A4:A8"/>
    <mergeCell ref="O6:Q7"/>
    <mergeCell ref="R6:T7"/>
    <mergeCell ref="U6:W7"/>
  </mergeCells>
  <printOptions/>
  <pageMargins left="0.1968503937007874" right="0.15748031496062992" top="0.7480314960629921" bottom="0.7480314960629921" header="0.31496062992125984" footer="0.31496062992125984"/>
  <pageSetup fitToWidth="2" horizontalDpi="600" verticalDpi="600" orientation="landscape" paperSize="9" scale="60" r:id="rId1"/>
  <colBreaks count="2" manualBreakCount="2">
    <brk id="17" max="26" man="1"/>
    <brk id="4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User</cp:lastModifiedBy>
  <cp:lastPrinted>2020-09-03T12:32:24Z</cp:lastPrinted>
  <dcterms:created xsi:type="dcterms:W3CDTF">2013-04-03T10:22:22Z</dcterms:created>
  <dcterms:modified xsi:type="dcterms:W3CDTF">2021-06-03T05:39:23Z</dcterms:modified>
  <cp:category/>
  <cp:version/>
  <cp:contentType/>
  <cp:contentStatus/>
</cp:coreProperties>
</file>