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25" windowWidth="14805" windowHeight="7290" firstSheet="10" activeTab="10"/>
  </bookViews>
  <sheets>
    <sheet name="27.01.2021" sheetId="31" r:id="rId1"/>
    <sheet name="01.02.2021 " sheetId="32" r:id="rId2"/>
    <sheet name="24.02.2021" sheetId="33" r:id="rId3"/>
    <sheet name="01.03.2021" sheetId="34" r:id="rId4"/>
    <sheet name="25.03.2021" sheetId="35" r:id="rId5"/>
    <sheet name="29.03.2021" sheetId="36" r:id="rId6"/>
    <sheet name="01.04.2021 " sheetId="37" r:id="rId7"/>
    <sheet name="01.05.2021" sheetId="38" r:id="rId8"/>
    <sheet name="27.05.2021 " sheetId="39" r:id="rId9"/>
    <sheet name="01.06.2021" sheetId="40" r:id="rId10"/>
    <sheet name="проект 2023-2025" sheetId="53" r:id="rId11"/>
  </sheets>
  <definedNames>
    <definedName name="_xlnm.Print_Titles" localSheetId="10">'проект 2023-2025'!$8:$8</definedName>
    <definedName name="_xlnm.Print_Area" localSheetId="1">'01.02.2021 '!$A$1:$F$97</definedName>
    <definedName name="_xlnm.Print_Area" localSheetId="3">'01.03.2021'!$A$1:$F$118</definedName>
    <definedName name="_xlnm.Print_Area" localSheetId="6">'01.04.2021 '!$A$1:$F$133</definedName>
    <definedName name="_xlnm.Print_Area" localSheetId="7">'01.05.2021'!$A$1:$F$138</definedName>
    <definedName name="_xlnm.Print_Area" localSheetId="9">'01.06.2021'!$A$1:$F$138</definedName>
    <definedName name="_xlnm.Print_Area" localSheetId="2">'24.02.2021'!$A$1:$F$97</definedName>
    <definedName name="_xlnm.Print_Area" localSheetId="4">'25.03.2021'!$A$1:$F$118</definedName>
    <definedName name="_xlnm.Print_Area" localSheetId="0">'27.01.2021'!$A$1:$F$97</definedName>
    <definedName name="_xlnm.Print_Area" localSheetId="8">'27.05.2021 '!$A$1:$F$138</definedName>
    <definedName name="_xlnm.Print_Area" localSheetId="5">'29.03.2021'!$A$1:$F$133</definedName>
    <definedName name="_xlnm.Print_Area" localSheetId="10">'проект 2023-2025'!$A$1:$F$33</definedName>
  </definedNames>
  <calcPr calcId="145621"/>
</workbook>
</file>

<file path=xl/calcChain.xml><?xml version="1.0" encoding="utf-8"?>
<calcChain xmlns="http://schemas.openxmlformats.org/spreadsheetml/2006/main">
  <c r="E26" i="53" l="1"/>
  <c r="F26" i="53"/>
  <c r="E28" i="53"/>
  <c r="F28" i="53"/>
  <c r="D28" i="53"/>
  <c r="E15" i="53"/>
  <c r="F15" i="53"/>
  <c r="D15" i="53"/>
  <c r="E23" i="53" l="1"/>
  <c r="F23" i="53"/>
  <c r="D23" i="53"/>
  <c r="E21" i="53"/>
  <c r="F21" i="53"/>
  <c r="D21" i="53"/>
  <c r="F11" i="53"/>
  <c r="E11" i="53"/>
  <c r="D11" i="53"/>
  <c r="D26" i="53"/>
  <c r="F25" i="53"/>
  <c r="E25" i="53"/>
  <c r="D25" i="53" l="1"/>
  <c r="D14" i="53" l="1"/>
  <c r="D10" i="53"/>
  <c r="F32" i="53"/>
  <c r="F31" i="53" s="1"/>
  <c r="E32" i="53"/>
  <c r="E31" i="53" s="1"/>
  <c r="D32" i="53"/>
  <c r="D31" i="53" s="1"/>
  <c r="F19" i="53"/>
  <c r="E19" i="53"/>
  <c r="D19" i="53"/>
  <c r="D18" i="53" l="1"/>
  <c r="D9" i="53" s="1"/>
  <c r="F14" i="53"/>
  <c r="F10" i="53"/>
  <c r="E14" i="53"/>
  <c r="E10" i="53"/>
  <c r="F18" i="53"/>
  <c r="E18" i="53"/>
  <c r="E9" i="53" l="1"/>
  <c r="F9" i="53"/>
  <c r="E115" i="40"/>
  <c r="E114" i="40"/>
  <c r="E105" i="40"/>
  <c r="E104" i="40"/>
  <c r="E10" i="40" s="1"/>
  <c r="F86" i="40"/>
  <c r="F87" i="40"/>
  <c r="F132" i="40"/>
  <c r="F131" i="40"/>
  <c r="F130" i="40"/>
  <c r="E128" i="40"/>
  <c r="D128" i="40"/>
  <c r="D127" i="40"/>
  <c r="D126" i="40" s="1"/>
  <c r="D125" i="40"/>
  <c r="F125" i="40" s="1"/>
  <c r="D124" i="40"/>
  <c r="F124" i="40" s="1"/>
  <c r="F123" i="40"/>
  <c r="E121" i="40"/>
  <c r="D120" i="40"/>
  <c r="F120" i="40" s="1"/>
  <c r="F119" i="40"/>
  <c r="D119" i="40"/>
  <c r="F118" i="40"/>
  <c r="E116" i="40"/>
  <c r="D115" i="40"/>
  <c r="D111" i="40" s="1"/>
  <c r="D114" i="40"/>
  <c r="F113" i="40"/>
  <c r="D110" i="40"/>
  <c r="D109" i="40"/>
  <c r="F109" i="40" s="1"/>
  <c r="F108" i="40"/>
  <c r="E106" i="40"/>
  <c r="D105" i="40"/>
  <c r="D104" i="40"/>
  <c r="F104" i="40" s="1"/>
  <c r="F103" i="40"/>
  <c r="D100" i="40"/>
  <c r="F100" i="40" s="1"/>
  <c r="D99" i="40"/>
  <c r="F99" i="40" s="1"/>
  <c r="F98" i="40"/>
  <c r="E96" i="40"/>
  <c r="D96" i="40"/>
  <c r="F93" i="40"/>
  <c r="F92" i="40"/>
  <c r="E89" i="40"/>
  <c r="F89" i="40" s="1"/>
  <c r="D89" i="40"/>
  <c r="F88" i="40"/>
  <c r="E84" i="40"/>
  <c r="D84" i="40"/>
  <c r="F83" i="40"/>
  <c r="E79" i="40"/>
  <c r="F79" i="40" s="1"/>
  <c r="D79" i="40"/>
  <c r="F78" i="40"/>
  <c r="F77" i="40"/>
  <c r="F76" i="40"/>
  <c r="E74" i="40"/>
  <c r="F74" i="40" s="1"/>
  <c r="D74" i="40"/>
  <c r="F70" i="40"/>
  <c r="F69" i="40"/>
  <c r="E67" i="40"/>
  <c r="F67" i="40" s="1"/>
  <c r="D67" i="40"/>
  <c r="F65" i="40"/>
  <c r="F64" i="40"/>
  <c r="E62" i="40"/>
  <c r="F62" i="40" s="1"/>
  <c r="D62" i="40"/>
  <c r="F60" i="40"/>
  <c r="F59" i="40"/>
  <c r="E57" i="40"/>
  <c r="F57" i="40" s="1"/>
  <c r="D57" i="40"/>
  <c r="F55" i="40"/>
  <c r="F54" i="40"/>
  <c r="F52" i="40"/>
  <c r="E52" i="40"/>
  <c r="D52" i="40"/>
  <c r="D51" i="40" s="1"/>
  <c r="F50" i="40"/>
  <c r="F49" i="40"/>
  <c r="F48" i="40"/>
  <c r="E46" i="40"/>
  <c r="D46" i="40"/>
  <c r="D45" i="40" s="1"/>
  <c r="F44" i="40"/>
  <c r="F43" i="40"/>
  <c r="F42" i="40"/>
  <c r="E40" i="40"/>
  <c r="F40" i="40" s="1"/>
  <c r="D40" i="40"/>
  <c r="D39" i="40" s="1"/>
  <c r="F37" i="40"/>
  <c r="E33" i="40"/>
  <c r="E32" i="40" s="1"/>
  <c r="F32" i="40" s="1"/>
  <c r="D33" i="40"/>
  <c r="D32" i="40" s="1"/>
  <c r="F31" i="40"/>
  <c r="F30" i="40"/>
  <c r="F29" i="40"/>
  <c r="E27" i="40"/>
  <c r="D27" i="40"/>
  <c r="F26" i="40"/>
  <c r="E22" i="40"/>
  <c r="D22" i="40"/>
  <c r="F19" i="40"/>
  <c r="F18" i="40"/>
  <c r="F17" i="40"/>
  <c r="E15" i="40"/>
  <c r="D15" i="40"/>
  <c r="D14" i="40" s="1"/>
  <c r="D13" i="40" s="1"/>
  <c r="D11" i="40"/>
  <c r="E9" i="40"/>
  <c r="D9" i="40"/>
  <c r="D101" i="40" l="1"/>
  <c r="F128" i="40"/>
  <c r="D73" i="40"/>
  <c r="D72" i="40" s="1"/>
  <c r="F33" i="40"/>
  <c r="F46" i="40"/>
  <c r="E51" i="40"/>
  <c r="F96" i="40"/>
  <c r="D106" i="40"/>
  <c r="F106" i="40" s="1"/>
  <c r="D10" i="40"/>
  <c r="F15" i="40"/>
  <c r="D21" i="40"/>
  <c r="D20" i="40" s="1"/>
  <c r="F27" i="40"/>
  <c r="F22" i="40"/>
  <c r="F115" i="40"/>
  <c r="E127" i="40"/>
  <c r="F114" i="40"/>
  <c r="E101" i="40"/>
  <c r="F84" i="40"/>
  <c r="F10" i="40"/>
  <c r="D7" i="40"/>
  <c r="F9" i="40"/>
  <c r="D38" i="40"/>
  <c r="F121" i="40"/>
  <c r="F101" i="40"/>
  <c r="F51" i="40"/>
  <c r="F105" i="40"/>
  <c r="E14" i="40"/>
  <c r="E21" i="40"/>
  <c r="E45" i="40"/>
  <c r="F45" i="40" s="1"/>
  <c r="E111" i="40"/>
  <c r="F111" i="40" s="1"/>
  <c r="D116" i="40"/>
  <c r="F116" i="40" s="1"/>
  <c r="D121" i="40"/>
  <c r="E11" i="40"/>
  <c r="F110" i="40"/>
  <c r="E39" i="40"/>
  <c r="E73" i="40"/>
  <c r="E115" i="39"/>
  <c r="E105" i="39"/>
  <c r="F105" i="39" s="1"/>
  <c r="F132" i="39"/>
  <c r="F131" i="39"/>
  <c r="F130" i="39"/>
  <c r="E128" i="39"/>
  <c r="E127" i="39" s="1"/>
  <c r="D128" i="39"/>
  <c r="D127" i="39" s="1"/>
  <c r="D126" i="39" s="1"/>
  <c r="D125" i="39"/>
  <c r="F125" i="39" s="1"/>
  <c r="D124" i="39"/>
  <c r="F124" i="39" s="1"/>
  <c r="F123" i="39"/>
  <c r="E121" i="39"/>
  <c r="F120" i="39"/>
  <c r="D120" i="39"/>
  <c r="D119" i="39"/>
  <c r="F119" i="39" s="1"/>
  <c r="F118" i="39"/>
  <c r="E116" i="39"/>
  <c r="D115" i="39"/>
  <c r="F115" i="39" s="1"/>
  <c r="D114" i="39"/>
  <c r="F114" i="39" s="1"/>
  <c r="F113" i="39"/>
  <c r="E111" i="39"/>
  <c r="F110" i="39"/>
  <c r="D110" i="39"/>
  <c r="D109" i="39"/>
  <c r="F109" i="39" s="1"/>
  <c r="F108" i="39"/>
  <c r="E106" i="39"/>
  <c r="D105" i="39"/>
  <c r="D104" i="39"/>
  <c r="F104" i="39" s="1"/>
  <c r="F103" i="39"/>
  <c r="F100" i="39"/>
  <c r="D100" i="39"/>
  <c r="D99" i="39"/>
  <c r="F99" i="39" s="1"/>
  <c r="F98" i="39"/>
  <c r="E96" i="39"/>
  <c r="F93" i="39"/>
  <c r="F92" i="39"/>
  <c r="E89" i="39"/>
  <c r="D89" i="39"/>
  <c r="F88" i="39"/>
  <c r="F87" i="39"/>
  <c r="F86" i="39"/>
  <c r="E84" i="39"/>
  <c r="D84" i="39"/>
  <c r="F83" i="39"/>
  <c r="F82" i="39"/>
  <c r="F81" i="39"/>
  <c r="E79" i="39"/>
  <c r="D79" i="39"/>
  <c r="F79" i="39" s="1"/>
  <c r="F78" i="39"/>
  <c r="F77" i="39"/>
  <c r="F76" i="39"/>
  <c r="E74" i="39"/>
  <c r="D74" i="39"/>
  <c r="F70" i="39"/>
  <c r="F69" i="39"/>
  <c r="E67" i="39"/>
  <c r="F67" i="39" s="1"/>
  <c r="D67" i="39"/>
  <c r="F65" i="39"/>
  <c r="F64" i="39"/>
  <c r="E62" i="39"/>
  <c r="E51" i="39" s="1"/>
  <c r="D62" i="39"/>
  <c r="F60" i="39"/>
  <c r="F59" i="39"/>
  <c r="F57" i="39"/>
  <c r="E57" i="39"/>
  <c r="D57" i="39"/>
  <c r="F55" i="39"/>
  <c r="F54" i="39"/>
  <c r="E52" i="39"/>
  <c r="D52" i="39"/>
  <c r="F52" i="39" s="1"/>
  <c r="F50" i="39"/>
  <c r="F49" i="39"/>
  <c r="F48" i="39"/>
  <c r="E46" i="39"/>
  <c r="D46" i="39"/>
  <c r="D45" i="39" s="1"/>
  <c r="F44" i="39"/>
  <c r="F43" i="39"/>
  <c r="F42" i="39"/>
  <c r="E40" i="39"/>
  <c r="D40" i="39"/>
  <c r="D39" i="39" s="1"/>
  <c r="F37" i="39"/>
  <c r="E33" i="39"/>
  <c r="E32" i="39" s="1"/>
  <c r="D33" i="39"/>
  <c r="F33" i="39" s="1"/>
  <c r="F31" i="39"/>
  <c r="F30" i="39"/>
  <c r="F29" i="39"/>
  <c r="E27" i="39"/>
  <c r="D27" i="39"/>
  <c r="F26" i="39"/>
  <c r="E22" i="39"/>
  <c r="F22" i="39" s="1"/>
  <c r="D22" i="39"/>
  <c r="F19" i="39"/>
  <c r="F18" i="39"/>
  <c r="F17" i="39"/>
  <c r="E15" i="39"/>
  <c r="D15" i="39"/>
  <c r="D14" i="39" s="1"/>
  <c r="D13" i="39" s="1"/>
  <c r="E11" i="39"/>
  <c r="D11" i="39"/>
  <c r="E10" i="39"/>
  <c r="E9" i="39"/>
  <c r="D9" i="39"/>
  <c r="D10" i="39" l="1"/>
  <c r="D95" i="40"/>
  <c r="D94" i="40" s="1"/>
  <c r="F11" i="39"/>
  <c r="F40" i="39"/>
  <c r="F74" i="39"/>
  <c r="D101" i="39"/>
  <c r="D111" i="39"/>
  <c r="D121" i="39"/>
  <c r="F46" i="39"/>
  <c r="E101" i="39"/>
  <c r="F101" i="39" s="1"/>
  <c r="F111" i="39"/>
  <c r="F121" i="39"/>
  <c r="F15" i="39"/>
  <c r="D21" i="39"/>
  <c r="F27" i="39"/>
  <c r="D73" i="39"/>
  <c r="D72" i="39" s="1"/>
  <c r="E73" i="39"/>
  <c r="F73" i="39" s="1"/>
  <c r="F89" i="39"/>
  <c r="D96" i="39"/>
  <c r="F96" i="39" s="1"/>
  <c r="D106" i="39"/>
  <c r="F106" i="39" s="1"/>
  <c r="D116" i="39"/>
  <c r="F116" i="39" s="1"/>
  <c r="F127" i="40"/>
  <c r="E126" i="40"/>
  <c r="F126" i="40" s="1"/>
  <c r="F73" i="40"/>
  <c r="E72" i="40"/>
  <c r="F72" i="40" s="1"/>
  <c r="E20" i="40"/>
  <c r="F20" i="40" s="1"/>
  <c r="F21" i="40"/>
  <c r="E95" i="40"/>
  <c r="F11" i="40"/>
  <c r="E7" i="40"/>
  <c r="F7" i="40" s="1"/>
  <c r="F39" i="40"/>
  <c r="E38" i="40"/>
  <c r="F38" i="40" s="1"/>
  <c r="F14" i="40"/>
  <c r="E13" i="40"/>
  <c r="F13" i="40" s="1"/>
  <c r="F128" i="39"/>
  <c r="F127" i="39"/>
  <c r="F9" i="39"/>
  <c r="E7" i="39"/>
  <c r="F51" i="39"/>
  <c r="E39" i="39"/>
  <c r="F62" i="39"/>
  <c r="F84" i="39"/>
  <c r="E126" i="39"/>
  <c r="F126" i="39" s="1"/>
  <c r="D7" i="39"/>
  <c r="F10" i="39"/>
  <c r="E14" i="39"/>
  <c r="E21" i="39"/>
  <c r="D32" i="39"/>
  <c r="F32" i="39" s="1"/>
  <c r="E45" i="39"/>
  <c r="F45" i="39" s="1"/>
  <c r="D51" i="39"/>
  <c r="D38" i="39" s="1"/>
  <c r="E95" i="39"/>
  <c r="F132" i="38"/>
  <c r="F131" i="38"/>
  <c r="F130" i="38"/>
  <c r="E128" i="38"/>
  <c r="F128" i="38" s="1"/>
  <c r="D128" i="38"/>
  <c r="D127" i="38" s="1"/>
  <c r="D126" i="38" s="1"/>
  <c r="E127" i="38"/>
  <c r="D125" i="38"/>
  <c r="F125" i="38" s="1"/>
  <c r="D124" i="38"/>
  <c r="F124" i="38" s="1"/>
  <c r="F123" i="38"/>
  <c r="E121" i="38"/>
  <c r="D121" i="38"/>
  <c r="D120" i="38"/>
  <c r="F120" i="38" s="1"/>
  <c r="D119" i="38"/>
  <c r="F119" i="38" s="1"/>
  <c r="F118" i="38"/>
  <c r="E116" i="38"/>
  <c r="D115" i="38"/>
  <c r="F115" i="38" s="1"/>
  <c r="D114" i="38"/>
  <c r="F114" i="38" s="1"/>
  <c r="F113" i="38"/>
  <c r="E111" i="38"/>
  <c r="D111" i="38"/>
  <c r="D110" i="38"/>
  <c r="F110" i="38" s="1"/>
  <c r="D109" i="38"/>
  <c r="F109" i="38" s="1"/>
  <c r="F108" i="38"/>
  <c r="E106" i="38"/>
  <c r="D106" i="38"/>
  <c r="D105" i="38"/>
  <c r="D11" i="38" s="1"/>
  <c r="D104" i="38"/>
  <c r="F104" i="38" s="1"/>
  <c r="F103" i="38"/>
  <c r="E101" i="38"/>
  <c r="D101" i="38"/>
  <c r="D100" i="38"/>
  <c r="F100" i="38" s="1"/>
  <c r="D99" i="38"/>
  <c r="F99" i="38" s="1"/>
  <c r="F98" i="38"/>
  <c r="E96" i="38"/>
  <c r="D96" i="38"/>
  <c r="F93" i="38"/>
  <c r="F92" i="38"/>
  <c r="E89" i="38"/>
  <c r="D89" i="38"/>
  <c r="F89" i="38" s="1"/>
  <c r="F88" i="38"/>
  <c r="F87" i="38"/>
  <c r="F86" i="38"/>
  <c r="E84" i="38"/>
  <c r="F84" i="38" s="1"/>
  <c r="D84" i="38"/>
  <c r="F83" i="38"/>
  <c r="F82" i="38"/>
  <c r="F81" i="38"/>
  <c r="E79" i="38"/>
  <c r="D79" i="38"/>
  <c r="F79" i="38" s="1"/>
  <c r="F78" i="38"/>
  <c r="F77" i="38"/>
  <c r="F76" i="38"/>
  <c r="E74" i="38"/>
  <c r="F74" i="38" s="1"/>
  <c r="D74" i="38"/>
  <c r="F70" i="38"/>
  <c r="F69" i="38"/>
  <c r="E67" i="38"/>
  <c r="D67" i="38"/>
  <c r="F65" i="38"/>
  <c r="F64" i="38"/>
  <c r="E62" i="38"/>
  <c r="D62" i="38"/>
  <c r="F60" i="38"/>
  <c r="F59" i="38"/>
  <c r="E57" i="38"/>
  <c r="F57" i="38" s="1"/>
  <c r="D57" i="38"/>
  <c r="F55" i="38"/>
  <c r="F54" i="38"/>
  <c r="E52" i="38"/>
  <c r="D52" i="38"/>
  <c r="F50" i="38"/>
  <c r="F49" i="38"/>
  <c r="F48" i="38"/>
  <c r="E46" i="38"/>
  <c r="D46" i="38"/>
  <c r="D45" i="38" s="1"/>
  <c r="F44" i="38"/>
  <c r="F43" i="38"/>
  <c r="F42" i="38"/>
  <c r="E40" i="38"/>
  <c r="F40" i="38" s="1"/>
  <c r="D40" i="38"/>
  <c r="D39" i="38"/>
  <c r="F37" i="38"/>
  <c r="E33" i="38"/>
  <c r="E32" i="38" s="1"/>
  <c r="D33" i="38"/>
  <c r="F31" i="38"/>
  <c r="F30" i="38"/>
  <c r="F29" i="38"/>
  <c r="E27" i="38"/>
  <c r="F27" i="38" s="1"/>
  <c r="D27" i="38"/>
  <c r="F26" i="38"/>
  <c r="E22" i="38"/>
  <c r="D22" i="38"/>
  <c r="D21" i="38" s="1"/>
  <c r="F19" i="38"/>
  <c r="F18" i="38"/>
  <c r="F17" i="38"/>
  <c r="E15" i="38"/>
  <c r="F15" i="38" s="1"/>
  <c r="D15" i="38"/>
  <c r="D14" i="38" s="1"/>
  <c r="D13" i="38" s="1"/>
  <c r="E11" i="38"/>
  <c r="E10" i="38"/>
  <c r="D10" i="38"/>
  <c r="E9" i="38"/>
  <c r="D9" i="38"/>
  <c r="F127" i="38" l="1"/>
  <c r="F46" i="38"/>
  <c r="F52" i="38"/>
  <c r="F101" i="38"/>
  <c r="F105" i="38"/>
  <c r="F111" i="38"/>
  <c r="F121" i="38"/>
  <c r="E72" i="39"/>
  <c r="F72" i="39" s="1"/>
  <c r="D116" i="38"/>
  <c r="F11" i="38"/>
  <c r="D95" i="38"/>
  <c r="D94" i="38" s="1"/>
  <c r="D73" i="38"/>
  <c r="D72" i="38" s="1"/>
  <c r="F22" i="38"/>
  <c r="F33" i="38"/>
  <c r="E51" i="38"/>
  <c r="F67" i="38"/>
  <c r="F96" i="38"/>
  <c r="F106" i="38"/>
  <c r="F116" i="38"/>
  <c r="D95" i="39"/>
  <c r="D94" i="39" s="1"/>
  <c r="F95" i="40"/>
  <c r="E94" i="40"/>
  <c r="F94" i="40" s="1"/>
  <c r="F7" i="39"/>
  <c r="F39" i="39"/>
  <c r="E38" i="39"/>
  <c r="F38" i="39" s="1"/>
  <c r="F95" i="39"/>
  <c r="E94" i="39"/>
  <c r="F94" i="39" s="1"/>
  <c r="F21" i="39"/>
  <c r="E20" i="39"/>
  <c r="F20" i="39" s="1"/>
  <c r="F14" i="39"/>
  <c r="E13" i="39"/>
  <c r="F13" i="39" s="1"/>
  <c r="D20" i="39"/>
  <c r="F9" i="38"/>
  <c r="E7" i="38"/>
  <c r="F51" i="38"/>
  <c r="E39" i="38"/>
  <c r="F62" i="38"/>
  <c r="E126" i="38"/>
  <c r="F126" i="38" s="1"/>
  <c r="D7" i="38"/>
  <c r="F10" i="38"/>
  <c r="E14" i="38"/>
  <c r="E21" i="38"/>
  <c r="D32" i="38"/>
  <c r="F32" i="38" s="1"/>
  <c r="E45" i="38"/>
  <c r="F45" i="38" s="1"/>
  <c r="D51" i="38"/>
  <c r="D38" i="38" s="1"/>
  <c r="E95" i="38"/>
  <c r="E73" i="38"/>
  <c r="D115" i="37"/>
  <c r="D94" i="37"/>
  <c r="D95" i="37"/>
  <c r="D20" i="38" l="1"/>
  <c r="F7" i="38"/>
  <c r="F73" i="38"/>
  <c r="E72" i="38"/>
  <c r="F72" i="38" s="1"/>
  <c r="F95" i="38"/>
  <c r="E94" i="38"/>
  <c r="F94" i="38" s="1"/>
  <c r="F21" i="38"/>
  <c r="E20" i="38"/>
  <c r="F14" i="38"/>
  <c r="E13" i="38"/>
  <c r="F13" i="38" s="1"/>
  <c r="F39" i="38"/>
  <c r="E38" i="38"/>
  <c r="F38" i="38" s="1"/>
  <c r="F127" i="37"/>
  <c r="F126" i="37"/>
  <c r="F125" i="37"/>
  <c r="E123" i="37"/>
  <c r="F123" i="37" s="1"/>
  <c r="D123" i="37"/>
  <c r="D122" i="37"/>
  <c r="D121" i="37" s="1"/>
  <c r="D120" i="37"/>
  <c r="F120" i="37" s="1"/>
  <c r="F119" i="37"/>
  <c r="D119" i="37"/>
  <c r="F118" i="37"/>
  <c r="E116" i="37"/>
  <c r="F115" i="37"/>
  <c r="F114" i="37"/>
  <c r="D114" i="37"/>
  <c r="F113" i="37"/>
  <c r="E111" i="37"/>
  <c r="D110" i="37"/>
  <c r="F110" i="37" s="1"/>
  <c r="D109" i="37"/>
  <c r="F109" i="37" s="1"/>
  <c r="F108" i="37"/>
  <c r="E106" i="37"/>
  <c r="D105" i="37"/>
  <c r="F105" i="37" s="1"/>
  <c r="D104" i="37"/>
  <c r="D10" i="37" s="1"/>
  <c r="F103" i="37"/>
  <c r="E101" i="37"/>
  <c r="D100" i="37"/>
  <c r="F100" i="37" s="1"/>
  <c r="F99" i="37"/>
  <c r="D99" i="37"/>
  <c r="F98" i="37"/>
  <c r="E96" i="37"/>
  <c r="F95" i="37"/>
  <c r="F94" i="37"/>
  <c r="F93" i="37"/>
  <c r="E91" i="37"/>
  <c r="F88" i="37"/>
  <c r="F87" i="37"/>
  <c r="E84" i="37"/>
  <c r="D84" i="37"/>
  <c r="F83" i="37"/>
  <c r="F82" i="37"/>
  <c r="F81" i="37"/>
  <c r="E79" i="37"/>
  <c r="F79" i="37" s="1"/>
  <c r="D79" i="37"/>
  <c r="F78" i="37"/>
  <c r="F77" i="37"/>
  <c r="F76" i="37"/>
  <c r="E74" i="37"/>
  <c r="F74" i="37" s="1"/>
  <c r="D74" i="37"/>
  <c r="F73" i="37"/>
  <c r="F72" i="37"/>
  <c r="F71" i="37"/>
  <c r="E69" i="37"/>
  <c r="F69" i="37" s="1"/>
  <c r="D69" i="37"/>
  <c r="F65" i="37"/>
  <c r="F64" i="37"/>
  <c r="E62" i="37"/>
  <c r="F62" i="37" s="1"/>
  <c r="D62" i="37"/>
  <c r="F60" i="37"/>
  <c r="F59" i="37"/>
  <c r="F57" i="37"/>
  <c r="E57" i="37"/>
  <c r="D57" i="37"/>
  <c r="F55" i="37"/>
  <c r="F54" i="37"/>
  <c r="E52" i="37"/>
  <c r="D52" i="37"/>
  <c r="F50" i="37"/>
  <c r="F49" i="37"/>
  <c r="E47" i="37"/>
  <c r="F47" i="37" s="1"/>
  <c r="D47" i="37"/>
  <c r="F45" i="37"/>
  <c r="F44" i="37"/>
  <c r="F43" i="37"/>
  <c r="E41" i="37"/>
  <c r="D41" i="37"/>
  <c r="D40" i="37"/>
  <c r="F39" i="37"/>
  <c r="F38" i="37"/>
  <c r="F37" i="37"/>
  <c r="E35" i="37"/>
  <c r="E34" i="37" s="1"/>
  <c r="D35" i="37"/>
  <c r="F32" i="37"/>
  <c r="E28" i="37"/>
  <c r="F28" i="37" s="1"/>
  <c r="D28" i="37"/>
  <c r="D27" i="37" s="1"/>
  <c r="F26" i="37"/>
  <c r="F25" i="37"/>
  <c r="E22" i="37"/>
  <c r="F22" i="37" s="1"/>
  <c r="D22" i="37"/>
  <c r="D21" i="37" s="1"/>
  <c r="D20" i="37" s="1"/>
  <c r="F19" i="37"/>
  <c r="F18" i="37"/>
  <c r="F17" i="37"/>
  <c r="E15" i="37"/>
  <c r="F15" i="37" s="1"/>
  <c r="D15" i="37"/>
  <c r="D14" i="37" s="1"/>
  <c r="D13" i="37" s="1"/>
  <c r="E11" i="37"/>
  <c r="D11" i="37"/>
  <c r="E10" i="37"/>
  <c r="E9" i="37"/>
  <c r="D9" i="37"/>
  <c r="F10" i="37" l="1"/>
  <c r="F35" i="37"/>
  <c r="E68" i="37"/>
  <c r="F104" i="37"/>
  <c r="E122" i="37"/>
  <c r="F41" i="37"/>
  <c r="D46" i="37"/>
  <c r="F52" i="37"/>
  <c r="D68" i="37"/>
  <c r="D67" i="37" s="1"/>
  <c r="F84" i="37"/>
  <c r="F20" i="38"/>
  <c r="F11" i="37"/>
  <c r="D34" i="37"/>
  <c r="D7" i="37"/>
  <c r="F111" i="37"/>
  <c r="F68" i="37"/>
  <c r="F34" i="37"/>
  <c r="E40" i="37"/>
  <c r="F40" i="37" s="1"/>
  <c r="E7" i="37"/>
  <c r="F9" i="37"/>
  <c r="D91" i="37"/>
  <c r="F91" i="37" s="1"/>
  <c r="D96" i="37"/>
  <c r="D101" i="37"/>
  <c r="F101" i="37" s="1"/>
  <c r="D106" i="37"/>
  <c r="F106" i="37" s="1"/>
  <c r="D111" i="37"/>
  <c r="D116" i="37"/>
  <c r="F116" i="37" s="1"/>
  <c r="E67" i="37"/>
  <c r="F67" i="37" s="1"/>
  <c r="E90" i="37"/>
  <c r="E14" i="37"/>
  <c r="E21" i="37"/>
  <c r="E27" i="37"/>
  <c r="F27" i="37" s="1"/>
  <c r="E46" i="37"/>
  <c r="D120" i="36"/>
  <c r="D119" i="36"/>
  <c r="D116" i="36" s="1"/>
  <c r="F116" i="36" s="1"/>
  <c r="D115" i="36"/>
  <c r="F115" i="36" s="1"/>
  <c r="D114" i="36"/>
  <c r="D110" i="36"/>
  <c r="D109" i="36"/>
  <c r="F109" i="36" s="1"/>
  <c r="D105" i="36"/>
  <c r="F105" i="36" s="1"/>
  <c r="D104" i="36"/>
  <c r="D100" i="36"/>
  <c r="D11" i="36" s="1"/>
  <c r="D99" i="36"/>
  <c r="D96" i="36" s="1"/>
  <c r="E11" i="36"/>
  <c r="E10" i="36"/>
  <c r="D10" i="36"/>
  <c r="E9" i="36"/>
  <c r="D9" i="36"/>
  <c r="F93" i="36"/>
  <c r="F95" i="36"/>
  <c r="E91" i="36"/>
  <c r="F91" i="36" s="1"/>
  <c r="D91" i="36"/>
  <c r="D95" i="36"/>
  <c r="D94" i="36"/>
  <c r="F94" i="36" s="1"/>
  <c r="F87" i="36"/>
  <c r="F88" i="36"/>
  <c r="E84" i="36"/>
  <c r="F84" i="36" s="1"/>
  <c r="D84" i="36"/>
  <c r="F71" i="36"/>
  <c r="F72" i="36"/>
  <c r="F73" i="36"/>
  <c r="E69" i="36"/>
  <c r="F69" i="36" s="1"/>
  <c r="D69" i="36"/>
  <c r="F127" i="36"/>
  <c r="F126" i="36"/>
  <c r="F125" i="36"/>
  <c r="E123" i="36"/>
  <c r="E122" i="36" s="1"/>
  <c r="D123" i="36"/>
  <c r="F123" i="36" s="1"/>
  <c r="F120" i="36"/>
  <c r="F119" i="36"/>
  <c r="F118" i="36"/>
  <c r="E116" i="36"/>
  <c r="F114" i="36"/>
  <c r="F113" i="36"/>
  <c r="E111" i="36"/>
  <c r="F110" i="36"/>
  <c r="F108" i="36"/>
  <c r="E106" i="36"/>
  <c r="D106" i="36"/>
  <c r="F106" i="36" s="1"/>
  <c r="F104" i="36"/>
  <c r="F103" i="36"/>
  <c r="E101" i="36"/>
  <c r="F100" i="36"/>
  <c r="F99" i="36"/>
  <c r="F98" i="36"/>
  <c r="E96" i="36"/>
  <c r="E90" i="36" s="1"/>
  <c r="E89" i="36" s="1"/>
  <c r="F83" i="36"/>
  <c r="F82" i="36"/>
  <c r="F81" i="36"/>
  <c r="E79" i="36"/>
  <c r="D79" i="36"/>
  <c r="F79" i="36" s="1"/>
  <c r="F78" i="36"/>
  <c r="F77" i="36"/>
  <c r="F76" i="36"/>
  <c r="E74" i="36"/>
  <c r="E68" i="36" s="1"/>
  <c r="D74" i="36"/>
  <c r="F65" i="36"/>
  <c r="F64" i="36"/>
  <c r="E62" i="36"/>
  <c r="F62" i="36" s="1"/>
  <c r="D62" i="36"/>
  <c r="F60" i="36"/>
  <c r="F59" i="36"/>
  <c r="E57" i="36"/>
  <c r="D57" i="36"/>
  <c r="F55" i="36"/>
  <c r="F54" i="36"/>
  <c r="E52" i="36"/>
  <c r="F52" i="36" s="1"/>
  <c r="D52" i="36"/>
  <c r="F50" i="36"/>
  <c r="F49" i="36"/>
  <c r="E47" i="36"/>
  <c r="E46" i="36" s="1"/>
  <c r="D47" i="36"/>
  <c r="F45" i="36"/>
  <c r="F44" i="36"/>
  <c r="F43" i="36"/>
  <c r="E41" i="36"/>
  <c r="D41" i="36"/>
  <c r="D40" i="36" s="1"/>
  <c r="F39" i="36"/>
  <c r="F38" i="36"/>
  <c r="F37" i="36"/>
  <c r="E35" i="36"/>
  <c r="D35" i="36"/>
  <c r="D34" i="36" s="1"/>
  <c r="F32" i="36"/>
  <c r="E28" i="36"/>
  <c r="E27" i="36" s="1"/>
  <c r="F27" i="36" s="1"/>
  <c r="D28" i="36"/>
  <c r="D27" i="36" s="1"/>
  <c r="F26" i="36"/>
  <c r="F25" i="36"/>
  <c r="E22" i="36"/>
  <c r="F22" i="36" s="1"/>
  <c r="D22" i="36"/>
  <c r="D21" i="36" s="1"/>
  <c r="F19" i="36"/>
  <c r="F18" i="36"/>
  <c r="F17" i="36"/>
  <c r="E15" i="36"/>
  <c r="F15" i="36" s="1"/>
  <c r="D15" i="36"/>
  <c r="D14" i="36" s="1"/>
  <c r="D13" i="36" s="1"/>
  <c r="E14" i="36"/>
  <c r="E13" i="36" s="1"/>
  <c r="D68" i="36" l="1"/>
  <c r="D111" i="36"/>
  <c r="F111" i="36" s="1"/>
  <c r="F28" i="36"/>
  <c r="F41" i="36"/>
  <c r="D20" i="36"/>
  <c r="D101" i="36"/>
  <c r="F46" i="37"/>
  <c r="D33" i="37"/>
  <c r="F122" i="37"/>
  <c r="E121" i="37"/>
  <c r="F121" i="37" s="1"/>
  <c r="F7" i="37"/>
  <c r="E89" i="37"/>
  <c r="F89" i="37" s="1"/>
  <c r="F21" i="37"/>
  <c r="E20" i="37"/>
  <c r="F20" i="37" s="1"/>
  <c r="D90" i="37"/>
  <c r="D89" i="37" s="1"/>
  <c r="E33" i="37"/>
  <c r="F33" i="37" s="1"/>
  <c r="F14" i="37"/>
  <c r="E13" i="37"/>
  <c r="F13" i="37" s="1"/>
  <c r="F96" i="37"/>
  <c r="E21" i="36"/>
  <c r="E20" i="36" s="1"/>
  <c r="F20" i="36" s="1"/>
  <c r="D122" i="36"/>
  <c r="D121" i="36" s="1"/>
  <c r="F122" i="36"/>
  <c r="D90" i="36"/>
  <c r="D89" i="36"/>
  <c r="F89" i="36" s="1"/>
  <c r="F101" i="36"/>
  <c r="F10" i="36"/>
  <c r="F96" i="36"/>
  <c r="D67" i="36"/>
  <c r="F74" i="36"/>
  <c r="F35" i="36"/>
  <c r="D46" i="36"/>
  <c r="D33" i="36" s="1"/>
  <c r="F57" i="36"/>
  <c r="F11" i="36"/>
  <c r="F47" i="36"/>
  <c r="F13" i="36"/>
  <c r="D7" i="36"/>
  <c r="F9" i="36"/>
  <c r="F14" i="36"/>
  <c r="E121" i="36"/>
  <c r="F121" i="36" s="1"/>
  <c r="E34" i="36"/>
  <c r="E7" i="36"/>
  <c r="E40" i="36"/>
  <c r="F40" i="36" s="1"/>
  <c r="F112" i="35"/>
  <c r="F111" i="35"/>
  <c r="F110" i="35"/>
  <c r="E108" i="35"/>
  <c r="F108" i="35" s="1"/>
  <c r="D108" i="35"/>
  <c r="D107" i="35" s="1"/>
  <c r="D106" i="35" s="1"/>
  <c r="E107" i="35"/>
  <c r="F107" i="35" s="1"/>
  <c r="F105" i="35"/>
  <c r="F104" i="35"/>
  <c r="F103" i="35"/>
  <c r="F101" i="35"/>
  <c r="E101" i="35"/>
  <c r="D101" i="35"/>
  <c r="F100" i="35"/>
  <c r="F99" i="35"/>
  <c r="F98" i="35"/>
  <c r="E96" i="35"/>
  <c r="D96" i="35"/>
  <c r="F95" i="35"/>
  <c r="F94" i="35"/>
  <c r="F93" i="35"/>
  <c r="E91" i="35"/>
  <c r="D91" i="35"/>
  <c r="F90" i="35"/>
  <c r="F89" i="35"/>
  <c r="F88" i="35"/>
  <c r="E86" i="35"/>
  <c r="F86" i="35" s="1"/>
  <c r="D86" i="35"/>
  <c r="F85" i="35"/>
  <c r="F84" i="35"/>
  <c r="F83" i="35"/>
  <c r="E81" i="35"/>
  <c r="D81" i="35"/>
  <c r="F78" i="35"/>
  <c r="F77" i="35"/>
  <c r="F76" i="35"/>
  <c r="E74" i="35"/>
  <c r="F74" i="35" s="1"/>
  <c r="D74" i="35"/>
  <c r="F73" i="35"/>
  <c r="F72" i="35"/>
  <c r="F71" i="35"/>
  <c r="E69" i="35"/>
  <c r="F69" i="35" s="1"/>
  <c r="D69" i="35"/>
  <c r="F65" i="35"/>
  <c r="F64" i="35"/>
  <c r="E62" i="35"/>
  <c r="F62" i="35" s="1"/>
  <c r="D62" i="35"/>
  <c r="F60" i="35"/>
  <c r="F59" i="35"/>
  <c r="E57" i="35"/>
  <c r="F57" i="35" s="1"/>
  <c r="D57" i="35"/>
  <c r="F55" i="35"/>
  <c r="F54" i="35"/>
  <c r="E52" i="35"/>
  <c r="F52" i="35" s="1"/>
  <c r="D52" i="35"/>
  <c r="F50" i="35"/>
  <c r="F49" i="35"/>
  <c r="F47" i="35"/>
  <c r="E47" i="35"/>
  <c r="D47" i="35"/>
  <c r="F45" i="35"/>
  <c r="F44" i="35"/>
  <c r="F43" i="35"/>
  <c r="E41" i="35"/>
  <c r="D41" i="35"/>
  <c r="D40" i="35" s="1"/>
  <c r="F39" i="35"/>
  <c r="F38" i="35"/>
  <c r="F37" i="35"/>
  <c r="E35" i="35"/>
  <c r="F35" i="35" s="1"/>
  <c r="D35" i="35"/>
  <c r="D34" i="35" s="1"/>
  <c r="F32" i="35"/>
  <c r="E28" i="35"/>
  <c r="E27" i="35" s="1"/>
  <c r="F27" i="35" s="1"/>
  <c r="D28" i="35"/>
  <c r="D27" i="35" s="1"/>
  <c r="F26" i="35"/>
  <c r="F25" i="35"/>
  <c r="E22" i="35"/>
  <c r="E21" i="35" s="1"/>
  <c r="F21" i="35" s="1"/>
  <c r="D22" i="35"/>
  <c r="D21" i="35" s="1"/>
  <c r="F19" i="35"/>
  <c r="F18" i="35"/>
  <c r="F17" i="35"/>
  <c r="E15" i="35"/>
  <c r="E14" i="35" s="1"/>
  <c r="E13" i="35" s="1"/>
  <c r="D15" i="35"/>
  <c r="D14" i="35" s="1"/>
  <c r="D13" i="35" s="1"/>
  <c r="E11" i="35"/>
  <c r="D11" i="35"/>
  <c r="D7" i="35" s="1"/>
  <c r="E10" i="35"/>
  <c r="F10" i="35" s="1"/>
  <c r="D10" i="35"/>
  <c r="E9" i="35"/>
  <c r="D9" i="35"/>
  <c r="F28" i="35" l="1"/>
  <c r="F41" i="35"/>
  <c r="E46" i="35"/>
  <c r="E80" i="35"/>
  <c r="F80" i="35" s="1"/>
  <c r="F21" i="36"/>
  <c r="F9" i="35"/>
  <c r="F11" i="35"/>
  <c r="F15" i="35"/>
  <c r="D46" i="35"/>
  <c r="D80" i="35"/>
  <c r="D79" i="35" s="1"/>
  <c r="F96" i="35"/>
  <c r="D68" i="35"/>
  <c r="D67" i="35" s="1"/>
  <c r="F81" i="35"/>
  <c r="F90" i="37"/>
  <c r="F90" i="36"/>
  <c r="F46" i="36"/>
  <c r="F7" i="36"/>
  <c r="F34" i="36"/>
  <c r="E33" i="36"/>
  <c r="F33" i="36" s="1"/>
  <c r="F68" i="36"/>
  <c r="E67" i="36"/>
  <c r="F67" i="36" s="1"/>
  <c r="F91" i="35"/>
  <c r="F22" i="35"/>
  <c r="D33" i="35"/>
  <c r="F13" i="35"/>
  <c r="D20" i="35"/>
  <c r="F46" i="35"/>
  <c r="F14" i="35"/>
  <c r="E20" i="35"/>
  <c r="E106" i="35"/>
  <c r="F106" i="35" s="1"/>
  <c r="E34" i="35"/>
  <c r="E68" i="35"/>
  <c r="E7" i="35"/>
  <c r="F7" i="35" s="1"/>
  <c r="E40" i="35"/>
  <c r="F40" i="35" s="1"/>
  <c r="E11" i="34"/>
  <c r="F11" i="34" s="1"/>
  <c r="D11" i="34"/>
  <c r="E10" i="34"/>
  <c r="E9" i="34"/>
  <c r="F9" i="34" s="1"/>
  <c r="D10" i="34"/>
  <c r="D9" i="34"/>
  <c r="F47" i="34"/>
  <c r="F49" i="34"/>
  <c r="F50" i="34"/>
  <c r="F54" i="34"/>
  <c r="F55" i="34"/>
  <c r="F59" i="34"/>
  <c r="F60" i="34"/>
  <c r="F64" i="34"/>
  <c r="F65" i="34"/>
  <c r="E62" i="34"/>
  <c r="D62" i="34"/>
  <c r="F62" i="34" s="1"/>
  <c r="E57" i="34"/>
  <c r="F57" i="34" s="1"/>
  <c r="D57" i="34"/>
  <c r="E52" i="34"/>
  <c r="F52" i="34" s="1"/>
  <c r="D52" i="34"/>
  <c r="E47" i="34"/>
  <c r="E46" i="34" s="1"/>
  <c r="F46" i="34" s="1"/>
  <c r="D47" i="34"/>
  <c r="D46" i="34" s="1"/>
  <c r="D33" i="34" s="1"/>
  <c r="F112" i="34"/>
  <c r="F111" i="34"/>
  <c r="F110" i="34"/>
  <c r="E108" i="34"/>
  <c r="D108" i="34"/>
  <c r="D107" i="34"/>
  <c r="D106" i="34" s="1"/>
  <c r="F105" i="34"/>
  <c r="F104" i="34"/>
  <c r="F103" i="34"/>
  <c r="E101" i="34"/>
  <c r="F101" i="34" s="1"/>
  <c r="D101" i="34"/>
  <c r="F100" i="34"/>
  <c r="F99" i="34"/>
  <c r="F98" i="34"/>
  <c r="E96" i="34"/>
  <c r="D96" i="34"/>
  <c r="F95" i="34"/>
  <c r="F94" i="34"/>
  <c r="F93" i="34"/>
  <c r="E91" i="34"/>
  <c r="D91" i="34"/>
  <c r="F90" i="34"/>
  <c r="F89" i="34"/>
  <c r="F88" i="34"/>
  <c r="E86" i="34"/>
  <c r="D86" i="34"/>
  <c r="D80" i="34" s="1"/>
  <c r="D79" i="34" s="1"/>
  <c r="F85" i="34"/>
  <c r="F84" i="34"/>
  <c r="F83" i="34"/>
  <c r="E81" i="34"/>
  <c r="F81" i="34" s="1"/>
  <c r="D81" i="34"/>
  <c r="F78" i="34"/>
  <c r="F77" i="34"/>
  <c r="F76" i="34"/>
  <c r="E74" i="34"/>
  <c r="D74" i="34"/>
  <c r="F73" i="34"/>
  <c r="F72" i="34"/>
  <c r="F71" i="34"/>
  <c r="E69" i="34"/>
  <c r="D69" i="34"/>
  <c r="D68" i="34" s="1"/>
  <c r="D67" i="34" s="1"/>
  <c r="F45" i="34"/>
  <c r="F44" i="34"/>
  <c r="F43" i="34"/>
  <c r="E41" i="34"/>
  <c r="F41" i="34" s="1"/>
  <c r="D41" i="34"/>
  <c r="D40" i="34" s="1"/>
  <c r="F39" i="34"/>
  <c r="F38" i="34"/>
  <c r="F37" i="34"/>
  <c r="E35" i="34"/>
  <c r="D35" i="34"/>
  <c r="D34" i="34" s="1"/>
  <c r="F32" i="34"/>
  <c r="F28" i="34"/>
  <c r="E28" i="34"/>
  <c r="D28" i="34"/>
  <c r="D27" i="34" s="1"/>
  <c r="E27" i="34"/>
  <c r="F26" i="34"/>
  <c r="F25" i="34"/>
  <c r="E22" i="34"/>
  <c r="E21" i="34" s="1"/>
  <c r="F21" i="34" s="1"/>
  <c r="D22" i="34"/>
  <c r="D21" i="34" s="1"/>
  <c r="F19" i="34"/>
  <c r="F18" i="34"/>
  <c r="F17" i="34"/>
  <c r="E15" i="34"/>
  <c r="F15" i="34" s="1"/>
  <c r="D15" i="34"/>
  <c r="D14" i="34" s="1"/>
  <c r="D13" i="34" s="1"/>
  <c r="E14" i="34"/>
  <c r="E13" i="34" s="1"/>
  <c r="F13" i="34" s="1"/>
  <c r="F108" i="34" l="1"/>
  <c r="F10" i="34"/>
  <c r="E79" i="35"/>
  <c r="F79" i="35" s="1"/>
  <c r="F69" i="34"/>
  <c r="F86" i="34"/>
  <c r="F22" i="34"/>
  <c r="F74" i="34"/>
  <c r="F91" i="34"/>
  <c r="F35" i="34"/>
  <c r="F96" i="34"/>
  <c r="F20" i="35"/>
  <c r="F68" i="35"/>
  <c r="E67" i="35"/>
  <c r="F67" i="35" s="1"/>
  <c r="F34" i="35"/>
  <c r="E33" i="35"/>
  <c r="F33" i="35" s="1"/>
  <c r="D7" i="34"/>
  <c r="D20" i="34"/>
  <c r="F27" i="34"/>
  <c r="E107" i="34"/>
  <c r="F14" i="34"/>
  <c r="E20" i="34"/>
  <c r="E80" i="34"/>
  <c r="E34" i="34"/>
  <c r="E33" i="34" s="1"/>
  <c r="E7" i="34"/>
  <c r="F7" i="34" s="1"/>
  <c r="E40" i="34"/>
  <c r="F40" i="34" s="1"/>
  <c r="E68" i="34"/>
  <c r="E9" i="33"/>
  <c r="D9" i="33"/>
  <c r="E10" i="33"/>
  <c r="D10" i="33"/>
  <c r="E11" i="33"/>
  <c r="D11" i="33"/>
  <c r="F20" i="34" l="1"/>
  <c r="F34" i="34"/>
  <c r="F33" i="34"/>
  <c r="F107" i="34"/>
  <c r="E106" i="34"/>
  <c r="F106" i="34" s="1"/>
  <c r="F68" i="34"/>
  <c r="E67" i="34"/>
  <c r="F67" i="34" s="1"/>
  <c r="F80" i="34"/>
  <c r="E79" i="34"/>
  <c r="F79" i="34" s="1"/>
  <c r="F45" i="33"/>
  <c r="F44" i="33"/>
  <c r="F43" i="33"/>
  <c r="E41" i="33"/>
  <c r="E40" i="33" s="1"/>
  <c r="D41" i="33"/>
  <c r="D40" i="33" s="1"/>
  <c r="D65" i="33"/>
  <c r="D70" i="33"/>
  <c r="D75" i="33"/>
  <c r="F40" i="33" l="1"/>
  <c r="F41" i="33"/>
  <c r="F91" i="33"/>
  <c r="F90" i="33"/>
  <c r="F89" i="33"/>
  <c r="E87" i="33"/>
  <c r="D87" i="33"/>
  <c r="D86" i="33" s="1"/>
  <c r="D85" i="33" s="1"/>
  <c r="F84" i="33"/>
  <c r="F83" i="33"/>
  <c r="F82" i="33"/>
  <c r="E80" i="33"/>
  <c r="D80" i="33"/>
  <c r="F79" i="33"/>
  <c r="F78" i="33"/>
  <c r="F77" i="33"/>
  <c r="E75" i="33"/>
  <c r="F75" i="33" s="1"/>
  <c r="F74" i="33"/>
  <c r="F73" i="33"/>
  <c r="F72" i="33"/>
  <c r="E70" i="33"/>
  <c r="F70" i="33" s="1"/>
  <c r="F69" i="33"/>
  <c r="F68" i="33"/>
  <c r="F67" i="33"/>
  <c r="E65" i="33"/>
  <c r="F65" i="33" s="1"/>
  <c r="F64" i="33"/>
  <c r="F63" i="33"/>
  <c r="F62" i="33"/>
  <c r="E60" i="33"/>
  <c r="D60" i="33"/>
  <c r="F57" i="33"/>
  <c r="F56" i="33"/>
  <c r="F55" i="33"/>
  <c r="E53" i="33"/>
  <c r="D53" i="33"/>
  <c r="F52" i="33"/>
  <c r="F51" i="33"/>
  <c r="F50" i="33"/>
  <c r="E48" i="33"/>
  <c r="D48" i="33"/>
  <c r="D47" i="33" s="1"/>
  <c r="D46" i="33" s="1"/>
  <c r="F39" i="33"/>
  <c r="F38" i="33"/>
  <c r="F37" i="33"/>
  <c r="E35" i="33"/>
  <c r="D35" i="33"/>
  <c r="D34" i="33" s="1"/>
  <c r="D33" i="33" s="1"/>
  <c r="F32" i="33"/>
  <c r="E28" i="33"/>
  <c r="D28" i="33"/>
  <c r="D27" i="33" s="1"/>
  <c r="F26" i="33"/>
  <c r="F25" i="33"/>
  <c r="E22" i="33"/>
  <c r="D22" i="33"/>
  <c r="D21" i="33" s="1"/>
  <c r="D20" i="33" s="1"/>
  <c r="F19" i="33"/>
  <c r="F18" i="33"/>
  <c r="F17" i="33"/>
  <c r="E15" i="33"/>
  <c r="D15" i="33"/>
  <c r="D14" i="33" s="1"/>
  <c r="D13" i="33" s="1"/>
  <c r="F22" i="33" l="1"/>
  <c r="F35" i="33"/>
  <c r="E7" i="33"/>
  <c r="F28" i="33"/>
  <c r="F48" i="33"/>
  <c r="F87" i="33"/>
  <c r="F15" i="33"/>
  <c r="F53" i="33"/>
  <c r="D59" i="33"/>
  <c r="D58" i="33" s="1"/>
  <c r="F80" i="33"/>
  <c r="F10" i="33"/>
  <c r="D7" i="33"/>
  <c r="F7" i="33" s="1"/>
  <c r="F9" i="33"/>
  <c r="F11" i="33"/>
  <c r="F60" i="33"/>
  <c r="E34" i="33"/>
  <c r="E33" i="33" s="1"/>
  <c r="E47" i="33"/>
  <c r="E14" i="33"/>
  <c r="E21" i="33"/>
  <c r="E27" i="33"/>
  <c r="F27" i="33" s="1"/>
  <c r="E59" i="33"/>
  <c r="E86" i="33"/>
  <c r="F91" i="32"/>
  <c r="F90" i="32"/>
  <c r="F89" i="32"/>
  <c r="E87" i="32"/>
  <c r="E86" i="32" s="1"/>
  <c r="E85" i="32" s="1"/>
  <c r="D87" i="32"/>
  <c r="D86" i="32" s="1"/>
  <c r="D85" i="32" s="1"/>
  <c r="F84" i="32"/>
  <c r="F83" i="32"/>
  <c r="F82" i="32"/>
  <c r="E80" i="32"/>
  <c r="D80" i="32"/>
  <c r="F80" i="32" s="1"/>
  <c r="F79" i="32"/>
  <c r="F78" i="32"/>
  <c r="F77" i="32"/>
  <c r="E75" i="32"/>
  <c r="D75" i="32"/>
  <c r="F74" i="32"/>
  <c r="F73" i="32"/>
  <c r="F72" i="32"/>
  <c r="E70" i="32"/>
  <c r="D70" i="32"/>
  <c r="F70" i="32" s="1"/>
  <c r="F69" i="32"/>
  <c r="F68" i="32"/>
  <c r="F67" i="32"/>
  <c r="E65" i="32"/>
  <c r="D65" i="32"/>
  <c r="F64" i="32"/>
  <c r="F63" i="32"/>
  <c r="F62" i="32"/>
  <c r="E60" i="32"/>
  <c r="E59" i="32" s="1"/>
  <c r="D60" i="32"/>
  <c r="F57" i="32"/>
  <c r="F56" i="32"/>
  <c r="F55" i="32"/>
  <c r="E53" i="32"/>
  <c r="F53" i="32" s="1"/>
  <c r="D53" i="32"/>
  <c r="F52" i="32"/>
  <c r="F51" i="32"/>
  <c r="F50" i="32"/>
  <c r="E48" i="32"/>
  <c r="D48" i="32"/>
  <c r="D47" i="32" s="1"/>
  <c r="E42" i="32"/>
  <c r="E41" i="32" s="1"/>
  <c r="D42" i="32"/>
  <c r="D41" i="32"/>
  <c r="F39" i="32"/>
  <c r="F38" i="32"/>
  <c r="F37" i="32"/>
  <c r="E35" i="32"/>
  <c r="E34" i="32" s="1"/>
  <c r="D35" i="32"/>
  <c r="D34" i="32" s="1"/>
  <c r="D33" i="32" s="1"/>
  <c r="F32" i="32"/>
  <c r="E28" i="32"/>
  <c r="E27" i="32" s="1"/>
  <c r="D28" i="32"/>
  <c r="D27" i="32" s="1"/>
  <c r="F26" i="32"/>
  <c r="F25" i="32"/>
  <c r="E22" i="32"/>
  <c r="D22" i="32"/>
  <c r="D21" i="32" s="1"/>
  <c r="D20" i="32" s="1"/>
  <c r="E21" i="32"/>
  <c r="F19" i="32"/>
  <c r="F18" i="32"/>
  <c r="F17" i="32"/>
  <c r="E15" i="32"/>
  <c r="E14" i="32" s="1"/>
  <c r="D15" i="32"/>
  <c r="D14" i="32" s="1"/>
  <c r="D13" i="32" s="1"/>
  <c r="E11" i="32"/>
  <c r="D11" i="32"/>
  <c r="E10" i="32"/>
  <c r="D10" i="32"/>
  <c r="E9" i="32"/>
  <c r="D9" i="32"/>
  <c r="F85" i="32" l="1"/>
  <c r="D40" i="32"/>
  <c r="F48" i="32"/>
  <c r="F27" i="32"/>
  <c r="F87" i="32"/>
  <c r="F47" i="33"/>
  <c r="E46" i="33"/>
  <c r="F46" i="33" s="1"/>
  <c r="F86" i="33"/>
  <c r="E85" i="33"/>
  <c r="F85" i="33" s="1"/>
  <c r="E13" i="33"/>
  <c r="F13" i="33" s="1"/>
  <c r="F14" i="33"/>
  <c r="F59" i="33"/>
  <c r="E58" i="33"/>
  <c r="F58" i="33" s="1"/>
  <c r="F34" i="33"/>
  <c r="F33" i="33"/>
  <c r="F21" i="33"/>
  <c r="E20" i="33"/>
  <c r="F20" i="33" s="1"/>
  <c r="F22" i="32"/>
  <c r="D59" i="32"/>
  <c r="D58" i="32" s="1"/>
  <c r="F75" i="32"/>
  <c r="F65" i="32"/>
  <c r="F9" i="32"/>
  <c r="D7" i="32"/>
  <c r="F60" i="32"/>
  <c r="F11" i="32"/>
  <c r="F10" i="32"/>
  <c r="F15" i="32"/>
  <c r="F28" i="32"/>
  <c r="E20" i="32"/>
  <c r="F20" i="32" s="1"/>
  <c r="F34" i="32"/>
  <c r="E33" i="32"/>
  <c r="F33" i="32" s="1"/>
  <c r="F14" i="32"/>
  <c r="E40" i="32"/>
  <c r="F40" i="32" s="1"/>
  <c r="E7" i="32"/>
  <c r="E13" i="32"/>
  <c r="F13" i="32" s="1"/>
  <c r="F21" i="32"/>
  <c r="E58" i="32"/>
  <c r="F86" i="32"/>
  <c r="F35" i="32"/>
  <c r="E47" i="32"/>
  <c r="F47" i="32" s="1"/>
  <c r="D9" i="31"/>
  <c r="E9" i="31"/>
  <c r="E10" i="31"/>
  <c r="D10" i="31"/>
  <c r="E11" i="31"/>
  <c r="D11" i="31"/>
  <c r="F58" i="32" l="1"/>
  <c r="F59" i="32"/>
  <c r="F7" i="32"/>
  <c r="F51" i="31"/>
  <c r="F91" i="31"/>
  <c r="F90" i="31"/>
  <c r="F89" i="31"/>
  <c r="E87" i="31"/>
  <c r="E86" i="31" s="1"/>
  <c r="D87" i="31"/>
  <c r="D86" i="31" s="1"/>
  <c r="F84" i="31"/>
  <c r="F83" i="31"/>
  <c r="F82" i="31"/>
  <c r="E80" i="31"/>
  <c r="D80" i="31"/>
  <c r="F79" i="31"/>
  <c r="F78" i="31"/>
  <c r="F77" i="31"/>
  <c r="E75" i="31"/>
  <c r="D75" i="31"/>
  <c r="F74" i="31"/>
  <c r="F73" i="31"/>
  <c r="F72" i="31"/>
  <c r="E70" i="31"/>
  <c r="D70" i="31"/>
  <c r="F69" i="31"/>
  <c r="F68" i="31"/>
  <c r="F67" i="31"/>
  <c r="E65" i="31"/>
  <c r="D65" i="31"/>
  <c r="F64" i="31"/>
  <c r="F63" i="31"/>
  <c r="F62" i="31"/>
  <c r="E60" i="31"/>
  <c r="D60" i="31"/>
  <c r="F57" i="31"/>
  <c r="F56" i="31"/>
  <c r="F55" i="31"/>
  <c r="E53" i="31"/>
  <c r="D53" i="31"/>
  <c r="F52" i="31"/>
  <c r="E48" i="31"/>
  <c r="E42" i="31"/>
  <c r="E41" i="31" s="1"/>
  <c r="D42" i="31"/>
  <c r="D41" i="31" s="1"/>
  <c r="F39" i="31"/>
  <c r="F38" i="31"/>
  <c r="F37" i="31"/>
  <c r="E35" i="31"/>
  <c r="D35" i="31"/>
  <c r="D34" i="31" s="1"/>
  <c r="D33" i="31" s="1"/>
  <c r="F32" i="31"/>
  <c r="E28" i="31"/>
  <c r="D28" i="31"/>
  <c r="D27" i="31" s="1"/>
  <c r="F26" i="31"/>
  <c r="F25" i="31"/>
  <c r="E22" i="31"/>
  <c r="E21" i="31" s="1"/>
  <c r="D22" i="31"/>
  <c r="D21" i="31" s="1"/>
  <c r="D20" i="31" s="1"/>
  <c r="F19" i="31"/>
  <c r="F18" i="31"/>
  <c r="F17" i="31"/>
  <c r="E15" i="31"/>
  <c r="E14" i="31" s="1"/>
  <c r="D15" i="31"/>
  <c r="D14" i="31" s="1"/>
  <c r="D13" i="31" s="1"/>
  <c r="D59" i="31" l="1"/>
  <c r="E59" i="31"/>
  <c r="F53" i="31"/>
  <c r="F65" i="31"/>
  <c r="D58" i="31"/>
  <c r="F75" i="31"/>
  <c r="F15" i="31"/>
  <c r="F35" i="31"/>
  <c r="F70" i="31"/>
  <c r="F28" i="31"/>
  <c r="F60" i="31"/>
  <c r="D85" i="31"/>
  <c r="F22" i="31"/>
  <c r="F14" i="31"/>
  <c r="F80" i="31"/>
  <c r="E85" i="31"/>
  <c r="F87" i="31"/>
  <c r="F10" i="31"/>
  <c r="D48" i="31"/>
  <c r="D47" i="31" s="1"/>
  <c r="D40" i="31" s="1"/>
  <c r="F50" i="31"/>
  <c r="E7" i="31"/>
  <c r="F11" i="31"/>
  <c r="E13" i="31"/>
  <c r="F13" i="31" s="1"/>
  <c r="E34" i="31"/>
  <c r="E47" i="31"/>
  <c r="F9" i="31"/>
  <c r="E27" i="31"/>
  <c r="F27" i="31" s="1"/>
  <c r="E20" i="31" l="1"/>
  <c r="F34" i="31"/>
  <c r="E33" i="31"/>
  <c r="F33" i="31" s="1"/>
  <c r="F48" i="31"/>
  <c r="F21" i="31"/>
  <c r="F59" i="31"/>
  <c r="E58" i="31"/>
  <c r="F58" i="31" s="1"/>
  <c r="F86" i="31"/>
  <c r="F85" i="31"/>
  <c r="F47" i="31"/>
  <c r="E40" i="31"/>
  <c r="F40" i="31" s="1"/>
  <c r="D7" i="31"/>
  <c r="F7" i="31" s="1"/>
  <c r="F20" i="31" l="1"/>
</calcChain>
</file>

<file path=xl/sharedStrings.xml><?xml version="1.0" encoding="utf-8"?>
<sst xmlns="http://schemas.openxmlformats.org/spreadsheetml/2006/main" count="1622" uniqueCount="132">
  <si>
    <t/>
  </si>
  <si>
    <t>1</t>
  </si>
  <si>
    <t>2</t>
  </si>
  <si>
    <t>1.</t>
  </si>
  <si>
    <t>2.</t>
  </si>
  <si>
    <t>3.</t>
  </si>
  <si>
    <t>4.</t>
  </si>
  <si>
    <t>5.</t>
  </si>
  <si>
    <t>(в рублях)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</si>
  <si>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</si>
  <si>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</si>
  <si>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</si>
  <si>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</si>
  <si>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</si>
  <si>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Национальный проект "Образование"</t>
  </si>
  <si>
    <t>1.1.</t>
  </si>
  <si>
    <t>Реализация отдельных мероприятий регионального проекта "Современная школа"</t>
  </si>
  <si>
    <t>Национальный проект "Жилье и городская среда"</t>
  </si>
  <si>
    <t>2.1.</t>
  </si>
  <si>
    <t>3.1.</t>
  </si>
  <si>
    <t>Национальный проект "Экология"</t>
  </si>
  <si>
    <t>Строительство водопровода от повысительной насосной станции Северо-Западного района г. Чебоксары до д. Чандрово Чувашской Республики в рамках реализации мероприятий по строительству и реконструкции (модернизации) объектов питьевого водоснабжения</t>
  </si>
  <si>
    <t>4.1.</t>
  </si>
  <si>
    <t>2.2.</t>
  </si>
  <si>
    <t>Реализация программ формирования современной городской среды</t>
  </si>
  <si>
    <t>5.1.</t>
  </si>
  <si>
    <t>Реализация мероприятий регионального проекта "Дорожная сеть"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</si>
  <si>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автомобильные дороги"</t>
  </si>
  <si>
    <t>Национальный проект "Демография"</t>
  </si>
  <si>
    <t>Реализация мероприятий регионального проекта "Формирование комфортной городской среды"</t>
  </si>
  <si>
    <t>Реализация мероприятий регионального проекта "Чистая вода"</t>
  </si>
  <si>
    <t xml:space="preserve"> </t>
  </si>
  <si>
    <t xml:space="preserve">Наименование </t>
  </si>
  <si>
    <t>Всего на реализацию проектов</t>
  </si>
  <si>
    <t>Реализация отдельных мероприятий регионального проекта "Оздоровление Волги"</t>
  </si>
  <si>
    <t>Реализация мероприятий регионального проекта "Содействие занятости женщин – доступность дошкольного образования для детей"</t>
  </si>
  <si>
    <t>Персонифицированное финансирование дополнительного образования детей</t>
  </si>
  <si>
    <t>Строительство ливневых очистных сооружений в мкр. "Волжский-1,2" г. Чебоксары в рамках реализации мероприятий по сокращению доли загрязненных сточных вод</t>
  </si>
  <si>
    <t>Строительство объекта "Дошкольное образовательное учреждение на 250 мест с ясельными группами в I очереди 7 микрорайона центральной части г.Чебоксары"</t>
  </si>
  <si>
    <t>Строительство объекта "Дошкольное образовательное учреждение на 250 мест поз.27 в микрорайоне "Университетский-2" г. Чебоксары (II очередь)"</t>
  </si>
  <si>
    <t>Реализация отдельных мероприятий регионального проекта "Успех каждого ребенка"</t>
  </si>
  <si>
    <t>Национальный проект "Безопасные и качественные автомобильные дороги"</t>
  </si>
  <si>
    <t>% исполнения</t>
  </si>
  <si>
    <t>администрации города Чебоксары</t>
  </si>
  <si>
    <t>Начальник финансового управления</t>
  </si>
  <si>
    <t>Н.Г. Куликова</t>
  </si>
  <si>
    <t xml:space="preserve">    </t>
  </si>
  <si>
    <t>Главный распорядитель                                                    средств бюджета</t>
  </si>
  <si>
    <t>Управление архитектуры и градостроительства администрации г.Чебоксары</t>
  </si>
  <si>
    <t>Управление образования администрации г.Чебоксары</t>
  </si>
  <si>
    <t xml:space="preserve">Управление ЖКХ, энергетики, транспорта и связи администрации г.Чебоксары </t>
  </si>
  <si>
    <t>Национальный проект "Культура"</t>
  </si>
  <si>
    <t>Основное мероприятие "Реализация мероприятий регионального проекта "Культурная среда"</t>
  </si>
  <si>
    <t>Управление культуры и развития туризма администрации г.Чебоксары</t>
  </si>
  <si>
    <t>Строительство общеобразовательной школы поз. 37 в мкр. 3 района "Садовый" г. Чебоксары Чувашской Республики</t>
  </si>
  <si>
    <t>4.2.</t>
  </si>
  <si>
    <t>Строительство объекта "Дошкольное образовательное учреждение на 110 мест с ясельными группами поз. 29 в микрорайоне "Солнечный-4" (1 этап) г. Чебоксары"</t>
  </si>
  <si>
    <t>Строительство объекта "Дошкольное образовательное учреждение на 240 мест мкр. "Благовещенский" г.Чебоксары"</t>
  </si>
  <si>
    <t>Строительство объекта "Дошкольное образовательное учреждение на 160 мест мкр. "Альгешево" г.Чебоксары"</t>
  </si>
  <si>
    <t>6.</t>
  </si>
  <si>
    <t>6.1.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</si>
  <si>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27.01.2021 года </t>
  </si>
  <si>
    <t xml:space="preserve">Уточненный план                                                     на 2021 год       </t>
  </si>
  <si>
    <t>Кассовое исполнение                             на 27.01.2021</t>
  </si>
  <si>
    <t>Модернизация муниципальных детских школ искусств по видам искусств путем их капитального ремонта в рамках поддержки отрасли культуры</t>
  </si>
  <si>
    <t>Строительство ливневых очистных сооружений в районе Калининского микрорайона "Грязевская стрелка" г. Чебоксары в рамках реализации мероприятий по сокращению доли загрязненных сточных вод</t>
  </si>
  <si>
    <t>Управление архитектуры и градостроительства администрации г.Чебоксары, Управление ЖКХ, энергетики, транспорта и связи администрации г.Чебоксары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</si>
  <si>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01.02.2021 года </t>
  </si>
  <si>
    <t>Кассовое исполнение                             на 01.02.2021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</si>
  <si>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24.02.2021 года </t>
  </si>
  <si>
    <t>Кассовое исполнение                             на 24.02.2021</t>
  </si>
  <si>
    <t>3.2.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</si>
  <si>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01.03.2021 года </t>
  </si>
  <si>
    <t>Кассовое исполнение                             на 01.03.2021</t>
  </si>
  <si>
    <t>3.3.</t>
  </si>
  <si>
    <t>Реализация отдельных мероприятий регионального проекта "Жилье"</t>
  </si>
  <si>
    <t>Строительство объекта "Магистральная дорога районного значения № 2 в границах микрорайонов № № 4 и 5 жилого района "Новый город" г. Чебоксары"</t>
  </si>
  <si>
    <t>Строительство дороги № 2 в I очереди 7 микрорайона центральной части г. Чебоксары</t>
  </si>
  <si>
    <t>Строительство дорог (I этап) в микрорайоне "Олимп" по ул. З. Яковлевой, д. 58 г. Чебоксары</t>
  </si>
  <si>
    <t>Очистные сооружения поверхностного стока поз. 53. I очередь 7 микрорайона центральной части г. Чебоксары (Центр VII) в рамках реализации мероприятий по стимулированию программ развития жилищного строительства субъектов Российской Федерации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</si>
  <si>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25.03.2021 года </t>
  </si>
  <si>
    <t>Кассовое исполнение                             на 25.03.2021</t>
  </si>
  <si>
    <t>Строительство объекта "Очистные сооружения поверхностного стока поз. 53. I очередь 7 микрорайона центральной части г. Чебоксары (Центр VII)"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</si>
  <si>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29.03.2021 года </t>
  </si>
  <si>
    <t>Кассовое исполнение                             на 29.03.2021</t>
  </si>
  <si>
    <t xml:space="preserve">Строительство сооружений очистки дождевых стоков центральной части города Чебоксары в рамках реализации мероприятий по сокращению доли загрезненных сточных вод </t>
  </si>
  <si>
    <t>Строительство ливневых очистных сооружений в районе Марпосадского шоссе</t>
  </si>
  <si>
    <t>Строительство объекта "Дошкольное образовательное учреждение на 250 мест поз.27 в микрорайоне "Университетский-2" г. Чебоксары (II очередь) в СЗР г. Чебоксары"</t>
  </si>
  <si>
    <t xml:space="preserve">Строительство объекта "Детский сад на 110 мест в 14 мкр. в НЮР г. Чебоксары" </t>
  </si>
  <si>
    <t>Управление архитектуры и градостроительства администрации г.Чебоксары, Управление образования администрации г.Чебоксары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</si>
  <si>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01.04.2021 года </t>
  </si>
  <si>
    <t>Кассовое исполнение                             на 01.04.2021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</si>
  <si>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01.05.2021 года </t>
  </si>
  <si>
    <t>Кассовое исполнение                             на 01.05.2021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</si>
  <si>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</si>
  <si>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 xml:space="preserve"> Управление ЖКХ, энергетики, транспорта и связи администрации г.Чебоксары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</si>
  <si>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27.05.2021 года </t>
  </si>
  <si>
    <t>Кассовое исполнение                             на 27.05.2021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</si>
  <si>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01.06.2021 года </t>
  </si>
  <si>
    <t>Кассовое исполнение                             на 01.06.2021</t>
  </si>
  <si>
    <t>И.о. начальника финансового управления</t>
  </si>
  <si>
    <t>Н.А. Козлова</t>
  </si>
  <si>
    <t>Создание модельных муниципальных библиотек</t>
  </si>
  <si>
    <t>Приобретение музыкальных инструментов, оборудования и материалов для детских школ искусств в рамках поддержки отрасли культура</t>
  </si>
  <si>
    <t xml:space="preserve">Всего </t>
  </si>
  <si>
    <t>Реализация мероприятий регионального проекта "Обеспечение устойчивого сокращения непригодного для проживания жилищного фонда"</t>
  </si>
  <si>
    <t xml:space="preserve">Строительство (реконструкция) объектов капитального строительства в рамках реализации мероприятий по стимулированию программ развития жилищного строительства субъектов Российской Федерации </t>
  </si>
  <si>
    <t>Сокращение доли загрязненных сточных вод</t>
  </si>
  <si>
    <t>Реализация мероприятий регионального проекта "Комплексная система обращения с твердыми коммунальными отходами"</t>
  </si>
  <si>
    <t xml:space="preserve">Государственная поддержка закупки контейнеров для раздельного накопления твердых коммунальных отходов 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</si>
  <si>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</si>
  <si>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 xml:space="preserve">РАСПРЕДЕЛЕНИЕ 
бюджетных ассигнований по региональным проектам, направленным на реализацию национальных 
проектов (программ) и федеральных проектов, входящих в состав национальных проектов (программ), 
на 2023 год и на плановый период 2024 и 2025 годов
</t>
  </si>
  <si>
    <t>Сумма</t>
  </si>
  <si>
    <t>(тыс. рублей)</t>
  </si>
  <si>
    <t>Целевая статья</t>
  </si>
  <si>
    <t xml:space="preserve"> 2023 год</t>
  </si>
  <si>
    <t>2024 год</t>
  </si>
  <si>
    <t>2025 год</t>
  </si>
  <si>
    <t>Ц41A154540</t>
  </si>
  <si>
    <t>Ц41A15519L</t>
  </si>
  <si>
    <t>A51F255550</t>
  </si>
  <si>
    <t>A21F367483</t>
  </si>
  <si>
    <t>A21F15021D</t>
  </si>
  <si>
    <t>Ч36G252690</t>
  </si>
  <si>
    <t>Ч37G650130</t>
  </si>
  <si>
    <t>Ч21R153933</t>
  </si>
  <si>
    <t>Ц71E275150</t>
  </si>
  <si>
    <t xml:space="preserve">бюджетных ассигнований по региональным проектам, направленным на реализацию национальных проектов (программ) и федеральных проектов, входящих в состав национальных проектов (программ),                                                                                                                                 на 2023 год и на плановый период 2024 и 2025 годов
        </t>
  </si>
  <si>
    <t>Ц71E254910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</si>
  <si>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</si>
  <si>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Ч37G67013А</t>
  </si>
  <si>
    <t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</si>
</sst>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#,##0.0"/>
    <numFmt numFmtId="166" formatCode="#,##0.00_ ;\-#,##0.00\ "/>
  </numFmts>
  <fonts count="12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89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3" borderId="1" xfId="0" quotePrefix="1" applyNumberFormat="1" applyFont="1" applyFill="1" applyBorder="1" applyAlignment="1">
      <alignment horizontal="justify"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3" borderId="1" xfId="0" quotePrefix="1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vertical="top" wrapText="1"/>
    </xf>
    <xf numFmtId="0" fontId="2" fillId="0" borderId="3" xfId="1" quotePrefix="1" applyNumberFormat="1" applyFont="1" applyAlignment="1" applyProtection="1">
      <alignment horizontal="justify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3" xfId="2" quotePrefix="1" applyNumberFormat="1" applyFont="1" applyAlignment="1" applyProtection="1">
      <alignment horizontal="justify" vertical="top" wrapText="1"/>
    </xf>
    <xf numFmtId="164" fontId="8" fillId="2" borderId="0" xfId="0" applyFont="1" applyFill="1" applyBorder="1" applyAlignment="1"/>
    <xf numFmtId="164" fontId="4" fillId="2" borderId="0" xfId="0" applyFont="1" applyFill="1" applyBorder="1" applyAlignment="1">
      <alignment horizontal="justify" vertical="top" wrapText="1"/>
    </xf>
    <xf numFmtId="164" fontId="8" fillId="2" borderId="0" xfId="0" applyFont="1" applyFill="1" applyBorder="1" applyAlignment="1">
      <alignment horizontal="left"/>
    </xf>
    <xf numFmtId="166" fontId="8" fillId="2" borderId="0" xfId="0" applyNumberFormat="1" applyFont="1" applyFill="1" applyBorder="1" applyAlignment="1"/>
    <xf numFmtId="166" fontId="2" fillId="0" borderId="0" xfId="0" applyNumberFormat="1" applyFont="1" applyFill="1" applyBorder="1" applyAlignment="1">
      <alignment vertical="top" wrapText="1"/>
    </xf>
    <xf numFmtId="165" fontId="2" fillId="2" borderId="0" xfId="0" applyNumberFormat="1" applyFont="1" applyFill="1" applyBorder="1" applyAlignment="1">
      <alignment horizontal="right" vertical="top" wrapText="1"/>
    </xf>
    <xf numFmtId="164" fontId="6" fillId="2" borderId="0" xfId="0" applyNumberFormat="1" applyFont="1" applyFill="1" applyAlignment="1">
      <alignment horizontal="left" wrapText="1"/>
    </xf>
    <xf numFmtId="0" fontId="2" fillId="0" borderId="3" xfId="1" applyNumberFormat="1" applyFont="1" applyProtection="1">
      <alignment horizontal="left" vertical="top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left" wrapText="1"/>
    </xf>
    <xf numFmtId="0" fontId="2" fillId="3" borderId="1" xfId="0" applyNumberFormat="1" applyFont="1" applyFill="1" applyBorder="1" applyAlignment="1">
      <alignment horizontal="left" vertical="top" wrapText="1"/>
    </xf>
    <xf numFmtId="164" fontId="4" fillId="2" borderId="1" xfId="0" applyFont="1" applyFill="1" applyBorder="1" applyAlignment="1">
      <alignment horizontal="left" vertical="top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left" wrapText="1"/>
    </xf>
    <xf numFmtId="4" fontId="2" fillId="2" borderId="1" xfId="0" applyNumberFormat="1" applyFont="1" applyFill="1" applyBorder="1" applyAlignment="1">
      <alignment vertical="top" wrapText="1"/>
    </xf>
    <xf numFmtId="0" fontId="8" fillId="3" borderId="1" xfId="0" quotePrefix="1" applyNumberFormat="1" applyFont="1" applyFill="1" applyBorder="1" applyAlignment="1">
      <alignment horizontal="justify" vertical="top" wrapText="1"/>
    </xf>
    <xf numFmtId="0" fontId="2" fillId="0" borderId="3" xfId="1" applyNumberFormat="1" applyFont="1" applyAlignment="1" applyProtection="1">
      <alignment horizontal="justify" vertical="top" wrapText="1"/>
    </xf>
    <xf numFmtId="164" fontId="6" fillId="2" borderId="0" xfId="0" applyNumberFormat="1" applyFont="1" applyFill="1" applyAlignment="1">
      <alignment horizontal="left" wrapText="1"/>
    </xf>
    <xf numFmtId="164" fontId="10" fillId="2" borderId="0" xfId="0" applyNumberFormat="1" applyFont="1" applyFill="1" applyAlignment="1">
      <alignment horizontal="justify" vertical="top" wrapText="1"/>
    </xf>
    <xf numFmtId="0" fontId="8" fillId="2" borderId="1" xfId="0" applyNumberFormat="1" applyFont="1" applyFill="1" applyBorder="1" applyAlignment="1">
      <alignment horizontal="center" vertical="top" wrapText="1"/>
    </xf>
    <xf numFmtId="164" fontId="10" fillId="2" borderId="0" xfId="0" applyNumberFormat="1" applyFont="1" applyFill="1" applyAlignment="1">
      <alignment vertical="top" wrapText="1"/>
    </xf>
    <xf numFmtId="164" fontId="8" fillId="2" borderId="0" xfId="0" applyNumberFormat="1" applyFont="1" applyFill="1" applyAlignment="1">
      <alignment vertical="top" wrapText="1"/>
    </xf>
    <xf numFmtId="0" fontId="3" fillId="2" borderId="0" xfId="0" applyNumberFormat="1" applyFont="1" applyFill="1" applyAlignment="1">
      <alignment horizontal="center" vertical="top" wrapText="1"/>
    </xf>
    <xf numFmtId="0" fontId="3" fillId="2" borderId="0" xfId="0" applyNumberFormat="1" applyFont="1" applyFill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top" wrapText="1"/>
    </xf>
    <xf numFmtId="0" fontId="9" fillId="2" borderId="0" xfId="0" applyNumberFormat="1" applyFont="1" applyFill="1" applyBorder="1" applyAlignment="1">
      <alignment horizontal="left" wrapText="1"/>
    </xf>
    <xf numFmtId="165" fontId="9" fillId="2" borderId="0" xfId="0" applyNumberFormat="1" applyFont="1" applyFill="1" applyBorder="1" applyAlignment="1">
      <alignment horizontal="right" wrapText="1"/>
    </xf>
    <xf numFmtId="0" fontId="1" fillId="2" borderId="0" xfId="0" applyNumberFormat="1" applyFont="1" applyFill="1" applyBorder="1" applyAlignment="1">
      <alignment horizontal="center" vertical="top" wrapText="1"/>
    </xf>
    <xf numFmtId="0" fontId="9" fillId="3" borderId="0" xfId="0" applyNumberFormat="1" applyFont="1" applyFill="1" applyBorder="1" applyAlignment="1">
      <alignment horizontal="justify" vertical="top" wrapText="1"/>
    </xf>
    <xf numFmtId="0" fontId="8" fillId="0" borderId="0" xfId="1" quotePrefix="1" applyNumberFormat="1" applyFont="1" applyBorder="1" applyAlignment="1" applyProtection="1">
      <alignment horizontal="justify" vertical="top" wrapText="1"/>
    </xf>
    <xf numFmtId="0" fontId="8" fillId="0" borderId="0" xfId="1" quotePrefix="1" applyNumberFormat="1" applyFont="1" applyBorder="1" applyAlignment="1" applyProtection="1">
      <alignment horizontal="center" wrapText="1"/>
    </xf>
    <xf numFmtId="165" fontId="8" fillId="2" borderId="0" xfId="0" applyNumberFormat="1" applyFont="1" applyFill="1" applyBorder="1" applyAlignment="1">
      <alignment horizontal="right" wrapText="1"/>
    </xf>
    <xf numFmtId="0" fontId="8" fillId="3" borderId="0" xfId="0" applyNumberFormat="1" applyFont="1" applyFill="1" applyBorder="1" applyAlignment="1">
      <alignment horizontal="justify" vertical="top" wrapText="1"/>
    </xf>
    <xf numFmtId="0" fontId="8" fillId="3" borderId="0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4" fillId="3" borderId="0" xfId="0" applyNumberFormat="1" applyFont="1" applyFill="1" applyBorder="1" applyAlignment="1">
      <alignment horizontal="justify" vertical="top" wrapText="1"/>
    </xf>
    <xf numFmtId="0" fontId="4" fillId="3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0" fontId="5" fillId="3" borderId="0" xfId="0" applyNumberFormat="1" applyFont="1" applyFill="1" applyBorder="1" applyAlignment="1">
      <alignment horizontal="justify" vertical="top" wrapText="1"/>
    </xf>
    <xf numFmtId="0" fontId="8" fillId="3" borderId="0" xfId="0" quotePrefix="1" applyNumberFormat="1" applyFont="1" applyFill="1" applyBorder="1" applyAlignment="1">
      <alignment horizontal="justify" vertical="top" wrapText="1"/>
    </xf>
    <xf numFmtId="0" fontId="8" fillId="3" borderId="0" xfId="0" quotePrefix="1" applyNumberFormat="1" applyFont="1" applyFill="1" applyBorder="1" applyAlignment="1">
      <alignment horizontal="center" wrapText="1"/>
    </xf>
    <xf numFmtId="0" fontId="8" fillId="0" borderId="0" xfId="0" quotePrefix="1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  <xf numFmtId="164" fontId="11" fillId="2" borderId="0" xfId="0" applyNumberFormat="1" applyFont="1" applyFill="1" applyAlignment="1">
      <alignment horizontal="center" vertical="top" wrapText="1"/>
    </xf>
    <xf numFmtId="0" fontId="11" fillId="2" borderId="0" xfId="0" applyNumberFormat="1" applyFont="1" applyFill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right" wrapText="1"/>
    </xf>
    <xf numFmtId="0" fontId="8" fillId="2" borderId="1" xfId="0" applyNumberFormat="1" applyFont="1" applyFill="1" applyBorder="1" applyAlignment="1">
      <alignment horizontal="center" vertical="center" textRotation="90" wrapText="1"/>
    </xf>
  </cellXfs>
  <cellStyles count="3">
    <cellStyle name="ex72" xfId="2"/>
    <cellStyle name="ex76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view="pageBreakPreview" zoomScaleNormal="100" zoomScaleSheetLayoutView="100" workbookViewId="0">
      <selection activeCell="C36" sqref="C36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16384" width="9.33203125" style="9"/>
  </cols>
  <sheetData>
    <row r="1" spans="1:6" ht="21" customHeight="1" x14ac:dyDescent="0.2"/>
    <row r="2" spans="1:6" ht="56.25" customHeight="1" x14ac:dyDescent="0.2">
      <c r="A2" s="78" t="s">
        <v>61</v>
      </c>
      <c r="B2" s="78"/>
      <c r="C2" s="78"/>
      <c r="D2" s="78"/>
      <c r="E2" s="78"/>
      <c r="F2" s="78"/>
    </row>
    <row r="3" spans="1:6" ht="23.25" customHeight="1" x14ac:dyDescent="0.2">
      <c r="A3" s="12"/>
      <c r="B3" s="13"/>
      <c r="C3" s="13"/>
      <c r="D3" s="8"/>
    </row>
    <row r="4" spans="1:6" x14ac:dyDescent="0.25">
      <c r="A4" s="14"/>
      <c r="B4" s="15"/>
      <c r="C4" s="15"/>
      <c r="D4" s="11"/>
      <c r="E4" s="79" t="s">
        <v>8</v>
      </c>
      <c r="F4" s="79"/>
    </row>
    <row r="5" spans="1:6" ht="47.25" x14ac:dyDescent="0.2">
      <c r="A5" s="7" t="s">
        <v>13</v>
      </c>
      <c r="B5" s="7" t="s">
        <v>32</v>
      </c>
      <c r="C5" s="7" t="s">
        <v>47</v>
      </c>
      <c r="D5" s="7" t="s">
        <v>62</v>
      </c>
      <c r="E5" s="24" t="s">
        <v>63</v>
      </c>
      <c r="F5" s="7" t="s">
        <v>42</v>
      </c>
    </row>
    <row r="6" spans="1:6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25">
        <v>5</v>
      </c>
      <c r="F6" s="16">
        <v>6</v>
      </c>
    </row>
    <row r="7" spans="1:6" x14ac:dyDescent="0.2">
      <c r="A7" s="16" t="s">
        <v>0</v>
      </c>
      <c r="B7" s="7" t="s">
        <v>33</v>
      </c>
      <c r="C7" s="7"/>
      <c r="D7" s="4">
        <f>D9+D10+D11</f>
        <v>2419171300</v>
      </c>
      <c r="E7" s="26">
        <f t="shared" ref="E7" si="0">E9+E10+E11</f>
        <v>500000</v>
      </c>
      <c r="F7" s="19">
        <f>E7/D7*100</f>
        <v>2.0668234614059783E-2</v>
      </c>
    </row>
    <row r="8" spans="1:6" x14ac:dyDescent="0.2">
      <c r="A8" s="16"/>
      <c r="B8" s="1" t="s">
        <v>9</v>
      </c>
      <c r="C8" s="1"/>
      <c r="D8" s="4"/>
      <c r="E8" s="27"/>
      <c r="F8" s="20"/>
    </row>
    <row r="9" spans="1:6" x14ac:dyDescent="0.2">
      <c r="A9" s="16"/>
      <c r="B9" s="2" t="s">
        <v>10</v>
      </c>
      <c r="C9" s="2"/>
      <c r="D9" s="4">
        <f>D17+D30+D37+D44+D50+D55+D62+D67+D72+D77+D82+D89+D24</f>
        <v>1793716300</v>
      </c>
      <c r="E9" s="4">
        <f>E17+E30+E37+E44+E50+E55+E62+E67+E72+E77+E82+E89+E24</f>
        <v>0</v>
      </c>
      <c r="F9" s="19">
        <f t="shared" ref="F9:F59" si="1">E9/D9*100</f>
        <v>0</v>
      </c>
    </row>
    <row r="10" spans="1:6" x14ac:dyDescent="0.2">
      <c r="A10" s="16"/>
      <c r="B10" s="2" t="s">
        <v>11</v>
      </c>
      <c r="C10" s="2"/>
      <c r="D10" s="4">
        <f>D18+D25+D31+D38+D45+D51+D56+D63+D68+D73+D78+D83+D90</f>
        <v>489612300</v>
      </c>
      <c r="E10" s="4">
        <f>E18+E25+E31+E38+E45+E51+E56+E63+E68+E73+E78+E83+E90</f>
        <v>0</v>
      </c>
      <c r="F10" s="19">
        <f t="shared" si="1"/>
        <v>0</v>
      </c>
    </row>
    <row r="11" spans="1:6" x14ac:dyDescent="0.2">
      <c r="A11" s="16"/>
      <c r="B11" s="2" t="s">
        <v>12</v>
      </c>
      <c r="C11" s="2"/>
      <c r="D11" s="4">
        <f>D19+D26+D32+D39+D46+D52+D57+D64+D69+D74+D79+D84+D91</f>
        <v>135842700</v>
      </c>
      <c r="E11" s="4">
        <f>E19+E26+E32+E39+E46+E52+E57+E64+E69+E74+E79+E84+E91</f>
        <v>500000</v>
      </c>
      <c r="F11" s="19">
        <f t="shared" si="1"/>
        <v>0.36807277829430657</v>
      </c>
    </row>
    <row r="12" spans="1:6" ht="15" customHeight="1" x14ac:dyDescent="0.2">
      <c r="A12" s="16"/>
      <c r="B12" s="2" t="s">
        <v>46</v>
      </c>
      <c r="C12" s="2"/>
      <c r="D12" s="4" t="s">
        <v>31</v>
      </c>
      <c r="E12" s="27"/>
      <c r="F12" s="19"/>
    </row>
    <row r="13" spans="1:6" ht="15.75" customHeight="1" x14ac:dyDescent="0.2">
      <c r="A13" s="7" t="s">
        <v>3</v>
      </c>
      <c r="B13" s="3" t="s">
        <v>51</v>
      </c>
      <c r="C13" s="2"/>
      <c r="D13" s="4">
        <f>D14</f>
        <v>4128800</v>
      </c>
      <c r="E13" s="26">
        <f>E14</f>
        <v>0</v>
      </c>
      <c r="F13" s="19">
        <f t="shared" si="1"/>
        <v>0</v>
      </c>
    </row>
    <row r="14" spans="1:6" ht="33" customHeight="1" x14ac:dyDescent="0.2">
      <c r="A14" s="7" t="s">
        <v>15</v>
      </c>
      <c r="B14" s="3" t="s">
        <v>52</v>
      </c>
      <c r="C14" s="2"/>
      <c r="D14" s="4">
        <f>D15</f>
        <v>4128800</v>
      </c>
      <c r="E14" s="26">
        <f>E15</f>
        <v>0</v>
      </c>
      <c r="F14" s="19">
        <f t="shared" si="1"/>
        <v>0</v>
      </c>
    </row>
    <row r="15" spans="1:6" ht="48.75" customHeight="1" x14ac:dyDescent="0.2">
      <c r="A15" s="7"/>
      <c r="B15" s="28" t="s">
        <v>64</v>
      </c>
      <c r="C15" s="23" t="s">
        <v>53</v>
      </c>
      <c r="D15" s="4">
        <f>D17+D18+D19</f>
        <v>4128800</v>
      </c>
      <c r="E15" s="26">
        <f>E17+E18+E19</f>
        <v>0</v>
      </c>
      <c r="F15" s="19">
        <f t="shared" si="1"/>
        <v>0</v>
      </c>
    </row>
    <row r="16" spans="1:6" x14ac:dyDescent="0.2">
      <c r="A16" s="7"/>
      <c r="B16" s="1" t="s">
        <v>9</v>
      </c>
      <c r="C16" s="2"/>
      <c r="D16" s="4"/>
      <c r="E16" s="27"/>
      <c r="F16" s="19"/>
    </row>
    <row r="17" spans="1:6" x14ac:dyDescent="0.2">
      <c r="A17" s="7"/>
      <c r="B17" s="1" t="s">
        <v>10</v>
      </c>
      <c r="C17" s="2"/>
      <c r="D17" s="6">
        <v>4085400</v>
      </c>
      <c r="E17" s="27"/>
      <c r="F17" s="20">
        <f t="shared" si="1"/>
        <v>0</v>
      </c>
    </row>
    <row r="18" spans="1:6" x14ac:dyDescent="0.2">
      <c r="A18" s="7"/>
      <c r="B18" s="1" t="s">
        <v>11</v>
      </c>
      <c r="C18" s="2"/>
      <c r="D18" s="6">
        <v>41300</v>
      </c>
      <c r="E18" s="27"/>
      <c r="F18" s="20">
        <f t="shared" si="1"/>
        <v>0</v>
      </c>
    </row>
    <row r="19" spans="1:6" x14ac:dyDescent="0.2">
      <c r="A19" s="7"/>
      <c r="B19" s="1" t="s">
        <v>12</v>
      </c>
      <c r="C19" s="2"/>
      <c r="D19" s="6">
        <v>2100</v>
      </c>
      <c r="E19" s="27"/>
      <c r="F19" s="20">
        <f t="shared" si="1"/>
        <v>0</v>
      </c>
    </row>
    <row r="20" spans="1:6" ht="17.25" customHeight="1" x14ac:dyDescent="0.2">
      <c r="A20" s="7" t="s">
        <v>4</v>
      </c>
      <c r="B20" s="3" t="s">
        <v>14</v>
      </c>
      <c r="C20" s="3"/>
      <c r="D20" s="4">
        <f>D21+D27</f>
        <v>533539100</v>
      </c>
      <c r="E20" s="26">
        <f>E21+E27</f>
        <v>500000</v>
      </c>
      <c r="F20" s="19">
        <f t="shared" si="1"/>
        <v>9.3713844027551119E-2</v>
      </c>
    </row>
    <row r="21" spans="1:6" ht="31.5" x14ac:dyDescent="0.2">
      <c r="A21" s="7" t="s">
        <v>18</v>
      </c>
      <c r="B21" s="3" t="s">
        <v>16</v>
      </c>
      <c r="C21" s="3"/>
      <c r="D21" s="4">
        <f>D22</f>
        <v>522539100</v>
      </c>
      <c r="E21" s="26">
        <f>E22</f>
        <v>0</v>
      </c>
      <c r="F21" s="19">
        <f t="shared" si="1"/>
        <v>0</v>
      </c>
    </row>
    <row r="22" spans="1:6" ht="47.25" x14ac:dyDescent="0.2">
      <c r="A22" s="7"/>
      <c r="B22" s="10" t="s">
        <v>54</v>
      </c>
      <c r="C22" s="21" t="s">
        <v>48</v>
      </c>
      <c r="D22" s="6">
        <f>D24+D25+D26</f>
        <v>522539100</v>
      </c>
      <c r="E22" s="29">
        <f>E24+E25+E26</f>
        <v>0</v>
      </c>
      <c r="F22" s="20">
        <f t="shared" si="1"/>
        <v>0</v>
      </c>
    </row>
    <row r="23" spans="1:6" x14ac:dyDescent="0.2">
      <c r="A23" s="7"/>
      <c r="B23" s="1" t="s">
        <v>9</v>
      </c>
      <c r="C23" s="3"/>
      <c r="D23" s="6"/>
      <c r="E23" s="29"/>
      <c r="F23" s="20"/>
    </row>
    <row r="24" spans="1:6" x14ac:dyDescent="0.2">
      <c r="A24" s="7"/>
      <c r="B24" s="1" t="s">
        <v>10</v>
      </c>
      <c r="C24" s="3"/>
      <c r="D24" s="6">
        <v>517313700</v>
      </c>
      <c r="E24" s="29"/>
      <c r="F24" s="20"/>
    </row>
    <row r="25" spans="1:6" x14ac:dyDescent="0.2">
      <c r="A25" s="7"/>
      <c r="B25" s="1" t="s">
        <v>11</v>
      </c>
      <c r="C25" s="3"/>
      <c r="D25" s="6">
        <v>4180300</v>
      </c>
      <c r="E25" s="29"/>
      <c r="F25" s="20">
        <f t="shared" si="1"/>
        <v>0</v>
      </c>
    </row>
    <row r="26" spans="1:6" ht="17.25" customHeight="1" x14ac:dyDescent="0.2">
      <c r="A26" s="7"/>
      <c r="B26" s="1" t="s">
        <v>12</v>
      </c>
      <c r="C26" s="3"/>
      <c r="D26" s="6">
        <v>1045100</v>
      </c>
      <c r="E26" s="29"/>
      <c r="F26" s="20">
        <f t="shared" si="1"/>
        <v>0</v>
      </c>
    </row>
    <row r="27" spans="1:6" ht="31.5" customHeight="1" x14ac:dyDescent="0.2">
      <c r="A27" s="7" t="s">
        <v>23</v>
      </c>
      <c r="B27" s="3" t="s">
        <v>40</v>
      </c>
      <c r="C27" s="3"/>
      <c r="D27" s="4">
        <f>D28</f>
        <v>11000000</v>
      </c>
      <c r="E27" s="26">
        <f t="shared" ref="E27" si="2">E28</f>
        <v>500000</v>
      </c>
      <c r="F27" s="19">
        <f t="shared" si="1"/>
        <v>4.5454545454545459</v>
      </c>
    </row>
    <row r="28" spans="1:6" ht="33" customHeight="1" x14ac:dyDescent="0.2">
      <c r="A28" s="7"/>
      <c r="B28" s="5" t="s">
        <v>36</v>
      </c>
      <c r="C28" s="21" t="s">
        <v>49</v>
      </c>
      <c r="D28" s="6">
        <f>D30+D31+D32</f>
        <v>11000000</v>
      </c>
      <c r="E28" s="29">
        <f t="shared" ref="E28" si="3">E30+E31+E32</f>
        <v>500000</v>
      </c>
      <c r="F28" s="20">
        <f t="shared" si="1"/>
        <v>4.5454545454545459</v>
      </c>
    </row>
    <row r="29" spans="1:6" x14ac:dyDescent="0.2">
      <c r="A29" s="7"/>
      <c r="B29" s="1" t="s">
        <v>9</v>
      </c>
      <c r="C29" s="1"/>
      <c r="D29" s="6"/>
      <c r="E29" s="27"/>
      <c r="F29" s="20"/>
    </row>
    <row r="30" spans="1:6" x14ac:dyDescent="0.2">
      <c r="A30" s="7"/>
      <c r="B30" s="1" t="s">
        <v>10</v>
      </c>
      <c r="C30" s="1"/>
      <c r="D30" s="6"/>
      <c r="E30" s="27"/>
      <c r="F30" s="20"/>
    </row>
    <row r="31" spans="1:6" ht="17.25" customHeight="1" x14ac:dyDescent="0.2">
      <c r="A31" s="7"/>
      <c r="B31" s="1" t="s">
        <v>11</v>
      </c>
      <c r="C31" s="1"/>
      <c r="D31" s="6"/>
      <c r="E31" s="27"/>
      <c r="F31" s="20"/>
    </row>
    <row r="32" spans="1:6" x14ac:dyDescent="0.2">
      <c r="A32" s="7"/>
      <c r="B32" s="1" t="s">
        <v>12</v>
      </c>
      <c r="C32" s="1"/>
      <c r="D32" s="6">
        <v>11000000</v>
      </c>
      <c r="E32" s="27">
        <v>500000</v>
      </c>
      <c r="F32" s="20">
        <f t="shared" si="1"/>
        <v>4.5454545454545459</v>
      </c>
    </row>
    <row r="33" spans="1:6" x14ac:dyDescent="0.2">
      <c r="A33" s="7" t="s">
        <v>5</v>
      </c>
      <c r="B33" s="3" t="s">
        <v>17</v>
      </c>
      <c r="C33" s="3"/>
      <c r="D33" s="4">
        <f>D34</f>
        <v>133230300</v>
      </c>
      <c r="E33" s="26">
        <f>E34</f>
        <v>0</v>
      </c>
      <c r="F33" s="19">
        <f t="shared" si="1"/>
        <v>0</v>
      </c>
    </row>
    <row r="34" spans="1:6" ht="31.5" x14ac:dyDescent="0.2">
      <c r="A34" s="24" t="s">
        <v>19</v>
      </c>
      <c r="B34" s="3" t="s">
        <v>29</v>
      </c>
      <c r="C34" s="3"/>
      <c r="D34" s="4">
        <f>D35</f>
        <v>133230300</v>
      </c>
      <c r="E34" s="26">
        <f t="shared" ref="E34" si="4">E35</f>
        <v>0</v>
      </c>
      <c r="F34" s="19">
        <f t="shared" si="1"/>
        <v>0</v>
      </c>
    </row>
    <row r="35" spans="1:6" ht="110.25" x14ac:dyDescent="0.2">
      <c r="A35" s="7"/>
      <c r="B35" s="5" t="s">
        <v>24</v>
      </c>
      <c r="C35" s="21" t="s">
        <v>66</v>
      </c>
      <c r="D35" s="6">
        <f>D37+D38+D39</f>
        <v>133230300</v>
      </c>
      <c r="E35" s="29">
        <f t="shared" ref="E35" si="5">E37+E38+E39</f>
        <v>0</v>
      </c>
      <c r="F35" s="20">
        <f t="shared" si="1"/>
        <v>0</v>
      </c>
    </row>
    <row r="36" spans="1:6" ht="18.75" customHeight="1" x14ac:dyDescent="0.2">
      <c r="A36" s="7"/>
      <c r="B36" s="1" t="s">
        <v>9</v>
      </c>
      <c r="C36" s="1"/>
      <c r="D36" s="6"/>
      <c r="E36" s="27"/>
      <c r="F36" s="20"/>
    </row>
    <row r="37" spans="1:6" ht="17.25" customHeight="1" x14ac:dyDescent="0.2">
      <c r="A37" s="7"/>
      <c r="B37" s="1" t="s">
        <v>10</v>
      </c>
      <c r="C37" s="1"/>
      <c r="D37" s="6">
        <v>131897900</v>
      </c>
      <c r="E37" s="27"/>
      <c r="F37" s="20">
        <f t="shared" si="1"/>
        <v>0</v>
      </c>
    </row>
    <row r="38" spans="1:6" x14ac:dyDescent="0.2">
      <c r="A38" s="7"/>
      <c r="B38" s="1" t="s">
        <v>11</v>
      </c>
      <c r="C38" s="1"/>
      <c r="D38" s="6">
        <v>932700</v>
      </c>
      <c r="E38" s="27"/>
      <c r="F38" s="20">
        <f t="shared" si="1"/>
        <v>0</v>
      </c>
    </row>
    <row r="39" spans="1:6" x14ac:dyDescent="0.2">
      <c r="A39" s="7"/>
      <c r="B39" s="1" t="s">
        <v>12</v>
      </c>
      <c r="C39" s="1"/>
      <c r="D39" s="6">
        <v>399700</v>
      </c>
      <c r="E39" s="27"/>
      <c r="F39" s="20">
        <f t="shared" si="1"/>
        <v>0</v>
      </c>
    </row>
    <row r="40" spans="1:6" x14ac:dyDescent="0.2">
      <c r="A40" s="7" t="s">
        <v>6</v>
      </c>
      <c r="B40" s="3" t="s">
        <v>20</v>
      </c>
      <c r="C40" s="3"/>
      <c r="D40" s="4">
        <f>D41+D47</f>
        <v>282030700</v>
      </c>
      <c r="E40" s="26">
        <f t="shared" ref="E40" si="6">E41+E47</f>
        <v>0</v>
      </c>
      <c r="F40" s="19">
        <f t="shared" si="1"/>
        <v>0</v>
      </c>
    </row>
    <row r="41" spans="1:6" ht="17.25" customHeight="1" x14ac:dyDescent="0.2">
      <c r="A41" s="7" t="s">
        <v>22</v>
      </c>
      <c r="B41" s="3" t="s">
        <v>30</v>
      </c>
      <c r="C41" s="3"/>
      <c r="D41" s="4">
        <f>D42</f>
        <v>32671400</v>
      </c>
      <c r="E41" s="26">
        <f t="shared" ref="E41" si="7">E42</f>
        <v>0</v>
      </c>
      <c r="F41" s="19">
        <v>0</v>
      </c>
    </row>
    <row r="42" spans="1:6" ht="63" customHeight="1" x14ac:dyDescent="0.2">
      <c r="A42" s="7"/>
      <c r="B42" s="5" t="s">
        <v>21</v>
      </c>
      <c r="C42" s="21" t="s">
        <v>48</v>
      </c>
      <c r="D42" s="6">
        <f>D44+D45+D46</f>
        <v>32671400</v>
      </c>
      <c r="E42" s="29">
        <f t="shared" ref="E42" si="8">E44+E45+E46</f>
        <v>0</v>
      </c>
      <c r="F42" s="20">
        <v>0</v>
      </c>
    </row>
    <row r="43" spans="1:6" x14ac:dyDescent="0.2">
      <c r="A43" s="7"/>
      <c r="B43" s="1" t="s">
        <v>9</v>
      </c>
      <c r="C43" s="1"/>
      <c r="D43" s="4"/>
      <c r="E43" s="27"/>
      <c r="F43" s="20"/>
    </row>
    <row r="44" spans="1:6" x14ac:dyDescent="0.2">
      <c r="A44" s="7"/>
      <c r="B44" s="1" t="s">
        <v>10</v>
      </c>
      <c r="C44" s="1"/>
      <c r="D44" s="6">
        <v>32344600</v>
      </c>
      <c r="E44" s="27"/>
      <c r="F44" s="20"/>
    </row>
    <row r="45" spans="1:6" x14ac:dyDescent="0.2">
      <c r="A45" s="7"/>
      <c r="B45" s="1" t="s">
        <v>11</v>
      </c>
      <c r="C45" s="1"/>
      <c r="D45" s="6">
        <v>261400</v>
      </c>
      <c r="E45" s="27"/>
      <c r="F45" s="20">
        <v>0</v>
      </c>
    </row>
    <row r="46" spans="1:6" x14ac:dyDescent="0.2">
      <c r="A46" s="7"/>
      <c r="B46" s="1" t="s">
        <v>12</v>
      </c>
      <c r="C46" s="1"/>
      <c r="D46" s="6">
        <v>65400</v>
      </c>
      <c r="E46" s="27"/>
      <c r="F46" s="20">
        <v>0</v>
      </c>
    </row>
    <row r="47" spans="1:6" ht="30.75" customHeight="1" x14ac:dyDescent="0.2">
      <c r="A47" s="7" t="s">
        <v>55</v>
      </c>
      <c r="B47" s="3" t="s">
        <v>34</v>
      </c>
      <c r="C47" s="3"/>
      <c r="D47" s="4">
        <f>D48+D53</f>
        <v>249359300</v>
      </c>
      <c r="E47" s="26">
        <f t="shared" ref="E47" si="9">E48+E53</f>
        <v>0</v>
      </c>
      <c r="F47" s="19">
        <f t="shared" si="1"/>
        <v>0</v>
      </c>
    </row>
    <row r="48" spans="1:6" ht="63" x14ac:dyDescent="0.2">
      <c r="A48" s="7"/>
      <c r="B48" s="38" t="s">
        <v>65</v>
      </c>
      <c r="C48" s="21" t="s">
        <v>50</v>
      </c>
      <c r="D48" s="6">
        <f>D50+D51+D52</f>
        <v>230685800</v>
      </c>
      <c r="E48" s="29">
        <f t="shared" ref="E48" si="10">E50+E51+E52</f>
        <v>0</v>
      </c>
      <c r="F48" s="20">
        <f t="shared" si="1"/>
        <v>0</v>
      </c>
    </row>
    <row r="49" spans="1:6" x14ac:dyDescent="0.2">
      <c r="A49" s="7"/>
      <c r="B49" s="1" t="s">
        <v>9</v>
      </c>
      <c r="C49" s="23"/>
      <c r="D49" s="4"/>
      <c r="E49" s="27"/>
      <c r="F49" s="20"/>
    </row>
    <row r="50" spans="1:6" ht="17.25" customHeight="1" x14ac:dyDescent="0.2">
      <c r="A50" s="7"/>
      <c r="B50" s="1" t="s">
        <v>10</v>
      </c>
      <c r="C50" s="23"/>
      <c r="D50" s="6">
        <v>228378900</v>
      </c>
      <c r="E50" s="27"/>
      <c r="F50" s="20">
        <f t="shared" si="1"/>
        <v>0</v>
      </c>
    </row>
    <row r="51" spans="1:6" ht="16.5" customHeight="1" x14ac:dyDescent="0.2">
      <c r="A51" s="7"/>
      <c r="B51" s="1" t="s">
        <v>11</v>
      </c>
      <c r="C51" s="23"/>
      <c r="D51" s="6">
        <v>1845500</v>
      </c>
      <c r="E51" s="27"/>
      <c r="F51" s="20">
        <f t="shared" si="1"/>
        <v>0</v>
      </c>
    </row>
    <row r="52" spans="1:6" ht="18" customHeight="1" x14ac:dyDescent="0.2">
      <c r="A52" s="7"/>
      <c r="B52" s="1" t="s">
        <v>12</v>
      </c>
      <c r="C52" s="23"/>
      <c r="D52" s="6">
        <v>461400</v>
      </c>
      <c r="E52" s="27"/>
      <c r="F52" s="20">
        <f t="shared" si="1"/>
        <v>0</v>
      </c>
    </row>
    <row r="53" spans="1:6" ht="63" x14ac:dyDescent="0.2">
      <c r="A53" s="7"/>
      <c r="B53" s="10" t="s">
        <v>37</v>
      </c>
      <c r="C53" s="22" t="s">
        <v>50</v>
      </c>
      <c r="D53" s="6">
        <f>D55+D56+D57</f>
        <v>18673500</v>
      </c>
      <c r="E53" s="29">
        <f t="shared" ref="E53" si="11">E55+E56+E57</f>
        <v>0</v>
      </c>
      <c r="F53" s="20">
        <f t="shared" si="1"/>
        <v>0</v>
      </c>
    </row>
    <row r="54" spans="1:6" x14ac:dyDescent="0.2">
      <c r="A54" s="7"/>
      <c r="B54" s="1" t="s">
        <v>9</v>
      </c>
      <c r="C54" s="1"/>
      <c r="D54" s="4"/>
      <c r="E54" s="27"/>
      <c r="F54" s="20"/>
    </row>
    <row r="55" spans="1:6" x14ac:dyDescent="0.2">
      <c r="A55" s="7"/>
      <c r="B55" s="1" t="s">
        <v>10</v>
      </c>
      <c r="C55" s="1"/>
      <c r="D55" s="6">
        <v>18486800</v>
      </c>
      <c r="E55" s="27"/>
      <c r="F55" s="20">
        <f t="shared" si="1"/>
        <v>0</v>
      </c>
    </row>
    <row r="56" spans="1:6" x14ac:dyDescent="0.2">
      <c r="A56" s="7"/>
      <c r="B56" s="1" t="s">
        <v>11</v>
      </c>
      <c r="C56" s="1"/>
      <c r="D56" s="6">
        <v>149400</v>
      </c>
      <c r="E56" s="27"/>
      <c r="F56" s="20">
        <f t="shared" si="1"/>
        <v>0</v>
      </c>
    </row>
    <row r="57" spans="1:6" ht="15.75" customHeight="1" x14ac:dyDescent="0.2">
      <c r="A57" s="7"/>
      <c r="B57" s="1" t="s">
        <v>12</v>
      </c>
      <c r="C57" s="1"/>
      <c r="D57" s="6">
        <v>37300</v>
      </c>
      <c r="E57" s="27"/>
      <c r="F57" s="20">
        <f t="shared" si="1"/>
        <v>0</v>
      </c>
    </row>
    <row r="58" spans="1:6" x14ac:dyDescent="0.2">
      <c r="A58" s="7" t="s">
        <v>7</v>
      </c>
      <c r="B58" s="3" t="s">
        <v>28</v>
      </c>
      <c r="C58" s="3"/>
      <c r="D58" s="4">
        <f>D59</f>
        <v>608342400</v>
      </c>
      <c r="E58" s="26">
        <f>E59</f>
        <v>0</v>
      </c>
      <c r="F58" s="19">
        <f t="shared" si="1"/>
        <v>0</v>
      </c>
    </row>
    <row r="59" spans="1:6" ht="47.25" x14ac:dyDescent="0.2">
      <c r="A59" s="7" t="s">
        <v>25</v>
      </c>
      <c r="B59" s="3" t="s">
        <v>35</v>
      </c>
      <c r="C59" s="3"/>
      <c r="D59" s="4">
        <f>D60+D65+D70+D75+D80</f>
        <v>608342400</v>
      </c>
      <c r="E59" s="26">
        <f>E60+E65+E70+E75+E80</f>
        <v>0</v>
      </c>
      <c r="F59" s="19">
        <f t="shared" si="1"/>
        <v>0</v>
      </c>
    </row>
    <row r="60" spans="1:6" ht="47.25" x14ac:dyDescent="0.2">
      <c r="A60" s="7"/>
      <c r="B60" s="10" t="s">
        <v>38</v>
      </c>
      <c r="C60" s="22" t="s">
        <v>48</v>
      </c>
      <c r="D60" s="6">
        <f>D62+D63+D64</f>
        <v>159975700</v>
      </c>
      <c r="E60" s="29">
        <f t="shared" ref="E60" si="12">E62+E63+E64</f>
        <v>0</v>
      </c>
      <c r="F60" s="20">
        <f t="shared" ref="F60:F91" si="13">E60/D60*100</f>
        <v>0</v>
      </c>
    </row>
    <row r="61" spans="1:6" x14ac:dyDescent="0.2">
      <c r="A61" s="7"/>
      <c r="B61" s="1" t="s">
        <v>9</v>
      </c>
      <c r="C61" s="23"/>
      <c r="D61" s="6"/>
      <c r="E61" s="27"/>
      <c r="F61" s="20"/>
    </row>
    <row r="62" spans="1:6" x14ac:dyDescent="0.2">
      <c r="A62" s="7"/>
      <c r="B62" s="1" t="s">
        <v>10</v>
      </c>
      <c r="C62" s="23"/>
      <c r="D62" s="6">
        <v>158408100</v>
      </c>
      <c r="E62" s="27"/>
      <c r="F62" s="20">
        <f t="shared" si="13"/>
        <v>0</v>
      </c>
    </row>
    <row r="63" spans="1:6" x14ac:dyDescent="0.2">
      <c r="A63" s="7"/>
      <c r="B63" s="1" t="s">
        <v>11</v>
      </c>
      <c r="C63" s="23"/>
      <c r="D63" s="6">
        <v>783800</v>
      </c>
      <c r="E63" s="27"/>
      <c r="F63" s="20">
        <f t="shared" si="13"/>
        <v>0</v>
      </c>
    </row>
    <row r="64" spans="1:6" x14ac:dyDescent="0.2">
      <c r="A64" s="7"/>
      <c r="B64" s="1" t="s">
        <v>12</v>
      </c>
      <c r="C64" s="23"/>
      <c r="D64" s="6">
        <v>783800</v>
      </c>
      <c r="E64" s="27"/>
      <c r="F64" s="20">
        <f t="shared" si="13"/>
        <v>0</v>
      </c>
    </row>
    <row r="65" spans="1:6" ht="47.25" x14ac:dyDescent="0.2">
      <c r="A65" s="7"/>
      <c r="B65" s="5" t="s">
        <v>39</v>
      </c>
      <c r="C65" s="22" t="s">
        <v>48</v>
      </c>
      <c r="D65" s="6">
        <f>D67+D68+D69</f>
        <v>122714800</v>
      </c>
      <c r="E65" s="29">
        <f t="shared" ref="E65" si="14">E67+E68+E69</f>
        <v>0</v>
      </c>
      <c r="F65" s="20">
        <f t="shared" si="13"/>
        <v>0</v>
      </c>
    </row>
    <row r="66" spans="1:6" x14ac:dyDescent="0.2">
      <c r="A66" s="7"/>
      <c r="B66" s="1" t="s">
        <v>9</v>
      </c>
      <c r="C66" s="23"/>
      <c r="D66" s="6"/>
      <c r="E66" s="27"/>
      <c r="F66" s="20"/>
    </row>
    <row r="67" spans="1:6" ht="18" customHeight="1" x14ac:dyDescent="0.2">
      <c r="A67" s="7"/>
      <c r="B67" s="1" t="s">
        <v>10</v>
      </c>
      <c r="C67" s="23"/>
      <c r="D67" s="6">
        <v>121467900</v>
      </c>
      <c r="E67" s="27"/>
      <c r="F67" s="20">
        <f t="shared" si="13"/>
        <v>0</v>
      </c>
    </row>
    <row r="68" spans="1:6" ht="18" customHeight="1" x14ac:dyDescent="0.2">
      <c r="A68" s="7"/>
      <c r="B68" s="1" t="s">
        <v>11</v>
      </c>
      <c r="C68" s="23"/>
      <c r="D68" s="6">
        <v>623400</v>
      </c>
      <c r="E68" s="27"/>
      <c r="F68" s="20">
        <f t="shared" si="13"/>
        <v>0</v>
      </c>
    </row>
    <row r="69" spans="1:6" x14ac:dyDescent="0.2">
      <c r="A69" s="7"/>
      <c r="B69" s="1" t="s">
        <v>12</v>
      </c>
      <c r="C69" s="23"/>
      <c r="D69" s="6">
        <v>623500</v>
      </c>
      <c r="E69" s="27"/>
      <c r="F69" s="20">
        <f t="shared" si="13"/>
        <v>0</v>
      </c>
    </row>
    <row r="70" spans="1:6" ht="47.25" x14ac:dyDescent="0.2">
      <c r="A70" s="7"/>
      <c r="B70" s="30" t="s">
        <v>56</v>
      </c>
      <c r="C70" s="22" t="s">
        <v>48</v>
      </c>
      <c r="D70" s="6">
        <f>D72+D73+D74</f>
        <v>29985300</v>
      </c>
      <c r="E70" s="29">
        <f t="shared" ref="E70" si="15">E72+E73+E74</f>
        <v>0</v>
      </c>
      <c r="F70" s="20">
        <f t="shared" si="13"/>
        <v>0</v>
      </c>
    </row>
    <row r="71" spans="1:6" x14ac:dyDescent="0.2">
      <c r="A71" s="7"/>
      <c r="B71" s="1" t="s">
        <v>9</v>
      </c>
      <c r="C71" s="23"/>
      <c r="D71" s="6"/>
      <c r="E71" s="27"/>
      <c r="F71" s="20"/>
    </row>
    <row r="72" spans="1:6" x14ac:dyDescent="0.2">
      <c r="A72" s="16"/>
      <c r="B72" s="1" t="s">
        <v>10</v>
      </c>
      <c r="C72" s="23"/>
      <c r="D72" s="6">
        <v>29676100</v>
      </c>
      <c r="E72" s="27"/>
      <c r="F72" s="20">
        <f t="shared" si="13"/>
        <v>0</v>
      </c>
    </row>
    <row r="73" spans="1:6" x14ac:dyDescent="0.2">
      <c r="A73" s="16"/>
      <c r="B73" s="1" t="s">
        <v>11</v>
      </c>
      <c r="C73" s="23"/>
      <c r="D73" s="6">
        <v>154600</v>
      </c>
      <c r="E73" s="27"/>
      <c r="F73" s="20">
        <f t="shared" si="13"/>
        <v>0</v>
      </c>
    </row>
    <row r="74" spans="1:6" x14ac:dyDescent="0.2">
      <c r="A74" s="16"/>
      <c r="B74" s="1" t="s">
        <v>12</v>
      </c>
      <c r="C74" s="23"/>
      <c r="D74" s="6">
        <v>154600</v>
      </c>
      <c r="E74" s="27"/>
      <c r="F74" s="20">
        <f t="shared" si="13"/>
        <v>0</v>
      </c>
    </row>
    <row r="75" spans="1:6" ht="47.25" x14ac:dyDescent="0.2">
      <c r="A75" s="7"/>
      <c r="B75" s="30" t="s">
        <v>57</v>
      </c>
      <c r="C75" s="22" t="s">
        <v>48</v>
      </c>
      <c r="D75" s="6">
        <f>D77+D78+D79</f>
        <v>158227500</v>
      </c>
      <c r="E75" s="29">
        <f t="shared" ref="E75" si="16">E77+E78+E79</f>
        <v>0</v>
      </c>
      <c r="F75" s="20">
        <f t="shared" si="13"/>
        <v>0</v>
      </c>
    </row>
    <row r="76" spans="1:6" x14ac:dyDescent="0.2">
      <c r="A76" s="7"/>
      <c r="B76" s="1" t="s">
        <v>9</v>
      </c>
      <c r="C76" s="1"/>
      <c r="D76" s="6"/>
      <c r="E76" s="27"/>
      <c r="F76" s="20"/>
    </row>
    <row r="77" spans="1:6" x14ac:dyDescent="0.2">
      <c r="A77" s="7"/>
      <c r="B77" s="1" t="s">
        <v>10</v>
      </c>
      <c r="C77" s="1"/>
      <c r="D77" s="6">
        <v>156642200</v>
      </c>
      <c r="E77" s="27"/>
      <c r="F77" s="20">
        <f t="shared" si="13"/>
        <v>0</v>
      </c>
    </row>
    <row r="78" spans="1:6" x14ac:dyDescent="0.2">
      <c r="A78" s="7"/>
      <c r="B78" s="1" t="s">
        <v>11</v>
      </c>
      <c r="C78" s="1"/>
      <c r="D78" s="6">
        <v>792700</v>
      </c>
      <c r="E78" s="27"/>
      <c r="F78" s="20">
        <f t="shared" si="13"/>
        <v>0</v>
      </c>
    </row>
    <row r="79" spans="1:6" x14ac:dyDescent="0.2">
      <c r="A79" s="7"/>
      <c r="B79" s="1" t="s">
        <v>12</v>
      </c>
      <c r="C79" s="1"/>
      <c r="D79" s="6">
        <v>792600</v>
      </c>
      <c r="E79" s="27"/>
      <c r="F79" s="20">
        <f t="shared" si="13"/>
        <v>0</v>
      </c>
    </row>
    <row r="80" spans="1:6" ht="47.25" x14ac:dyDescent="0.2">
      <c r="A80" s="7"/>
      <c r="B80" s="30" t="s">
        <v>58</v>
      </c>
      <c r="C80" s="21" t="s">
        <v>48</v>
      </c>
      <c r="D80" s="6">
        <f>D82+D83+D84</f>
        <v>137439100</v>
      </c>
      <c r="E80" s="29">
        <f>E82+E83+E84</f>
        <v>0</v>
      </c>
      <c r="F80" s="20">
        <f t="shared" si="13"/>
        <v>0</v>
      </c>
    </row>
    <row r="81" spans="1:6" x14ac:dyDescent="0.2">
      <c r="A81" s="7"/>
      <c r="B81" s="1" t="s">
        <v>9</v>
      </c>
      <c r="C81" s="1"/>
      <c r="D81" s="6"/>
      <c r="E81" s="27"/>
      <c r="F81" s="20"/>
    </row>
    <row r="82" spans="1:6" x14ac:dyDescent="0.2">
      <c r="A82" s="7"/>
      <c r="B82" s="1" t="s">
        <v>10</v>
      </c>
      <c r="C82" s="1"/>
      <c r="D82" s="6">
        <v>136064700</v>
      </c>
      <c r="E82" s="27"/>
      <c r="F82" s="20">
        <f t="shared" si="13"/>
        <v>0</v>
      </c>
    </row>
    <row r="83" spans="1:6" x14ac:dyDescent="0.2">
      <c r="A83" s="7"/>
      <c r="B83" s="1" t="s">
        <v>11</v>
      </c>
      <c r="C83" s="1"/>
      <c r="D83" s="6">
        <v>687200</v>
      </c>
      <c r="E83" s="27"/>
      <c r="F83" s="20">
        <f t="shared" si="13"/>
        <v>0</v>
      </c>
    </row>
    <row r="84" spans="1:6" x14ac:dyDescent="0.2">
      <c r="A84" s="7"/>
      <c r="B84" s="1" t="s">
        <v>12</v>
      </c>
      <c r="C84" s="1"/>
      <c r="D84" s="6">
        <v>687200</v>
      </c>
      <c r="E84" s="27"/>
      <c r="F84" s="20">
        <f t="shared" si="13"/>
        <v>0</v>
      </c>
    </row>
    <row r="85" spans="1:6" ht="31.5" x14ac:dyDescent="0.2">
      <c r="A85" s="7" t="s">
        <v>59</v>
      </c>
      <c r="B85" s="3" t="s">
        <v>41</v>
      </c>
      <c r="C85" s="3"/>
      <c r="D85" s="4">
        <f>D86</f>
        <v>857900000</v>
      </c>
      <c r="E85" s="4">
        <f>E86</f>
        <v>0</v>
      </c>
      <c r="F85" s="19">
        <f t="shared" si="13"/>
        <v>0</v>
      </c>
    </row>
    <row r="86" spans="1:6" ht="31.5" x14ac:dyDescent="0.2">
      <c r="A86" s="7" t="s">
        <v>60</v>
      </c>
      <c r="B86" s="3" t="s">
        <v>26</v>
      </c>
      <c r="C86" s="3"/>
      <c r="D86" s="4">
        <f>D87</f>
        <v>857900000</v>
      </c>
      <c r="E86" s="4">
        <f>E87</f>
        <v>0</v>
      </c>
      <c r="F86" s="19">
        <f t="shared" si="13"/>
        <v>0</v>
      </c>
    </row>
    <row r="87" spans="1:6" ht="63" x14ac:dyDescent="0.2">
      <c r="A87" s="7"/>
      <c r="B87" s="5" t="s">
        <v>27</v>
      </c>
      <c r="C87" s="21" t="s">
        <v>50</v>
      </c>
      <c r="D87" s="6">
        <f>D89+D90+D91</f>
        <v>857900000</v>
      </c>
      <c r="E87" s="29">
        <f t="shared" ref="E87" si="17">E89+E90+E91</f>
        <v>0</v>
      </c>
      <c r="F87" s="20">
        <f t="shared" si="13"/>
        <v>0</v>
      </c>
    </row>
    <row r="88" spans="1:6" x14ac:dyDescent="0.2">
      <c r="A88" s="7"/>
      <c r="B88" s="1" t="s">
        <v>9</v>
      </c>
      <c r="C88" s="1"/>
      <c r="D88" s="6"/>
      <c r="E88" s="27"/>
      <c r="F88" s="20"/>
    </row>
    <row r="89" spans="1:6" x14ac:dyDescent="0.2">
      <c r="A89" s="7"/>
      <c r="B89" s="1" t="s">
        <v>10</v>
      </c>
      <c r="C89" s="1"/>
      <c r="D89" s="6">
        <v>258950000</v>
      </c>
      <c r="E89" s="27"/>
      <c r="F89" s="20">
        <f t="shared" si="13"/>
        <v>0</v>
      </c>
    </row>
    <row r="90" spans="1:6" x14ac:dyDescent="0.2">
      <c r="A90" s="7"/>
      <c r="B90" s="1" t="s">
        <v>11</v>
      </c>
      <c r="C90" s="1"/>
      <c r="D90" s="6">
        <v>479160000</v>
      </c>
      <c r="E90" s="27"/>
      <c r="F90" s="20">
        <f t="shared" si="13"/>
        <v>0</v>
      </c>
    </row>
    <row r="91" spans="1:6" x14ac:dyDescent="0.2">
      <c r="A91" s="7"/>
      <c r="B91" s="1" t="s">
        <v>12</v>
      </c>
      <c r="C91" s="1"/>
      <c r="D91" s="6">
        <v>119790000</v>
      </c>
      <c r="E91" s="27"/>
      <c r="F91" s="20">
        <f t="shared" si="13"/>
        <v>0</v>
      </c>
    </row>
    <row r="92" spans="1:6" x14ac:dyDescent="0.25">
      <c r="A92" s="31"/>
      <c r="B92" s="32"/>
      <c r="C92" s="33"/>
      <c r="D92" s="34"/>
      <c r="E92" s="35"/>
      <c r="F92" s="36"/>
    </row>
    <row r="96" spans="1:6" ht="18.75" x14ac:dyDescent="0.3">
      <c r="A96" s="80" t="s">
        <v>44</v>
      </c>
      <c r="B96" s="80"/>
      <c r="C96" s="37"/>
    </row>
    <row r="97" spans="1:6" ht="18.75" x14ac:dyDescent="0.3">
      <c r="A97" s="80" t="s">
        <v>43</v>
      </c>
      <c r="B97" s="80"/>
      <c r="C97" s="37"/>
      <c r="E97" s="81" t="s">
        <v>45</v>
      </c>
      <c r="F97" s="81"/>
    </row>
  </sheetData>
  <mergeCells count="5">
    <mergeCell ref="A2:F2"/>
    <mergeCell ref="E4:F4"/>
    <mergeCell ref="A96:B96"/>
    <mergeCell ref="A97:B97"/>
    <mergeCell ref="E97:F97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view="pageBreakPreview" topLeftCell="A25" zoomScaleNormal="100" zoomScaleSheetLayoutView="100" workbookViewId="0">
      <selection activeCell="D39" sqref="D39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16384" width="9.33203125" style="9"/>
  </cols>
  <sheetData>
    <row r="1" spans="1:6" ht="21" customHeight="1" x14ac:dyDescent="0.2"/>
    <row r="2" spans="1:6" ht="56.25" customHeight="1" x14ac:dyDescent="0.2">
      <c r="A2" s="78" t="s">
        <v>98</v>
      </c>
      <c r="B2" s="78"/>
      <c r="C2" s="78"/>
      <c r="D2" s="78"/>
      <c r="E2" s="78"/>
      <c r="F2" s="78"/>
    </row>
    <row r="3" spans="1:6" ht="23.25" customHeight="1" x14ac:dyDescent="0.2">
      <c r="A3" s="12"/>
      <c r="B3" s="13"/>
      <c r="C3" s="13"/>
      <c r="D3" s="8"/>
    </row>
    <row r="4" spans="1:6" ht="18.75" customHeight="1" x14ac:dyDescent="0.25">
      <c r="A4" s="14"/>
      <c r="B4" s="15"/>
      <c r="C4" s="15"/>
      <c r="D4" s="11"/>
      <c r="E4" s="79" t="s">
        <v>8</v>
      </c>
      <c r="F4" s="79"/>
    </row>
    <row r="5" spans="1:6" ht="47.25" x14ac:dyDescent="0.2">
      <c r="A5" s="7" t="s">
        <v>13</v>
      </c>
      <c r="B5" s="7" t="s">
        <v>32</v>
      </c>
      <c r="C5" s="7" t="s">
        <v>47</v>
      </c>
      <c r="D5" s="7" t="s">
        <v>62</v>
      </c>
      <c r="E5" s="7" t="s">
        <v>99</v>
      </c>
      <c r="F5" s="7" t="s">
        <v>42</v>
      </c>
    </row>
    <row r="6" spans="1:6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16">
        <v>5</v>
      </c>
      <c r="F6" s="16">
        <v>6</v>
      </c>
    </row>
    <row r="7" spans="1:6" ht="18.75" customHeight="1" x14ac:dyDescent="0.2">
      <c r="A7" s="16" t="s">
        <v>0</v>
      </c>
      <c r="B7" s="7" t="s">
        <v>33</v>
      </c>
      <c r="C7" s="7"/>
      <c r="D7" s="4">
        <f>D9+D10+D11</f>
        <v>2793178831.8099999</v>
      </c>
      <c r="E7" s="4">
        <f t="shared" ref="E7" si="0">E9+E10+E11</f>
        <v>326191611.52999997</v>
      </c>
      <c r="F7" s="19">
        <f>E7/D7*100</f>
        <v>11.678149920627369</v>
      </c>
    </row>
    <row r="8" spans="1:6" ht="18.75" customHeight="1" x14ac:dyDescent="0.2">
      <c r="A8" s="16"/>
      <c r="B8" s="1" t="s">
        <v>9</v>
      </c>
      <c r="C8" s="1"/>
      <c r="D8" s="4"/>
      <c r="E8" s="49"/>
      <c r="F8" s="20"/>
    </row>
    <row r="9" spans="1:6" x14ac:dyDescent="0.2">
      <c r="A9" s="16"/>
      <c r="B9" s="2" t="s">
        <v>10</v>
      </c>
      <c r="C9" s="2"/>
      <c r="D9" s="4">
        <f>D17+D24+D35+D42+D81+D86+D103+D108+D113+D118+D123+D130+D29+D48+D54+D59+D64+D69+D76+D91+D98</f>
        <v>2093327679.22</v>
      </c>
      <c r="E9" s="4">
        <f>E17+E24+E35+E42+E81+E86+E103+E108+E113+E118+E123+E130+E29+E48+E54+E59+E64+E69+E76+E91+E98</f>
        <v>318546173.85999995</v>
      </c>
      <c r="F9" s="19">
        <f t="shared" ref="F9:F113" si="1">E9/D9*100</f>
        <v>15.217215012352689</v>
      </c>
    </row>
    <row r="10" spans="1:6" x14ac:dyDescent="0.2">
      <c r="A10" s="16"/>
      <c r="B10" s="2" t="s">
        <v>11</v>
      </c>
      <c r="C10" s="2"/>
      <c r="D10" s="4">
        <f>D18+D25+D30+D36+D43+D82+D87+D104+D109+D114+D119+D124+D131+D49+D55+D60+D65+D70+D77+D92+D99</f>
        <v>526468134.16999996</v>
      </c>
      <c r="E10" s="4">
        <f>E18+E25+E30+E36+E43+E82+E87+E104+E109+E114+E119+E124+E131+E49+E55+E60+E65+E70+E77+E92+E99</f>
        <v>2925256.49</v>
      </c>
      <c r="F10" s="19">
        <f t="shared" si="1"/>
        <v>0.55563790097415777</v>
      </c>
    </row>
    <row r="11" spans="1:6" x14ac:dyDescent="0.2">
      <c r="A11" s="16"/>
      <c r="B11" s="2" t="s">
        <v>12</v>
      </c>
      <c r="C11" s="2"/>
      <c r="D11" s="4">
        <f>D19+D26+D31+D37+D44+D83+D88+D105+D110+D115+D120+D125+D132+D50+D56+D61+D66+D71+D78+D93+D100</f>
        <v>173383018.41999999</v>
      </c>
      <c r="E11" s="4">
        <f>E19+E26+E31+E37+E44+E83+E88+E105+E110+E115+E120+E125+E132+E50+E56+E61+E66+E71+E78+E93+E100</f>
        <v>4720181.18</v>
      </c>
      <c r="F11" s="19">
        <f t="shared" si="1"/>
        <v>2.7224010880730636</v>
      </c>
    </row>
    <row r="12" spans="1:6" ht="15" customHeight="1" x14ac:dyDescent="0.2">
      <c r="A12" s="16"/>
      <c r="B12" s="2" t="s">
        <v>46</v>
      </c>
      <c r="C12" s="2"/>
      <c r="D12" s="4" t="s">
        <v>31</v>
      </c>
      <c r="E12" s="49"/>
      <c r="F12" s="19"/>
    </row>
    <row r="13" spans="1:6" ht="15.75" customHeight="1" x14ac:dyDescent="0.2">
      <c r="A13" s="7" t="s">
        <v>3</v>
      </c>
      <c r="B13" s="3" t="s">
        <v>51</v>
      </c>
      <c r="C13" s="2"/>
      <c r="D13" s="4">
        <f>D14</f>
        <v>11864313.029999999</v>
      </c>
      <c r="E13" s="4">
        <f>E14</f>
        <v>0</v>
      </c>
      <c r="F13" s="19">
        <f t="shared" si="1"/>
        <v>0</v>
      </c>
    </row>
    <row r="14" spans="1:6" ht="33" customHeight="1" x14ac:dyDescent="0.2">
      <c r="A14" s="7" t="s">
        <v>15</v>
      </c>
      <c r="B14" s="3" t="s">
        <v>52</v>
      </c>
      <c r="C14" s="2"/>
      <c r="D14" s="4">
        <f>D15</f>
        <v>11864313.029999999</v>
      </c>
      <c r="E14" s="4">
        <f>E15</f>
        <v>0</v>
      </c>
      <c r="F14" s="19">
        <f t="shared" si="1"/>
        <v>0</v>
      </c>
    </row>
    <row r="15" spans="1:6" ht="48.75" customHeight="1" x14ac:dyDescent="0.2">
      <c r="A15" s="7"/>
      <c r="B15" s="28" t="s">
        <v>64</v>
      </c>
      <c r="C15" s="23" t="s">
        <v>53</v>
      </c>
      <c r="D15" s="4">
        <f>D17+D18+D19</f>
        <v>11864313.029999999</v>
      </c>
      <c r="E15" s="4">
        <f>E17+E18+E19</f>
        <v>0</v>
      </c>
      <c r="F15" s="19">
        <f t="shared" si="1"/>
        <v>0</v>
      </c>
    </row>
    <row r="16" spans="1:6" x14ac:dyDescent="0.2">
      <c r="A16" s="7"/>
      <c r="B16" s="1" t="s">
        <v>9</v>
      </c>
      <c r="C16" s="2"/>
      <c r="D16" s="4"/>
      <c r="E16" s="49"/>
      <c r="F16" s="19"/>
    </row>
    <row r="17" spans="1:6" x14ac:dyDescent="0.2">
      <c r="A17" s="7"/>
      <c r="B17" s="1" t="s">
        <v>10</v>
      </c>
      <c r="C17" s="2"/>
      <c r="D17" s="6">
        <v>11739800</v>
      </c>
      <c r="E17" s="49"/>
      <c r="F17" s="20">
        <f t="shared" si="1"/>
        <v>0</v>
      </c>
    </row>
    <row r="18" spans="1:6" x14ac:dyDescent="0.2">
      <c r="A18" s="7"/>
      <c r="B18" s="1" t="s">
        <v>11</v>
      </c>
      <c r="C18" s="2"/>
      <c r="D18" s="6">
        <v>118583.84</v>
      </c>
      <c r="E18" s="49"/>
      <c r="F18" s="20">
        <f t="shared" si="1"/>
        <v>0</v>
      </c>
    </row>
    <row r="19" spans="1:6" x14ac:dyDescent="0.2">
      <c r="A19" s="7"/>
      <c r="B19" s="1" t="s">
        <v>12</v>
      </c>
      <c r="C19" s="2"/>
      <c r="D19" s="6">
        <v>5929.19</v>
      </c>
      <c r="E19" s="49"/>
      <c r="F19" s="20">
        <f t="shared" si="1"/>
        <v>0</v>
      </c>
    </row>
    <row r="20" spans="1:6" ht="17.25" customHeight="1" x14ac:dyDescent="0.2">
      <c r="A20" s="7" t="s">
        <v>4</v>
      </c>
      <c r="B20" s="3" t="s">
        <v>14</v>
      </c>
      <c r="C20" s="3"/>
      <c r="D20" s="4">
        <f>D21+D32</f>
        <v>533572874.42000002</v>
      </c>
      <c r="E20" s="4">
        <f>E21+E32</f>
        <v>200737146.35999998</v>
      </c>
      <c r="F20" s="19">
        <f t="shared" si="1"/>
        <v>37.621317721258528</v>
      </c>
    </row>
    <row r="21" spans="1:6" ht="31.5" x14ac:dyDescent="0.2">
      <c r="A21" s="7" t="s">
        <v>18</v>
      </c>
      <c r="B21" s="3" t="s">
        <v>16</v>
      </c>
      <c r="C21" s="3"/>
      <c r="D21" s="4">
        <f>D22+D27</f>
        <v>522572874.42000002</v>
      </c>
      <c r="E21" s="4">
        <f>E22+E27</f>
        <v>199237146.35999998</v>
      </c>
      <c r="F21" s="19">
        <f t="shared" si="1"/>
        <v>38.126193706692469</v>
      </c>
    </row>
    <row r="22" spans="1:6" ht="78.75" x14ac:dyDescent="0.2">
      <c r="A22" s="7"/>
      <c r="B22" s="50" t="s">
        <v>94</v>
      </c>
      <c r="C22" s="21" t="s">
        <v>49</v>
      </c>
      <c r="D22" s="4">
        <f>D24+D25+D26</f>
        <v>33700</v>
      </c>
      <c r="E22" s="4">
        <f>E24+E25+E26</f>
        <v>12400</v>
      </c>
      <c r="F22" s="19">
        <f t="shared" si="1"/>
        <v>36.795252225519285</v>
      </c>
    </row>
    <row r="23" spans="1:6" x14ac:dyDescent="0.2">
      <c r="A23" s="7"/>
      <c r="B23" s="1" t="s">
        <v>9</v>
      </c>
      <c r="C23" s="3"/>
      <c r="D23" s="4"/>
      <c r="E23" s="4"/>
      <c r="F23" s="19"/>
    </row>
    <row r="24" spans="1:6" x14ac:dyDescent="0.2">
      <c r="A24" s="7"/>
      <c r="B24" s="1" t="s">
        <v>10</v>
      </c>
      <c r="C24" s="3"/>
      <c r="D24" s="4"/>
      <c r="E24" s="4"/>
      <c r="F24" s="19">
        <v>0</v>
      </c>
    </row>
    <row r="25" spans="1:6" x14ac:dyDescent="0.2">
      <c r="A25" s="7"/>
      <c r="B25" s="1" t="s">
        <v>11</v>
      </c>
      <c r="C25" s="3"/>
      <c r="D25" s="4"/>
      <c r="E25" s="4"/>
      <c r="F25" s="19">
        <v>0</v>
      </c>
    </row>
    <row r="26" spans="1:6" ht="17.25" customHeight="1" x14ac:dyDescent="0.2">
      <c r="A26" s="7"/>
      <c r="B26" s="1" t="s">
        <v>12</v>
      </c>
      <c r="C26" s="3"/>
      <c r="D26" s="6">
        <v>33700</v>
      </c>
      <c r="E26" s="6">
        <v>12400</v>
      </c>
      <c r="F26" s="19">
        <f t="shared" si="1"/>
        <v>36.795252225519285</v>
      </c>
    </row>
    <row r="27" spans="1:6" ht="31.5" customHeight="1" x14ac:dyDescent="0.2">
      <c r="A27" s="7"/>
      <c r="B27" s="10" t="s">
        <v>54</v>
      </c>
      <c r="C27" s="21" t="s">
        <v>48</v>
      </c>
      <c r="D27" s="6">
        <f>D29+D30+D31</f>
        <v>522539174.42000002</v>
      </c>
      <c r="E27" s="6">
        <f>E29+E30+E31</f>
        <v>199224746.35999998</v>
      </c>
      <c r="F27" s="20">
        <f t="shared" si="1"/>
        <v>38.126279542798372</v>
      </c>
    </row>
    <row r="28" spans="1:6" ht="33" customHeight="1" x14ac:dyDescent="0.2">
      <c r="A28" s="7"/>
      <c r="B28" s="1" t="s">
        <v>9</v>
      </c>
      <c r="C28" s="3"/>
      <c r="D28" s="6"/>
      <c r="E28" s="6"/>
      <c r="F28" s="20"/>
    </row>
    <row r="29" spans="1:6" x14ac:dyDescent="0.2">
      <c r="A29" s="7"/>
      <c r="B29" s="1" t="s">
        <v>10</v>
      </c>
      <c r="C29" s="3"/>
      <c r="D29" s="6">
        <v>517313700</v>
      </c>
      <c r="E29" s="6">
        <v>197232467.38</v>
      </c>
      <c r="F29" s="20">
        <f t="shared" si="1"/>
        <v>38.126279543727527</v>
      </c>
    </row>
    <row r="30" spans="1:6" x14ac:dyDescent="0.2">
      <c r="A30" s="7"/>
      <c r="B30" s="1" t="s">
        <v>11</v>
      </c>
      <c r="C30" s="3"/>
      <c r="D30" s="6">
        <v>4180349</v>
      </c>
      <c r="E30" s="6">
        <v>1593811.54</v>
      </c>
      <c r="F30" s="20">
        <f t="shared" si="1"/>
        <v>38.126279408728792</v>
      </c>
    </row>
    <row r="31" spans="1:6" ht="17.25" customHeight="1" x14ac:dyDescent="0.2">
      <c r="A31" s="7"/>
      <c r="B31" s="1" t="s">
        <v>12</v>
      </c>
      <c r="C31" s="3"/>
      <c r="D31" s="6">
        <v>1045125.42</v>
      </c>
      <c r="E31" s="6">
        <v>398467.44</v>
      </c>
      <c r="F31" s="20">
        <f t="shared" si="1"/>
        <v>38.126279619148484</v>
      </c>
    </row>
    <row r="32" spans="1:6" ht="31.5" x14ac:dyDescent="0.2">
      <c r="A32" s="7" t="s">
        <v>23</v>
      </c>
      <c r="B32" s="3" t="s">
        <v>40</v>
      </c>
      <c r="C32" s="3"/>
      <c r="D32" s="4">
        <f>D33</f>
        <v>11000000</v>
      </c>
      <c r="E32" s="4">
        <f t="shared" ref="E32" si="2">E33</f>
        <v>1500000</v>
      </c>
      <c r="F32" s="19">
        <f t="shared" si="1"/>
        <v>13.636363636363635</v>
      </c>
    </row>
    <row r="33" spans="1:6" ht="31.5" x14ac:dyDescent="0.2">
      <c r="A33" s="7"/>
      <c r="B33" s="5" t="s">
        <v>36</v>
      </c>
      <c r="C33" s="21" t="s">
        <v>49</v>
      </c>
      <c r="D33" s="6">
        <f>D35+D36+D37</f>
        <v>11000000</v>
      </c>
      <c r="E33" s="6">
        <f t="shared" ref="E33" si="3">E35+E36+E37</f>
        <v>1500000</v>
      </c>
      <c r="F33" s="20">
        <f t="shared" si="1"/>
        <v>13.636363636363635</v>
      </c>
    </row>
    <row r="34" spans="1:6" x14ac:dyDescent="0.2">
      <c r="A34" s="7"/>
      <c r="B34" s="1" t="s">
        <v>9</v>
      </c>
      <c r="C34" s="1"/>
      <c r="D34" s="6"/>
      <c r="E34" s="49"/>
      <c r="F34" s="20"/>
    </row>
    <row r="35" spans="1:6" x14ac:dyDescent="0.2">
      <c r="A35" s="7"/>
      <c r="B35" s="1" t="s">
        <v>10</v>
      </c>
      <c r="C35" s="1"/>
      <c r="D35" s="6"/>
      <c r="E35" s="49"/>
      <c r="F35" s="20"/>
    </row>
    <row r="36" spans="1:6" ht="18.75" customHeight="1" x14ac:dyDescent="0.2">
      <c r="A36" s="7"/>
      <c r="B36" s="1" t="s">
        <v>11</v>
      </c>
      <c r="C36" s="1"/>
      <c r="D36" s="6"/>
      <c r="E36" s="49"/>
      <c r="F36" s="20"/>
    </row>
    <row r="37" spans="1:6" ht="17.25" customHeight="1" x14ac:dyDescent="0.2">
      <c r="A37" s="7"/>
      <c r="B37" s="1" t="s">
        <v>12</v>
      </c>
      <c r="C37" s="1"/>
      <c r="D37" s="6">
        <v>11000000</v>
      </c>
      <c r="E37" s="49">
        <v>1500000</v>
      </c>
      <c r="F37" s="20">
        <f t="shared" si="1"/>
        <v>13.636363636363635</v>
      </c>
    </row>
    <row r="38" spans="1:6" x14ac:dyDescent="0.2">
      <c r="A38" s="7" t="s">
        <v>5</v>
      </c>
      <c r="B38" s="3" t="s">
        <v>17</v>
      </c>
      <c r="C38" s="3"/>
      <c r="D38" s="4">
        <f>D39+D45+D51</f>
        <v>613991374.43000007</v>
      </c>
      <c r="E38" s="4">
        <f>E39+E45+E51</f>
        <v>32671203.349999998</v>
      </c>
      <c r="F38" s="19">
        <f t="shared" si="1"/>
        <v>5.3211176427894227</v>
      </c>
    </row>
    <row r="39" spans="1:6" ht="31.5" x14ac:dyDescent="0.2">
      <c r="A39" s="24" t="s">
        <v>19</v>
      </c>
      <c r="B39" s="3" t="s">
        <v>29</v>
      </c>
      <c r="C39" s="3"/>
      <c r="D39" s="4">
        <f>D40</f>
        <v>140920175.30000001</v>
      </c>
      <c r="E39" s="4">
        <f t="shared" ref="E39" si="4">E40</f>
        <v>0</v>
      </c>
      <c r="F39" s="19">
        <f t="shared" si="1"/>
        <v>0</v>
      </c>
    </row>
    <row r="40" spans="1:6" ht="63" x14ac:dyDescent="0.2">
      <c r="A40" s="7"/>
      <c r="B40" s="5" t="s">
        <v>24</v>
      </c>
      <c r="C40" s="21" t="s">
        <v>95</v>
      </c>
      <c r="D40" s="6">
        <f>D42+D43+D44</f>
        <v>140920175.30000001</v>
      </c>
      <c r="E40" s="6">
        <f t="shared" ref="E40" si="5">E42+E43+E44</f>
        <v>0</v>
      </c>
      <c r="F40" s="20">
        <f t="shared" si="1"/>
        <v>0</v>
      </c>
    </row>
    <row r="41" spans="1:6" x14ac:dyDescent="0.2">
      <c r="A41" s="7"/>
      <c r="B41" s="1" t="s">
        <v>9</v>
      </c>
      <c r="C41" s="1"/>
      <c r="D41" s="6"/>
      <c r="E41" s="49"/>
      <c r="F41" s="20"/>
    </row>
    <row r="42" spans="1:6" x14ac:dyDescent="0.2">
      <c r="A42" s="7"/>
      <c r="B42" s="1" t="s">
        <v>10</v>
      </c>
      <c r="C42" s="1"/>
      <c r="D42" s="6">
        <v>139511152.38</v>
      </c>
      <c r="E42" s="49">
        <v>0</v>
      </c>
      <c r="F42" s="20">
        <f t="shared" si="1"/>
        <v>0</v>
      </c>
    </row>
    <row r="43" spans="1:6" x14ac:dyDescent="0.2">
      <c r="A43" s="7"/>
      <c r="B43" s="1" t="s">
        <v>11</v>
      </c>
      <c r="C43" s="1"/>
      <c r="D43" s="6">
        <v>986252.05</v>
      </c>
      <c r="E43" s="49">
        <v>0</v>
      </c>
      <c r="F43" s="20">
        <f t="shared" si="1"/>
        <v>0</v>
      </c>
    </row>
    <row r="44" spans="1:6" x14ac:dyDescent="0.2">
      <c r="A44" s="7"/>
      <c r="B44" s="1" t="s">
        <v>12</v>
      </c>
      <c r="C44" s="1"/>
      <c r="D44" s="6">
        <v>422770.87</v>
      </c>
      <c r="E44" s="49">
        <v>0</v>
      </c>
      <c r="F44" s="20">
        <f t="shared" si="1"/>
        <v>0</v>
      </c>
    </row>
    <row r="45" spans="1:6" ht="31.5" x14ac:dyDescent="0.2">
      <c r="A45" s="7" t="s">
        <v>71</v>
      </c>
      <c r="B45" s="3" t="s">
        <v>30</v>
      </c>
      <c r="C45" s="1"/>
      <c r="D45" s="4">
        <f>D46</f>
        <v>32671315.129999999</v>
      </c>
      <c r="E45" s="4">
        <f>E46</f>
        <v>32671203.349999998</v>
      </c>
      <c r="F45" s="19">
        <f t="shared" si="1"/>
        <v>99.99965786501231</v>
      </c>
    </row>
    <row r="46" spans="1:6" ht="78.75" x14ac:dyDescent="0.2">
      <c r="A46" s="7"/>
      <c r="B46" s="5" t="s">
        <v>21</v>
      </c>
      <c r="C46" s="21" t="s">
        <v>48</v>
      </c>
      <c r="D46" s="6">
        <f>D48+D49+D50</f>
        <v>32671315.129999999</v>
      </c>
      <c r="E46" s="6">
        <f>E48+E49+E50</f>
        <v>32671203.349999998</v>
      </c>
      <c r="F46" s="20">
        <f t="shared" si="1"/>
        <v>99.99965786501231</v>
      </c>
    </row>
    <row r="47" spans="1:6" x14ac:dyDescent="0.2">
      <c r="A47" s="7"/>
      <c r="B47" s="1" t="s">
        <v>9</v>
      </c>
      <c r="C47" s="3"/>
      <c r="D47" s="4"/>
      <c r="E47" s="4"/>
      <c r="F47" s="20"/>
    </row>
    <row r="48" spans="1:6" x14ac:dyDescent="0.2">
      <c r="A48" s="7"/>
      <c r="B48" s="1" t="s">
        <v>10</v>
      </c>
      <c r="C48" s="3"/>
      <c r="D48" s="6">
        <v>32344600</v>
      </c>
      <c r="E48" s="6">
        <v>32344489.34</v>
      </c>
      <c r="F48" s="20">
        <f t="shared" ref="F48:F70" si="6">E48/D48*100</f>
        <v>99.999657871793119</v>
      </c>
    </row>
    <row r="49" spans="1:6" x14ac:dyDescent="0.2">
      <c r="A49" s="7"/>
      <c r="B49" s="1" t="s">
        <v>11</v>
      </c>
      <c r="C49" s="3"/>
      <c r="D49" s="6">
        <v>261370.5</v>
      </c>
      <c r="E49" s="6">
        <v>261369.61</v>
      </c>
      <c r="F49" s="20">
        <f t="shared" si="6"/>
        <v>99.999659487203033</v>
      </c>
    </row>
    <row r="50" spans="1:6" x14ac:dyDescent="0.2">
      <c r="A50" s="7"/>
      <c r="B50" s="1" t="s">
        <v>12</v>
      </c>
      <c r="C50" s="3"/>
      <c r="D50" s="6">
        <v>65344.63</v>
      </c>
      <c r="E50" s="6">
        <v>65344.4</v>
      </c>
      <c r="F50" s="20">
        <f t="shared" si="6"/>
        <v>99.999648020043878</v>
      </c>
    </row>
    <row r="51" spans="1:6" ht="31.5" x14ac:dyDescent="0.2">
      <c r="A51" s="7" t="s">
        <v>74</v>
      </c>
      <c r="B51" s="3" t="s">
        <v>75</v>
      </c>
      <c r="C51" s="3"/>
      <c r="D51" s="4">
        <f>D52+D57+D62+D67</f>
        <v>440399884</v>
      </c>
      <c r="E51" s="4">
        <f>E52+E57+E62+E67</f>
        <v>0</v>
      </c>
      <c r="F51" s="19">
        <f t="shared" si="6"/>
        <v>0</v>
      </c>
    </row>
    <row r="52" spans="1:6" ht="47.25" x14ac:dyDescent="0.2">
      <c r="A52" s="7"/>
      <c r="B52" s="5" t="s">
        <v>76</v>
      </c>
      <c r="C52" s="22" t="s">
        <v>48</v>
      </c>
      <c r="D52" s="6">
        <f>D54+D55+D56</f>
        <v>302770012</v>
      </c>
      <c r="E52" s="6">
        <f>E54+E55+E56</f>
        <v>0</v>
      </c>
      <c r="F52" s="20">
        <f t="shared" si="6"/>
        <v>0</v>
      </c>
    </row>
    <row r="53" spans="1:6" x14ac:dyDescent="0.2">
      <c r="A53" s="7"/>
      <c r="B53" s="1" t="s">
        <v>9</v>
      </c>
      <c r="C53" s="3"/>
      <c r="D53" s="6"/>
      <c r="E53" s="6"/>
      <c r="F53" s="20"/>
    </row>
    <row r="54" spans="1:6" x14ac:dyDescent="0.2">
      <c r="A54" s="7"/>
      <c r="B54" s="1" t="s">
        <v>10</v>
      </c>
      <c r="C54" s="3"/>
      <c r="D54" s="6">
        <v>202017900</v>
      </c>
      <c r="E54" s="6">
        <v>0</v>
      </c>
      <c r="F54" s="20">
        <f t="shared" si="6"/>
        <v>0</v>
      </c>
    </row>
    <row r="55" spans="1:6" x14ac:dyDescent="0.2">
      <c r="A55" s="7"/>
      <c r="B55" s="1" t="s">
        <v>11</v>
      </c>
      <c r="C55" s="3"/>
      <c r="D55" s="6">
        <v>85639300</v>
      </c>
      <c r="E55" s="6">
        <v>0</v>
      </c>
      <c r="F55" s="20">
        <f t="shared" si="6"/>
        <v>0</v>
      </c>
    </row>
    <row r="56" spans="1:6" x14ac:dyDescent="0.2">
      <c r="A56" s="7"/>
      <c r="B56" s="1" t="s">
        <v>12</v>
      </c>
      <c r="C56" s="3"/>
      <c r="D56" s="6">
        <v>15112812</v>
      </c>
      <c r="E56" s="6">
        <v>0</v>
      </c>
      <c r="F56" s="20">
        <v>0</v>
      </c>
    </row>
    <row r="57" spans="1:6" ht="47.25" x14ac:dyDescent="0.2">
      <c r="A57" s="7"/>
      <c r="B57" s="5" t="s">
        <v>77</v>
      </c>
      <c r="C57" s="22" t="s">
        <v>48</v>
      </c>
      <c r="D57" s="6">
        <f>D59+D60+D61</f>
        <v>91200000</v>
      </c>
      <c r="E57" s="6">
        <f>E59+E60+E61</f>
        <v>0</v>
      </c>
      <c r="F57" s="20">
        <f t="shared" si="6"/>
        <v>0</v>
      </c>
    </row>
    <row r="58" spans="1:6" x14ac:dyDescent="0.2">
      <c r="A58" s="7"/>
      <c r="B58" s="1" t="s">
        <v>9</v>
      </c>
      <c r="C58" s="3"/>
      <c r="D58" s="6"/>
      <c r="E58" s="6"/>
      <c r="F58" s="20"/>
    </row>
    <row r="59" spans="1:6" x14ac:dyDescent="0.2">
      <c r="A59" s="7"/>
      <c r="B59" s="1" t="s">
        <v>10</v>
      </c>
      <c r="C59" s="3"/>
      <c r="D59" s="6">
        <v>86061500</v>
      </c>
      <c r="E59" s="6">
        <v>0</v>
      </c>
      <c r="F59" s="20">
        <f t="shared" si="6"/>
        <v>0</v>
      </c>
    </row>
    <row r="60" spans="1:6" x14ac:dyDescent="0.2">
      <c r="A60" s="7"/>
      <c r="B60" s="1" t="s">
        <v>11</v>
      </c>
      <c r="C60" s="3"/>
      <c r="D60" s="6">
        <v>4367725</v>
      </c>
      <c r="E60" s="6">
        <v>0</v>
      </c>
      <c r="F60" s="20">
        <f t="shared" si="6"/>
        <v>0</v>
      </c>
    </row>
    <row r="61" spans="1:6" x14ac:dyDescent="0.2">
      <c r="A61" s="7"/>
      <c r="B61" s="1" t="s">
        <v>12</v>
      </c>
      <c r="C61" s="3"/>
      <c r="D61" s="6">
        <v>770775</v>
      </c>
      <c r="E61" s="6">
        <v>0</v>
      </c>
      <c r="F61" s="20">
        <v>0</v>
      </c>
    </row>
    <row r="62" spans="1:6" ht="47.25" x14ac:dyDescent="0.2">
      <c r="A62" s="7"/>
      <c r="B62" s="5" t="s">
        <v>78</v>
      </c>
      <c r="C62" s="22" t="s">
        <v>48</v>
      </c>
      <c r="D62" s="6">
        <f>D64+D65+D66</f>
        <v>31903022</v>
      </c>
      <c r="E62" s="6">
        <f>E64+E65+E66</f>
        <v>0</v>
      </c>
      <c r="F62" s="20">
        <f t="shared" si="6"/>
        <v>0</v>
      </c>
    </row>
    <row r="63" spans="1:6" x14ac:dyDescent="0.2">
      <c r="A63" s="7"/>
      <c r="B63" s="1" t="s">
        <v>9</v>
      </c>
      <c r="C63" s="3"/>
      <c r="D63" s="6"/>
      <c r="E63" s="6"/>
      <c r="F63" s="20"/>
    </row>
    <row r="64" spans="1:6" x14ac:dyDescent="0.2">
      <c r="A64" s="7"/>
      <c r="B64" s="1" t="s">
        <v>10</v>
      </c>
      <c r="C64" s="3"/>
      <c r="D64" s="6">
        <v>30105500</v>
      </c>
      <c r="E64" s="6">
        <v>0</v>
      </c>
      <c r="F64" s="20">
        <f t="shared" si="6"/>
        <v>0</v>
      </c>
    </row>
    <row r="65" spans="1:6" x14ac:dyDescent="0.2">
      <c r="A65" s="7"/>
      <c r="B65" s="1" t="s">
        <v>11</v>
      </c>
      <c r="C65" s="3"/>
      <c r="D65" s="6">
        <v>1527900</v>
      </c>
      <c r="E65" s="6">
        <v>0</v>
      </c>
      <c r="F65" s="20">
        <f t="shared" si="6"/>
        <v>0</v>
      </c>
    </row>
    <row r="66" spans="1:6" x14ac:dyDescent="0.2">
      <c r="A66" s="7"/>
      <c r="B66" s="1" t="s">
        <v>12</v>
      </c>
      <c r="C66" s="3"/>
      <c r="D66" s="6">
        <v>269622</v>
      </c>
      <c r="E66" s="6">
        <v>0</v>
      </c>
      <c r="F66" s="20">
        <v>0</v>
      </c>
    </row>
    <row r="67" spans="1:6" ht="47.25" x14ac:dyDescent="0.2">
      <c r="A67" s="7"/>
      <c r="B67" s="5" t="s">
        <v>82</v>
      </c>
      <c r="C67" s="22" t="s">
        <v>48</v>
      </c>
      <c r="D67" s="6">
        <f>D69+D70+D71</f>
        <v>14526850</v>
      </c>
      <c r="E67" s="6">
        <f>E69+E70+E71</f>
        <v>0</v>
      </c>
      <c r="F67" s="20">
        <f t="shared" si="6"/>
        <v>0</v>
      </c>
    </row>
    <row r="68" spans="1:6" x14ac:dyDescent="0.2">
      <c r="A68" s="7"/>
      <c r="B68" s="1" t="s">
        <v>9</v>
      </c>
      <c r="C68" s="3"/>
      <c r="D68" s="6"/>
      <c r="E68" s="6"/>
      <c r="F68" s="20"/>
    </row>
    <row r="69" spans="1:6" x14ac:dyDescent="0.2">
      <c r="A69" s="7"/>
      <c r="B69" s="1" t="s">
        <v>10</v>
      </c>
      <c r="C69" s="3"/>
      <c r="D69" s="6">
        <v>13708400</v>
      </c>
      <c r="E69" s="6">
        <v>0</v>
      </c>
      <c r="F69" s="20">
        <f t="shared" si="6"/>
        <v>0</v>
      </c>
    </row>
    <row r="70" spans="1:6" x14ac:dyDescent="0.2">
      <c r="A70" s="7"/>
      <c r="B70" s="1" t="s">
        <v>11</v>
      </c>
      <c r="C70" s="3"/>
      <c r="D70" s="6">
        <v>654760</v>
      </c>
      <c r="E70" s="6">
        <v>0</v>
      </c>
      <c r="F70" s="20">
        <f t="shared" si="6"/>
        <v>0</v>
      </c>
    </row>
    <row r="71" spans="1:6" x14ac:dyDescent="0.2">
      <c r="A71" s="7"/>
      <c r="B71" s="1" t="s">
        <v>12</v>
      </c>
      <c r="C71" s="3"/>
      <c r="D71" s="6">
        <v>163690</v>
      </c>
      <c r="E71" s="6">
        <v>0</v>
      </c>
      <c r="F71" s="20">
        <v>0</v>
      </c>
    </row>
    <row r="72" spans="1:6" x14ac:dyDescent="0.2">
      <c r="A72" s="7" t="s">
        <v>6</v>
      </c>
      <c r="B72" s="3" t="s">
        <v>20</v>
      </c>
      <c r="C72" s="3"/>
      <c r="D72" s="4">
        <f>D73</f>
        <v>41157037.25</v>
      </c>
      <c r="E72" s="4">
        <f>E73</f>
        <v>0</v>
      </c>
      <c r="F72" s="19">
        <f t="shared" si="1"/>
        <v>0</v>
      </c>
    </row>
    <row r="73" spans="1:6" ht="31.5" x14ac:dyDescent="0.2">
      <c r="A73" s="7" t="s">
        <v>22</v>
      </c>
      <c r="B73" s="3" t="s">
        <v>34</v>
      </c>
      <c r="C73" s="3"/>
      <c r="D73" s="4">
        <f>D79+D84+D74+D89</f>
        <v>41157037.25</v>
      </c>
      <c r="E73" s="4">
        <f>E79+E84+E74+E89</f>
        <v>0</v>
      </c>
      <c r="F73" s="19">
        <f t="shared" si="1"/>
        <v>0</v>
      </c>
    </row>
    <row r="74" spans="1:6" ht="63" x14ac:dyDescent="0.2">
      <c r="A74" s="7"/>
      <c r="B74" s="45" t="s">
        <v>85</v>
      </c>
      <c r="C74" s="21" t="s">
        <v>50</v>
      </c>
      <c r="D74" s="4">
        <f>D76+D77+D78</f>
        <v>20182931.25</v>
      </c>
      <c r="E74" s="4">
        <f>E76+E77+E78</f>
        <v>0</v>
      </c>
      <c r="F74" s="19">
        <f t="shared" si="1"/>
        <v>0</v>
      </c>
    </row>
    <row r="75" spans="1:6" x14ac:dyDescent="0.2">
      <c r="A75" s="7"/>
      <c r="B75" s="1" t="s">
        <v>9</v>
      </c>
      <c r="C75" s="3"/>
      <c r="D75" s="4"/>
      <c r="E75" s="4"/>
      <c r="F75" s="19"/>
    </row>
    <row r="76" spans="1:6" ht="17.25" customHeight="1" x14ac:dyDescent="0.2">
      <c r="A76" s="7"/>
      <c r="B76" s="1" t="s">
        <v>10</v>
      </c>
      <c r="C76" s="3"/>
      <c r="D76" s="6">
        <v>3034800</v>
      </c>
      <c r="E76" s="4"/>
      <c r="F76" s="19">
        <f t="shared" si="1"/>
        <v>0</v>
      </c>
    </row>
    <row r="77" spans="1:6" ht="16.5" customHeight="1" x14ac:dyDescent="0.2">
      <c r="A77" s="7"/>
      <c r="B77" s="1" t="s">
        <v>11</v>
      </c>
      <c r="C77" s="3"/>
      <c r="D77" s="6">
        <v>13718505</v>
      </c>
      <c r="E77" s="4"/>
      <c r="F77" s="19">
        <f t="shared" si="1"/>
        <v>0</v>
      </c>
    </row>
    <row r="78" spans="1:6" ht="18" customHeight="1" x14ac:dyDescent="0.2">
      <c r="A78" s="7"/>
      <c r="B78" s="1" t="s">
        <v>12</v>
      </c>
      <c r="C78" s="3"/>
      <c r="D78" s="6">
        <v>3429626.25</v>
      </c>
      <c r="E78" s="4"/>
      <c r="F78" s="19">
        <f t="shared" si="1"/>
        <v>0</v>
      </c>
    </row>
    <row r="79" spans="1:6" ht="63" x14ac:dyDescent="0.2">
      <c r="A79" s="7"/>
      <c r="B79" s="51" t="s">
        <v>65</v>
      </c>
      <c r="C79" s="21" t="s">
        <v>50</v>
      </c>
      <c r="D79" s="6">
        <f>D81+D82+D83</f>
        <v>486206</v>
      </c>
      <c r="E79" s="6">
        <f t="shared" ref="E79" si="7">E81+E82+E83</f>
        <v>0</v>
      </c>
      <c r="F79" s="20">
        <f t="shared" si="1"/>
        <v>0</v>
      </c>
    </row>
    <row r="80" spans="1:6" x14ac:dyDescent="0.2">
      <c r="A80" s="7"/>
      <c r="B80" s="1" t="s">
        <v>9</v>
      </c>
      <c r="C80" s="23"/>
      <c r="D80" s="4"/>
      <c r="E80" s="49"/>
      <c r="F80" s="20"/>
    </row>
    <row r="81" spans="1:6" x14ac:dyDescent="0.2">
      <c r="A81" s="7"/>
      <c r="B81" s="1" t="s">
        <v>10</v>
      </c>
      <c r="C81" s="23"/>
      <c r="D81" s="6"/>
      <c r="E81" s="49"/>
      <c r="F81" s="20">
        <v>0</v>
      </c>
    </row>
    <row r="82" spans="1:6" x14ac:dyDescent="0.2">
      <c r="A82" s="7"/>
      <c r="B82" s="1" t="s">
        <v>11</v>
      </c>
      <c r="C82" s="23"/>
      <c r="D82" s="6"/>
      <c r="E82" s="49"/>
      <c r="F82" s="20">
        <v>0</v>
      </c>
    </row>
    <row r="83" spans="1:6" ht="15.75" customHeight="1" x14ac:dyDescent="0.2">
      <c r="A83" s="7"/>
      <c r="B83" s="1" t="s">
        <v>12</v>
      </c>
      <c r="C83" s="23"/>
      <c r="D83" s="6">
        <v>486206</v>
      </c>
      <c r="E83" s="49"/>
      <c r="F83" s="20">
        <f t="shared" si="1"/>
        <v>0</v>
      </c>
    </row>
    <row r="84" spans="1:6" ht="63" x14ac:dyDescent="0.2">
      <c r="A84" s="7"/>
      <c r="B84" s="10" t="s">
        <v>37</v>
      </c>
      <c r="C84" s="22" t="s">
        <v>50</v>
      </c>
      <c r="D84" s="6">
        <f>D86+D87+D88</f>
        <v>16487900</v>
      </c>
      <c r="E84" s="6">
        <f t="shared" ref="E84" si="8">E86+E87+E88</f>
        <v>0</v>
      </c>
      <c r="F84" s="20">
        <f t="shared" si="1"/>
        <v>0</v>
      </c>
    </row>
    <row r="85" spans="1:6" ht="15.75" customHeight="1" x14ac:dyDescent="0.2">
      <c r="A85" s="7"/>
      <c r="B85" s="1" t="s">
        <v>9</v>
      </c>
      <c r="C85" s="1"/>
      <c r="D85" s="4"/>
      <c r="E85" s="49"/>
      <c r="F85" s="20"/>
    </row>
    <row r="86" spans="1:6" ht="15.75" customHeight="1" x14ac:dyDescent="0.2">
      <c r="A86" s="7"/>
      <c r="B86" s="1" t="s">
        <v>10</v>
      </c>
      <c r="C86" s="1"/>
      <c r="D86" s="6">
        <v>16323000</v>
      </c>
      <c r="E86" s="49"/>
      <c r="F86" s="20">
        <f t="shared" si="1"/>
        <v>0</v>
      </c>
    </row>
    <row r="87" spans="1:6" ht="15.75" customHeight="1" x14ac:dyDescent="0.2">
      <c r="A87" s="7"/>
      <c r="B87" s="1" t="s">
        <v>11</v>
      </c>
      <c r="C87" s="1"/>
      <c r="D87" s="6">
        <v>131920</v>
      </c>
      <c r="E87" s="49"/>
      <c r="F87" s="20">
        <f t="shared" si="1"/>
        <v>0</v>
      </c>
    </row>
    <row r="88" spans="1:6" ht="15.75" customHeight="1" x14ac:dyDescent="0.2">
      <c r="A88" s="7"/>
      <c r="B88" s="1" t="s">
        <v>12</v>
      </c>
      <c r="C88" s="1"/>
      <c r="D88" s="6">
        <v>32980</v>
      </c>
      <c r="E88" s="49"/>
      <c r="F88" s="20">
        <f t="shared" si="1"/>
        <v>0</v>
      </c>
    </row>
    <row r="89" spans="1:6" ht="63" x14ac:dyDescent="0.2">
      <c r="A89" s="7"/>
      <c r="B89" s="10" t="s">
        <v>86</v>
      </c>
      <c r="C89" s="22" t="s">
        <v>50</v>
      </c>
      <c r="D89" s="6">
        <f>D91+D92+D93</f>
        <v>4000000</v>
      </c>
      <c r="E89" s="6">
        <f>E91+E92+E93</f>
        <v>0</v>
      </c>
      <c r="F89" s="20">
        <f t="shared" si="1"/>
        <v>0</v>
      </c>
    </row>
    <row r="90" spans="1:6" x14ac:dyDescent="0.2">
      <c r="A90" s="7"/>
      <c r="B90" s="1" t="s">
        <v>9</v>
      </c>
      <c r="C90" s="1"/>
      <c r="D90" s="6"/>
      <c r="E90" s="49"/>
      <c r="F90" s="20"/>
    </row>
    <row r="91" spans="1:6" x14ac:dyDescent="0.2">
      <c r="A91" s="7"/>
      <c r="B91" s="1" t="s">
        <v>10</v>
      </c>
      <c r="C91" s="1"/>
      <c r="D91" s="6">
        <v>0</v>
      </c>
      <c r="E91" s="49"/>
      <c r="F91" s="20">
        <v>0</v>
      </c>
    </row>
    <row r="92" spans="1:6" x14ac:dyDescent="0.2">
      <c r="A92" s="7"/>
      <c r="B92" s="1" t="s">
        <v>11</v>
      </c>
      <c r="C92" s="1"/>
      <c r="D92" s="6">
        <v>3200000</v>
      </c>
      <c r="E92" s="49"/>
      <c r="F92" s="20">
        <f t="shared" si="1"/>
        <v>0</v>
      </c>
    </row>
    <row r="93" spans="1:6" x14ac:dyDescent="0.2">
      <c r="A93" s="7"/>
      <c r="B93" s="1" t="s">
        <v>12</v>
      </c>
      <c r="C93" s="1"/>
      <c r="D93" s="6">
        <v>800000</v>
      </c>
      <c r="E93" s="49"/>
      <c r="F93" s="20">
        <f t="shared" si="1"/>
        <v>0</v>
      </c>
    </row>
    <row r="94" spans="1:6" x14ac:dyDescent="0.2">
      <c r="A94" s="7" t="s">
        <v>7</v>
      </c>
      <c r="B94" s="3" t="s">
        <v>28</v>
      </c>
      <c r="C94" s="3"/>
      <c r="D94" s="4">
        <f>D95</f>
        <v>772036052.68000007</v>
      </c>
      <c r="E94" s="4">
        <f>E95</f>
        <v>83516136.849999994</v>
      </c>
      <c r="F94" s="19">
        <f t="shared" si="1"/>
        <v>10.817647253659599</v>
      </c>
    </row>
    <row r="95" spans="1:6" ht="47.25" x14ac:dyDescent="0.2">
      <c r="A95" s="7" t="s">
        <v>25</v>
      </c>
      <c r="B95" s="3" t="s">
        <v>35</v>
      </c>
      <c r="C95" s="3"/>
      <c r="D95" s="4">
        <f>D101+D106+D111+D116+D121+D96</f>
        <v>772036052.68000007</v>
      </c>
      <c r="E95" s="4">
        <f>E101+E106+E111+E116+E121+E96</f>
        <v>83516136.849999994</v>
      </c>
      <c r="F95" s="19">
        <f t="shared" si="1"/>
        <v>10.817647253659599</v>
      </c>
    </row>
    <row r="96" spans="1:6" ht="78.75" x14ac:dyDescent="0.2">
      <c r="A96" s="7"/>
      <c r="B96" s="10" t="s">
        <v>88</v>
      </c>
      <c r="C96" s="22" t="s">
        <v>89</v>
      </c>
      <c r="D96" s="4">
        <f>D98+D99+D100</f>
        <v>93042607.299999997</v>
      </c>
      <c r="E96" s="4">
        <f>E98+E99+E100</f>
        <v>0</v>
      </c>
      <c r="F96" s="19">
        <f t="shared" si="1"/>
        <v>0</v>
      </c>
    </row>
    <row r="97" spans="1:6" x14ac:dyDescent="0.2">
      <c r="A97" s="7"/>
      <c r="B97" s="1" t="s">
        <v>9</v>
      </c>
      <c r="C97" s="3"/>
      <c r="D97" s="4"/>
      <c r="E97" s="4"/>
      <c r="F97" s="19"/>
    </row>
    <row r="98" spans="1:6" x14ac:dyDescent="0.2">
      <c r="A98" s="7"/>
      <c r="B98" s="1" t="s">
        <v>10</v>
      </c>
      <c r="C98" s="3"/>
      <c r="D98" s="6">
        <v>77257308.540000007</v>
      </c>
      <c r="E98" s="6">
        <v>0</v>
      </c>
      <c r="F98" s="20">
        <f t="shared" si="1"/>
        <v>0</v>
      </c>
    </row>
    <row r="99" spans="1:6" x14ac:dyDescent="0.2">
      <c r="A99" s="7"/>
      <c r="B99" s="1" t="s">
        <v>11</v>
      </c>
      <c r="C99" s="3"/>
      <c r="D99" s="6">
        <f>5199794.38+2692855</f>
        <v>7892649.3799999999</v>
      </c>
      <c r="E99" s="6">
        <v>0</v>
      </c>
      <c r="F99" s="20">
        <f t="shared" si="1"/>
        <v>0</v>
      </c>
    </row>
    <row r="100" spans="1:6" x14ac:dyDescent="0.2">
      <c r="A100" s="7"/>
      <c r="B100" s="1" t="s">
        <v>12</v>
      </c>
      <c r="C100" s="3"/>
      <c r="D100" s="6">
        <f>5199794.38+2692855</f>
        <v>7892649.3799999999</v>
      </c>
      <c r="E100" s="6">
        <v>0</v>
      </c>
      <c r="F100" s="20">
        <f t="shared" si="1"/>
        <v>0</v>
      </c>
    </row>
    <row r="101" spans="1:6" ht="78.75" x14ac:dyDescent="0.2">
      <c r="A101" s="7"/>
      <c r="B101" s="10" t="s">
        <v>38</v>
      </c>
      <c r="C101" s="22" t="s">
        <v>89</v>
      </c>
      <c r="D101" s="6">
        <f>D103+D104+D105</f>
        <v>164586188.26000002</v>
      </c>
      <c r="E101" s="6">
        <f t="shared" ref="E101" si="9">E103+E104+E105</f>
        <v>69260267.149999991</v>
      </c>
      <c r="F101" s="20">
        <f t="shared" si="1"/>
        <v>42.081457674071771</v>
      </c>
    </row>
    <row r="102" spans="1:6" x14ac:dyDescent="0.2">
      <c r="A102" s="7"/>
      <c r="B102" s="1" t="s">
        <v>9</v>
      </c>
      <c r="C102" s="23"/>
      <c r="D102" s="6"/>
      <c r="E102" s="49"/>
      <c r="F102" s="20"/>
    </row>
    <row r="103" spans="1:6" ht="18" customHeight="1" x14ac:dyDescent="0.2">
      <c r="A103" s="7"/>
      <c r="B103" s="1" t="s">
        <v>10</v>
      </c>
      <c r="C103" s="23"/>
      <c r="D103" s="6">
        <v>146868870</v>
      </c>
      <c r="E103" s="49">
        <v>66481896.329999998</v>
      </c>
      <c r="F103" s="20">
        <f t="shared" si="1"/>
        <v>45.26615907782228</v>
      </c>
    </row>
    <row r="104" spans="1:6" ht="18" customHeight="1" x14ac:dyDescent="0.2">
      <c r="A104" s="7"/>
      <c r="B104" s="1" t="s">
        <v>11</v>
      </c>
      <c r="C104" s="23"/>
      <c r="D104" s="6">
        <f>5493871.35+8234926.08</f>
        <v>13728797.43</v>
      </c>
      <c r="E104" s="49">
        <f>335767.16+667519.5</f>
        <v>1003286.6599999999</v>
      </c>
      <c r="F104" s="20">
        <f t="shared" si="1"/>
        <v>7.3078990721185111</v>
      </c>
    </row>
    <row r="105" spans="1:6" x14ac:dyDescent="0.2">
      <c r="A105" s="7"/>
      <c r="B105" s="1" t="s">
        <v>12</v>
      </c>
      <c r="C105" s="23"/>
      <c r="D105" s="6">
        <f>1929789.31+2058731.52</f>
        <v>3988520.83</v>
      </c>
      <c r="E105" s="49">
        <f>335767.16+1439317</f>
        <v>1775084.16</v>
      </c>
      <c r="F105" s="20">
        <f t="shared" si="1"/>
        <v>44.504823609006948</v>
      </c>
    </row>
    <row r="106" spans="1:6" ht="78.75" x14ac:dyDescent="0.2">
      <c r="A106" s="7"/>
      <c r="B106" s="5" t="s">
        <v>87</v>
      </c>
      <c r="C106" s="22" t="s">
        <v>89</v>
      </c>
      <c r="D106" s="6">
        <f>D108+D109+D110</f>
        <v>121880504.89999999</v>
      </c>
      <c r="E106" s="6">
        <f t="shared" ref="E106" si="10">E108+E109+E110</f>
        <v>0</v>
      </c>
      <c r="F106" s="20">
        <f t="shared" si="1"/>
        <v>0</v>
      </c>
    </row>
    <row r="107" spans="1:6" x14ac:dyDescent="0.2">
      <c r="A107" s="7"/>
      <c r="B107" s="1" t="s">
        <v>9</v>
      </c>
      <c r="C107" s="23"/>
      <c r="D107" s="6"/>
      <c r="E107" s="49"/>
      <c r="F107" s="20"/>
    </row>
    <row r="108" spans="1:6" x14ac:dyDescent="0.2">
      <c r="A108" s="7"/>
      <c r="B108" s="1" t="s">
        <v>10</v>
      </c>
      <c r="C108" s="23"/>
      <c r="D108" s="6">
        <v>109928561.23999999</v>
      </c>
      <c r="E108" s="49"/>
      <c r="F108" s="20">
        <f t="shared" si="1"/>
        <v>0</v>
      </c>
    </row>
    <row r="109" spans="1:6" x14ac:dyDescent="0.2">
      <c r="A109" s="7"/>
      <c r="B109" s="1" t="s">
        <v>11</v>
      </c>
      <c r="C109" s="23"/>
      <c r="D109" s="6">
        <f>3656270.88+5572167.2</f>
        <v>9228438.0800000001</v>
      </c>
      <c r="E109" s="49"/>
      <c r="F109" s="20">
        <f t="shared" si="1"/>
        <v>0</v>
      </c>
    </row>
    <row r="110" spans="1:6" x14ac:dyDescent="0.2">
      <c r="A110" s="7"/>
      <c r="B110" s="1" t="s">
        <v>12</v>
      </c>
      <c r="C110" s="23"/>
      <c r="D110" s="6">
        <f>1330463.78+1393041.8</f>
        <v>2723505.58</v>
      </c>
      <c r="E110" s="49"/>
      <c r="F110" s="20">
        <f t="shared" si="1"/>
        <v>0</v>
      </c>
    </row>
    <row r="111" spans="1:6" ht="78.75" x14ac:dyDescent="0.2">
      <c r="A111" s="7"/>
      <c r="B111" s="30" t="s">
        <v>56</v>
      </c>
      <c r="C111" s="22" t="s">
        <v>89</v>
      </c>
      <c r="D111" s="6">
        <f>D113+D114+D115</f>
        <v>31390705.68</v>
      </c>
      <c r="E111" s="6">
        <f t="shared" ref="E111" si="11">E113+E114+E115</f>
        <v>14255869.699999999</v>
      </c>
      <c r="F111" s="20">
        <f t="shared" si="1"/>
        <v>45.414301434716897</v>
      </c>
    </row>
    <row r="112" spans="1:6" x14ac:dyDescent="0.2">
      <c r="A112" s="7"/>
      <c r="B112" s="1" t="s">
        <v>9</v>
      </c>
      <c r="C112" s="23"/>
      <c r="D112" s="6"/>
      <c r="E112" s="49"/>
      <c r="F112" s="20"/>
    </row>
    <row r="113" spans="1:6" x14ac:dyDescent="0.2">
      <c r="A113" s="16"/>
      <c r="B113" s="1" t="s">
        <v>10</v>
      </c>
      <c r="C113" s="23"/>
      <c r="D113" s="6">
        <v>18136760</v>
      </c>
      <c r="E113" s="49">
        <v>13220195.84</v>
      </c>
      <c r="F113" s="20">
        <f t="shared" si="1"/>
        <v>72.891717373996229</v>
      </c>
    </row>
    <row r="114" spans="1:6" x14ac:dyDescent="0.2">
      <c r="A114" s="16"/>
      <c r="B114" s="1" t="s">
        <v>11</v>
      </c>
      <c r="C114" s="23"/>
      <c r="D114" s="6">
        <f>5102786.15+5445410.51</f>
        <v>10548196.66</v>
      </c>
      <c r="E114" s="49">
        <f>66768.68+20</f>
        <v>66788.679999999993</v>
      </c>
      <c r="F114" s="20">
        <f t="shared" ref="F114:F132" si="12">E114/D114*100</f>
        <v>0.63317628740532028</v>
      </c>
    </row>
    <row r="115" spans="1:6" x14ac:dyDescent="0.2">
      <c r="A115" s="16"/>
      <c r="B115" s="1" t="s">
        <v>12</v>
      </c>
      <c r="C115" s="23"/>
      <c r="D115" s="6">
        <f>1344396.39+1361352.63</f>
        <v>2705749.0199999996</v>
      </c>
      <c r="E115" s="49">
        <f>66768.68+902116.5</f>
        <v>968885.17999999993</v>
      </c>
      <c r="F115" s="20">
        <f t="shared" si="12"/>
        <v>35.808390683626676</v>
      </c>
    </row>
    <row r="116" spans="1:6" ht="78.75" x14ac:dyDescent="0.2">
      <c r="A116" s="7"/>
      <c r="B116" s="30" t="s">
        <v>57</v>
      </c>
      <c r="C116" s="22" t="s">
        <v>89</v>
      </c>
      <c r="D116" s="6">
        <f>D118+D119+D120</f>
        <v>227624402.60000002</v>
      </c>
      <c r="E116" s="6">
        <f t="shared" ref="E116" si="13">E118+E119+E120</f>
        <v>0</v>
      </c>
      <c r="F116" s="20">
        <f t="shared" si="12"/>
        <v>0</v>
      </c>
    </row>
    <row r="117" spans="1:6" x14ac:dyDescent="0.2">
      <c r="A117" s="7"/>
      <c r="B117" s="1" t="s">
        <v>9</v>
      </c>
      <c r="C117" s="1"/>
      <c r="D117" s="6"/>
      <c r="E117" s="49"/>
      <c r="F117" s="20"/>
    </row>
    <row r="118" spans="1:6" x14ac:dyDescent="0.2">
      <c r="A118" s="7"/>
      <c r="B118" s="1" t="s">
        <v>10</v>
      </c>
      <c r="C118" s="1"/>
      <c r="D118" s="6">
        <v>162700977.06</v>
      </c>
      <c r="E118" s="49"/>
      <c r="F118" s="20">
        <f t="shared" si="12"/>
        <v>0</v>
      </c>
    </row>
    <row r="119" spans="1:6" x14ac:dyDescent="0.2">
      <c r="A119" s="7"/>
      <c r="B119" s="1" t="s">
        <v>11</v>
      </c>
      <c r="C119" s="1"/>
      <c r="D119" s="6">
        <f>24232943.77+8228769</f>
        <v>32461712.77</v>
      </c>
      <c r="E119" s="49"/>
      <c r="F119" s="20">
        <f t="shared" si="12"/>
        <v>0</v>
      </c>
    </row>
    <row r="120" spans="1:6" x14ac:dyDescent="0.2">
      <c r="A120" s="7"/>
      <c r="B120" s="1" t="s">
        <v>12</v>
      </c>
      <c r="C120" s="1"/>
      <c r="D120" s="6">
        <f>24232943.77+8228769</f>
        <v>32461712.77</v>
      </c>
      <c r="E120" s="49"/>
      <c r="F120" s="20">
        <f t="shared" si="12"/>
        <v>0</v>
      </c>
    </row>
    <row r="121" spans="1:6" ht="78.75" x14ac:dyDescent="0.2">
      <c r="A121" s="7"/>
      <c r="B121" s="30" t="s">
        <v>58</v>
      </c>
      <c r="C121" s="22" t="s">
        <v>89</v>
      </c>
      <c r="D121" s="6">
        <f>D123+D124+D125</f>
        <v>133511643.94000001</v>
      </c>
      <c r="E121" s="6">
        <f>E123+E124+E125</f>
        <v>0</v>
      </c>
      <c r="F121" s="20">
        <f t="shared" si="12"/>
        <v>0</v>
      </c>
    </row>
    <row r="122" spans="1:6" x14ac:dyDescent="0.2">
      <c r="A122" s="7"/>
      <c r="B122" s="1" t="s">
        <v>9</v>
      </c>
      <c r="C122" s="1"/>
      <c r="D122" s="6"/>
      <c r="E122" s="49"/>
      <c r="F122" s="20"/>
    </row>
    <row r="123" spans="1:6" x14ac:dyDescent="0.2">
      <c r="A123" s="7"/>
      <c r="B123" s="1" t="s">
        <v>10</v>
      </c>
      <c r="C123" s="1"/>
      <c r="D123" s="6">
        <v>118466600</v>
      </c>
      <c r="E123" s="49"/>
      <c r="F123" s="20">
        <f t="shared" si="12"/>
        <v>0</v>
      </c>
    </row>
    <row r="124" spans="1:6" x14ac:dyDescent="0.2">
      <c r="A124" s="7"/>
      <c r="B124" s="1" t="s">
        <v>11</v>
      </c>
      <c r="C124" s="1"/>
      <c r="D124" s="6">
        <f>598316.15+11078729.31</f>
        <v>11677045.460000001</v>
      </c>
      <c r="E124" s="49"/>
      <c r="F124" s="20">
        <f t="shared" si="12"/>
        <v>0</v>
      </c>
    </row>
    <row r="125" spans="1:6" x14ac:dyDescent="0.2">
      <c r="A125" s="7"/>
      <c r="B125" s="1" t="s">
        <v>12</v>
      </c>
      <c r="C125" s="1"/>
      <c r="D125" s="6">
        <f>598316.15+2769682.33</f>
        <v>3367998.48</v>
      </c>
      <c r="E125" s="49"/>
      <c r="F125" s="20">
        <f t="shared" si="12"/>
        <v>0</v>
      </c>
    </row>
    <row r="126" spans="1:6" ht="31.5" x14ac:dyDescent="0.2">
      <c r="A126" s="7" t="s">
        <v>59</v>
      </c>
      <c r="B126" s="3" t="s">
        <v>41</v>
      </c>
      <c r="C126" s="3"/>
      <c r="D126" s="4">
        <f>D127</f>
        <v>820557180</v>
      </c>
      <c r="E126" s="4">
        <f>E127</f>
        <v>9267124.9700000007</v>
      </c>
      <c r="F126" s="19">
        <f t="shared" si="12"/>
        <v>1.129369798458165</v>
      </c>
    </row>
    <row r="127" spans="1:6" ht="31.5" x14ac:dyDescent="0.2">
      <c r="A127" s="7" t="s">
        <v>60</v>
      </c>
      <c r="B127" s="3" t="s">
        <v>26</v>
      </c>
      <c r="C127" s="3"/>
      <c r="D127" s="4">
        <f>D128</f>
        <v>820557180</v>
      </c>
      <c r="E127" s="4">
        <f>E128</f>
        <v>9267124.9700000007</v>
      </c>
      <c r="F127" s="19">
        <f t="shared" si="12"/>
        <v>1.129369798458165</v>
      </c>
    </row>
    <row r="128" spans="1:6" ht="63" x14ac:dyDescent="0.2">
      <c r="A128" s="7"/>
      <c r="B128" s="5" t="s">
        <v>27</v>
      </c>
      <c r="C128" s="21" t="s">
        <v>50</v>
      </c>
      <c r="D128" s="6">
        <f>D130+D131+D132</f>
        <v>820557180</v>
      </c>
      <c r="E128" s="6">
        <f t="shared" ref="E128" si="14">E130+E131+E132</f>
        <v>9267124.9700000007</v>
      </c>
      <c r="F128" s="20">
        <f t="shared" si="12"/>
        <v>1.129369798458165</v>
      </c>
    </row>
    <row r="129" spans="1:6" x14ac:dyDescent="0.2">
      <c r="A129" s="7"/>
      <c r="B129" s="1" t="s">
        <v>9</v>
      </c>
      <c r="C129" s="1"/>
      <c r="D129" s="6"/>
      <c r="E129" s="49"/>
      <c r="F129" s="20"/>
    </row>
    <row r="130" spans="1:6" x14ac:dyDescent="0.2">
      <c r="A130" s="7"/>
      <c r="B130" s="1" t="s">
        <v>10</v>
      </c>
      <c r="C130" s="1"/>
      <c r="D130" s="6">
        <v>407808250</v>
      </c>
      <c r="E130" s="49">
        <v>9267124.9700000007</v>
      </c>
      <c r="F130" s="20">
        <f t="shared" si="12"/>
        <v>2.272422142023856</v>
      </c>
    </row>
    <row r="131" spans="1:6" x14ac:dyDescent="0.2">
      <c r="A131" s="7"/>
      <c r="B131" s="1" t="s">
        <v>11</v>
      </c>
      <c r="C131" s="1"/>
      <c r="D131" s="6">
        <v>326144629</v>
      </c>
      <c r="E131" s="49"/>
      <c r="F131" s="20">
        <f t="shared" si="12"/>
        <v>0</v>
      </c>
    </row>
    <row r="132" spans="1:6" ht="18.75" customHeight="1" x14ac:dyDescent="0.2">
      <c r="A132" s="7"/>
      <c r="B132" s="1" t="s">
        <v>12</v>
      </c>
      <c r="C132" s="1"/>
      <c r="D132" s="6">
        <v>86604301</v>
      </c>
      <c r="E132" s="49"/>
      <c r="F132" s="20">
        <f t="shared" si="12"/>
        <v>0</v>
      </c>
    </row>
    <row r="133" spans="1:6" ht="18.75" x14ac:dyDescent="0.3">
      <c r="A133" s="80"/>
      <c r="B133" s="80"/>
      <c r="C133" s="52"/>
      <c r="E133" s="81"/>
      <c r="F133" s="81"/>
    </row>
    <row r="137" spans="1:6" ht="18.75" x14ac:dyDescent="0.3">
      <c r="A137" s="80" t="s">
        <v>100</v>
      </c>
      <c r="B137" s="80"/>
    </row>
    <row r="138" spans="1:6" ht="18.75" x14ac:dyDescent="0.3">
      <c r="A138" s="80" t="s">
        <v>43</v>
      </c>
      <c r="B138" s="80"/>
      <c r="E138" s="81" t="s">
        <v>101</v>
      </c>
      <c r="F138" s="81"/>
    </row>
  </sheetData>
  <mergeCells count="7">
    <mergeCell ref="A138:B138"/>
    <mergeCell ref="E138:F138"/>
    <mergeCell ref="A2:F2"/>
    <mergeCell ref="E4:F4"/>
    <mergeCell ref="A133:B133"/>
    <mergeCell ref="E133:F133"/>
    <mergeCell ref="A137:B137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view="pageBreakPreview" zoomScaleNormal="100" zoomScaleSheetLayoutView="100" workbookViewId="0">
      <selection activeCell="F34" sqref="F34"/>
    </sheetView>
  </sheetViews>
  <sheetFormatPr defaultRowHeight="15.75" x14ac:dyDescent="0.2"/>
  <cols>
    <col min="1" max="1" width="8" style="9" customWidth="1"/>
    <col min="2" max="2" width="87.5" style="53" customWidth="1"/>
    <col min="3" max="3" width="21.33203125" style="53" customWidth="1"/>
    <col min="4" max="4" width="16" style="56" customWidth="1"/>
    <col min="5" max="5" width="15.83203125" style="56" customWidth="1"/>
    <col min="6" max="6" width="16.1640625" style="55" customWidth="1"/>
    <col min="7" max="16384" width="9.33203125" style="9"/>
  </cols>
  <sheetData>
    <row r="1" spans="1:6" ht="14.25" customHeight="1" x14ac:dyDescent="0.2"/>
    <row r="2" spans="1:6" ht="19.5" customHeight="1" x14ac:dyDescent="0.2">
      <c r="A2" s="82" t="s">
        <v>111</v>
      </c>
      <c r="B2" s="82"/>
      <c r="C2" s="82"/>
      <c r="D2" s="82"/>
      <c r="E2" s="82"/>
      <c r="F2" s="82"/>
    </row>
    <row r="3" spans="1:6" ht="54.75" customHeight="1" x14ac:dyDescent="0.2">
      <c r="A3" s="83" t="s">
        <v>127</v>
      </c>
      <c r="B3" s="83"/>
      <c r="C3" s="83"/>
      <c r="D3" s="83"/>
      <c r="E3" s="83"/>
      <c r="F3" s="83"/>
    </row>
    <row r="4" spans="1:6" ht="12" customHeight="1" x14ac:dyDescent="0.2">
      <c r="A4" s="58"/>
      <c r="B4" s="58"/>
      <c r="C4" s="58"/>
      <c r="D4" s="58"/>
      <c r="E4" s="58"/>
      <c r="F4" s="58"/>
    </row>
    <row r="5" spans="1:6" ht="12.75" customHeight="1" x14ac:dyDescent="0.25">
      <c r="A5" s="57"/>
      <c r="B5" s="57"/>
      <c r="C5" s="58"/>
      <c r="D5" s="57"/>
      <c r="E5" s="87" t="s">
        <v>113</v>
      </c>
      <c r="F5" s="87"/>
    </row>
    <row r="6" spans="1:6" ht="18.75" customHeight="1" x14ac:dyDescent="0.2">
      <c r="A6" s="86" t="s">
        <v>13</v>
      </c>
      <c r="B6" s="85" t="s">
        <v>32</v>
      </c>
      <c r="C6" s="88" t="s">
        <v>114</v>
      </c>
      <c r="D6" s="84" t="s">
        <v>112</v>
      </c>
      <c r="E6" s="84"/>
      <c r="F6" s="84"/>
    </row>
    <row r="7" spans="1:6" ht="76.5" customHeight="1" x14ac:dyDescent="0.2">
      <c r="A7" s="86"/>
      <c r="B7" s="85"/>
      <c r="C7" s="88"/>
      <c r="D7" s="59" t="s">
        <v>115</v>
      </c>
      <c r="E7" s="59" t="s">
        <v>116</v>
      </c>
      <c r="F7" s="59" t="s">
        <v>117</v>
      </c>
    </row>
    <row r="8" spans="1:6" ht="15.75" customHeight="1" x14ac:dyDescent="0.2">
      <c r="A8" s="16" t="s">
        <v>1</v>
      </c>
      <c r="B8" s="54" t="s">
        <v>2</v>
      </c>
      <c r="C8" s="54"/>
      <c r="D8" s="54">
        <v>3</v>
      </c>
      <c r="E8" s="54">
        <v>4</v>
      </c>
      <c r="F8" s="54">
        <v>5</v>
      </c>
    </row>
    <row r="9" spans="1:6" ht="18.75" customHeight="1" x14ac:dyDescent="0.25">
      <c r="A9" s="60" t="s">
        <v>0</v>
      </c>
      <c r="B9" s="61" t="s">
        <v>104</v>
      </c>
      <c r="C9" s="61"/>
      <c r="D9" s="62">
        <f>D10+D14+D18+D25+D31</f>
        <v>1646348.2</v>
      </c>
      <c r="E9" s="62">
        <f>E10+E14+E18+E25+E31</f>
        <v>1351997.4</v>
      </c>
      <c r="F9" s="62">
        <f>F10+F14+F18+F25+F31</f>
        <v>1337062.8999999999</v>
      </c>
    </row>
    <row r="10" spans="1:6" ht="15.75" customHeight="1" x14ac:dyDescent="0.25">
      <c r="A10" s="63" t="s">
        <v>3</v>
      </c>
      <c r="B10" s="64" t="s">
        <v>51</v>
      </c>
      <c r="C10" s="64"/>
      <c r="D10" s="62">
        <f t="shared" ref="D10:F10" si="0">D11</f>
        <v>5000</v>
      </c>
      <c r="E10" s="62">
        <f t="shared" si="0"/>
        <v>15344.1</v>
      </c>
      <c r="F10" s="62">
        <f t="shared" si="0"/>
        <v>0</v>
      </c>
    </row>
    <row r="11" spans="1:6" ht="33" customHeight="1" x14ac:dyDescent="0.25">
      <c r="A11" s="63" t="s">
        <v>15</v>
      </c>
      <c r="B11" s="64" t="s">
        <v>52</v>
      </c>
      <c r="C11" s="64"/>
      <c r="D11" s="62">
        <f>D12+D13</f>
        <v>5000</v>
      </c>
      <c r="E11" s="62">
        <f>E12+E13</f>
        <v>15344.1</v>
      </c>
      <c r="F11" s="62">
        <f>F12+F13</f>
        <v>0</v>
      </c>
    </row>
    <row r="12" spans="1:6" ht="17.25" customHeight="1" x14ac:dyDescent="0.25">
      <c r="A12" s="63"/>
      <c r="B12" s="65" t="s">
        <v>102</v>
      </c>
      <c r="C12" s="66" t="s">
        <v>118</v>
      </c>
      <c r="D12" s="67">
        <v>5000</v>
      </c>
      <c r="E12" s="67">
        <v>0</v>
      </c>
      <c r="F12" s="67">
        <v>0</v>
      </c>
    </row>
    <row r="13" spans="1:6" ht="32.25" customHeight="1" x14ac:dyDescent="0.25">
      <c r="A13" s="63"/>
      <c r="B13" s="65" t="s">
        <v>103</v>
      </c>
      <c r="C13" s="66" t="s">
        <v>119</v>
      </c>
      <c r="D13" s="67">
        <v>0</v>
      </c>
      <c r="E13" s="67">
        <v>15344.1</v>
      </c>
      <c r="F13" s="67">
        <v>0</v>
      </c>
    </row>
    <row r="14" spans="1:6" ht="17.25" customHeight="1" x14ac:dyDescent="0.25">
      <c r="A14" s="63" t="s">
        <v>4</v>
      </c>
      <c r="B14" s="64" t="s">
        <v>14</v>
      </c>
      <c r="C14" s="64"/>
      <c r="D14" s="62">
        <f>D15</f>
        <v>21899.300000000003</v>
      </c>
      <c r="E14" s="62">
        <f t="shared" ref="E14:F14" si="1">E15</f>
        <v>23836.2</v>
      </c>
      <c r="F14" s="62">
        <f t="shared" si="1"/>
        <v>21490.9</v>
      </c>
    </row>
    <row r="15" spans="1:6" ht="31.5" x14ac:dyDescent="0.25">
      <c r="A15" s="63" t="s">
        <v>18</v>
      </c>
      <c r="B15" s="64" t="s">
        <v>40</v>
      </c>
      <c r="C15" s="64"/>
      <c r="D15" s="62">
        <f>D16+D17</f>
        <v>21899.300000000003</v>
      </c>
      <c r="E15" s="62">
        <f t="shared" ref="E15:F15" si="2">E16+E17</f>
        <v>23836.2</v>
      </c>
      <c r="F15" s="62">
        <f t="shared" si="2"/>
        <v>21490.9</v>
      </c>
    </row>
    <row r="16" spans="1:6" ht="50.25" customHeight="1" x14ac:dyDescent="0.25">
      <c r="A16" s="63"/>
      <c r="B16" s="68" t="s">
        <v>129</v>
      </c>
      <c r="C16" s="69" t="s">
        <v>128</v>
      </c>
      <c r="D16" s="67">
        <v>408.4</v>
      </c>
      <c r="E16" s="67">
        <v>2345.3000000000002</v>
      </c>
      <c r="F16" s="67">
        <v>0</v>
      </c>
    </row>
    <row r="17" spans="1:6" ht="31.5" x14ac:dyDescent="0.25">
      <c r="A17" s="63"/>
      <c r="B17" s="68" t="s">
        <v>36</v>
      </c>
      <c r="C17" s="69" t="s">
        <v>126</v>
      </c>
      <c r="D17" s="67">
        <v>21490.9</v>
      </c>
      <c r="E17" s="67">
        <v>21490.9</v>
      </c>
      <c r="F17" s="67">
        <v>21490.9</v>
      </c>
    </row>
    <row r="18" spans="1:6" ht="17.25" customHeight="1" x14ac:dyDescent="0.25">
      <c r="A18" s="63" t="s">
        <v>5</v>
      </c>
      <c r="B18" s="64" t="s">
        <v>17</v>
      </c>
      <c r="C18" s="64"/>
      <c r="D18" s="62">
        <f>D19+D21+D23</f>
        <v>299254.69999999995</v>
      </c>
      <c r="E18" s="62">
        <f>E19+E21+E23</f>
        <v>154571.4</v>
      </c>
      <c r="F18" s="62">
        <f>F19+F21+F23</f>
        <v>157326.29999999999</v>
      </c>
    </row>
    <row r="19" spans="1:6" ht="18" customHeight="1" x14ac:dyDescent="0.25">
      <c r="A19" s="70" t="s">
        <v>19</v>
      </c>
      <c r="B19" s="64" t="s">
        <v>75</v>
      </c>
      <c r="C19" s="64"/>
      <c r="D19" s="62">
        <f t="shared" ref="D19:F19" si="3">D20</f>
        <v>154187.5</v>
      </c>
      <c r="E19" s="62">
        <f t="shared" si="3"/>
        <v>0</v>
      </c>
      <c r="F19" s="62">
        <f t="shared" si="3"/>
        <v>0</v>
      </c>
    </row>
    <row r="20" spans="1:6" ht="49.5" customHeight="1" x14ac:dyDescent="0.25">
      <c r="A20" s="63"/>
      <c r="B20" s="71" t="s">
        <v>106</v>
      </c>
      <c r="C20" s="72" t="s">
        <v>122</v>
      </c>
      <c r="D20" s="67">
        <v>154187.5</v>
      </c>
      <c r="E20" s="67">
        <v>0</v>
      </c>
      <c r="F20" s="67">
        <v>0</v>
      </c>
    </row>
    <row r="21" spans="1:6" ht="33.75" customHeight="1" x14ac:dyDescent="0.25">
      <c r="A21" s="63" t="s">
        <v>71</v>
      </c>
      <c r="B21" s="64" t="s">
        <v>29</v>
      </c>
      <c r="C21" s="64"/>
      <c r="D21" s="62">
        <f>D22</f>
        <v>139460.1</v>
      </c>
      <c r="E21" s="62">
        <f t="shared" ref="E21:F21" si="4">E22</f>
        <v>154571.4</v>
      </c>
      <c r="F21" s="62">
        <f t="shared" si="4"/>
        <v>157326.29999999999</v>
      </c>
    </row>
    <row r="22" spans="1:6" ht="17.25" customHeight="1" x14ac:dyDescent="0.25">
      <c r="A22" s="63"/>
      <c r="B22" s="68" t="s">
        <v>24</v>
      </c>
      <c r="C22" s="72" t="s">
        <v>120</v>
      </c>
      <c r="D22" s="67">
        <v>139460.1</v>
      </c>
      <c r="E22" s="67">
        <v>154571.4</v>
      </c>
      <c r="F22" s="67">
        <v>157326.29999999999</v>
      </c>
    </row>
    <row r="23" spans="1:6" ht="48" customHeight="1" x14ac:dyDescent="0.25">
      <c r="A23" s="63" t="s">
        <v>74</v>
      </c>
      <c r="B23" s="64" t="s">
        <v>105</v>
      </c>
      <c r="C23" s="64"/>
      <c r="D23" s="62">
        <f>D24</f>
        <v>5607.1</v>
      </c>
      <c r="E23" s="62">
        <f t="shared" ref="E23:F23" si="5">E24</f>
        <v>0</v>
      </c>
      <c r="F23" s="62">
        <f t="shared" si="5"/>
        <v>0</v>
      </c>
    </row>
    <row r="24" spans="1:6" ht="48.75" customHeight="1" x14ac:dyDescent="0.25">
      <c r="A24" s="63"/>
      <c r="B24" s="68" t="s">
        <v>110</v>
      </c>
      <c r="C24" s="73" t="s">
        <v>121</v>
      </c>
      <c r="D24" s="67">
        <v>5607.1</v>
      </c>
      <c r="E24" s="67">
        <v>0</v>
      </c>
      <c r="F24" s="67">
        <v>0</v>
      </c>
    </row>
    <row r="25" spans="1:6" x14ac:dyDescent="0.25">
      <c r="A25" s="63" t="s">
        <v>6</v>
      </c>
      <c r="B25" s="64" t="s">
        <v>20</v>
      </c>
      <c r="C25" s="64"/>
      <c r="D25" s="62">
        <f>D26+D28</f>
        <v>161948.50000000003</v>
      </c>
      <c r="E25" s="62">
        <f t="shared" ref="E25:F25" si="6">E26+E28</f>
        <v>0</v>
      </c>
      <c r="F25" s="62">
        <f t="shared" si="6"/>
        <v>0</v>
      </c>
    </row>
    <row r="26" spans="1:6" ht="31.5" customHeight="1" x14ac:dyDescent="0.25">
      <c r="A26" s="63" t="s">
        <v>22</v>
      </c>
      <c r="B26" s="74" t="s">
        <v>108</v>
      </c>
      <c r="C26" s="74"/>
      <c r="D26" s="62">
        <f>D27</f>
        <v>1162.2</v>
      </c>
      <c r="E26" s="62">
        <f t="shared" ref="E26:F26" si="7">E27</f>
        <v>0</v>
      </c>
      <c r="F26" s="62">
        <f t="shared" si="7"/>
        <v>0</v>
      </c>
    </row>
    <row r="27" spans="1:6" ht="33" customHeight="1" x14ac:dyDescent="0.25">
      <c r="A27" s="63"/>
      <c r="B27" s="71" t="s">
        <v>109</v>
      </c>
      <c r="C27" s="72" t="s">
        <v>123</v>
      </c>
      <c r="D27" s="67">
        <v>1162.2</v>
      </c>
      <c r="E27" s="67">
        <v>0</v>
      </c>
      <c r="F27" s="67">
        <v>0</v>
      </c>
    </row>
    <row r="28" spans="1:6" ht="31.5" x14ac:dyDescent="0.25">
      <c r="A28" s="63" t="s">
        <v>55</v>
      </c>
      <c r="B28" s="64" t="s">
        <v>34</v>
      </c>
      <c r="C28" s="64"/>
      <c r="D28" s="62">
        <f>D29+D30</f>
        <v>160786.30000000002</v>
      </c>
      <c r="E28" s="62">
        <f t="shared" ref="E28:F28" si="8">E29+E30</f>
        <v>0</v>
      </c>
      <c r="F28" s="62">
        <f t="shared" si="8"/>
        <v>0</v>
      </c>
    </row>
    <row r="29" spans="1:6" ht="16.5" customHeight="1" x14ac:dyDescent="0.25">
      <c r="A29" s="63"/>
      <c r="B29" s="75" t="s">
        <v>107</v>
      </c>
      <c r="C29" s="76" t="s">
        <v>124</v>
      </c>
      <c r="D29" s="67">
        <v>148287.6</v>
      </c>
      <c r="E29" s="67">
        <v>0</v>
      </c>
      <c r="F29" s="67">
        <v>0</v>
      </c>
    </row>
    <row r="30" spans="1:6" ht="48" customHeight="1" x14ac:dyDescent="0.25">
      <c r="A30" s="63"/>
      <c r="B30" s="75" t="s">
        <v>131</v>
      </c>
      <c r="C30" s="77" t="s">
        <v>130</v>
      </c>
      <c r="D30" s="67">
        <v>12498.7</v>
      </c>
      <c r="E30" s="67">
        <v>0</v>
      </c>
      <c r="F30" s="67">
        <v>0</v>
      </c>
    </row>
    <row r="31" spans="1:6" ht="31.5" x14ac:dyDescent="0.25">
      <c r="A31" s="63" t="s">
        <v>7</v>
      </c>
      <c r="B31" s="64" t="s">
        <v>41</v>
      </c>
      <c r="C31" s="64"/>
      <c r="D31" s="62">
        <f t="shared" ref="D31:F32" si="9">D32</f>
        <v>1158245.7</v>
      </c>
      <c r="E31" s="62">
        <f t="shared" si="9"/>
        <v>1158245.7</v>
      </c>
      <c r="F31" s="62">
        <f t="shared" si="9"/>
        <v>1158245.7</v>
      </c>
    </row>
    <row r="32" spans="1:6" ht="18" customHeight="1" x14ac:dyDescent="0.25">
      <c r="A32" s="63" t="s">
        <v>25</v>
      </c>
      <c r="B32" s="64" t="s">
        <v>26</v>
      </c>
      <c r="C32" s="64"/>
      <c r="D32" s="62">
        <f t="shared" si="9"/>
        <v>1158245.7</v>
      </c>
      <c r="E32" s="62">
        <f t="shared" si="9"/>
        <v>1158245.7</v>
      </c>
      <c r="F32" s="62">
        <f t="shared" si="9"/>
        <v>1158245.7</v>
      </c>
    </row>
    <row r="33" spans="1:6" ht="63" customHeight="1" x14ac:dyDescent="0.25">
      <c r="A33" s="63"/>
      <c r="B33" s="68" t="s">
        <v>27</v>
      </c>
      <c r="C33" s="69" t="s">
        <v>125</v>
      </c>
      <c r="D33" s="67">
        <v>1158245.7</v>
      </c>
      <c r="E33" s="67">
        <v>1158245.7</v>
      </c>
      <c r="F33" s="67">
        <v>1158245.7</v>
      </c>
    </row>
  </sheetData>
  <mergeCells count="7">
    <mergeCell ref="A2:F2"/>
    <mergeCell ref="A3:F3"/>
    <mergeCell ref="D6:F6"/>
    <mergeCell ref="B6:B7"/>
    <mergeCell ref="A6:A7"/>
    <mergeCell ref="E5:F5"/>
    <mergeCell ref="C6:C7"/>
  </mergeCells>
  <pageMargins left="1.1811023622047245" right="0.39370078740157483" top="0.39370078740157483" bottom="0.19685039370078741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view="pageBreakPreview" zoomScaleNormal="100" zoomScaleSheetLayoutView="100" workbookViewId="0">
      <selection activeCell="E7" sqref="E7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16384" width="9.33203125" style="9"/>
  </cols>
  <sheetData>
    <row r="1" spans="1:6" ht="21" customHeight="1" x14ac:dyDescent="0.2"/>
    <row r="2" spans="1:6" ht="56.25" customHeight="1" x14ac:dyDescent="0.2">
      <c r="A2" s="78" t="s">
        <v>67</v>
      </c>
      <c r="B2" s="78"/>
      <c r="C2" s="78"/>
      <c r="D2" s="78"/>
      <c r="E2" s="78"/>
      <c r="F2" s="78"/>
    </row>
    <row r="3" spans="1:6" ht="23.25" customHeight="1" x14ac:dyDescent="0.2">
      <c r="A3" s="12"/>
      <c r="B3" s="13"/>
      <c r="C3" s="13"/>
      <c r="D3" s="8"/>
    </row>
    <row r="4" spans="1:6" x14ac:dyDescent="0.25">
      <c r="A4" s="14"/>
      <c r="B4" s="15"/>
      <c r="C4" s="15"/>
      <c r="D4" s="11"/>
      <c r="E4" s="79" t="s">
        <v>8</v>
      </c>
      <c r="F4" s="79"/>
    </row>
    <row r="5" spans="1:6" ht="47.25" x14ac:dyDescent="0.2">
      <c r="A5" s="7" t="s">
        <v>13</v>
      </c>
      <c r="B5" s="7" t="s">
        <v>32</v>
      </c>
      <c r="C5" s="7" t="s">
        <v>47</v>
      </c>
      <c r="D5" s="7" t="s">
        <v>62</v>
      </c>
      <c r="E5" s="24" t="s">
        <v>68</v>
      </c>
      <c r="F5" s="7" t="s">
        <v>42</v>
      </c>
    </row>
    <row r="6" spans="1:6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25">
        <v>5</v>
      </c>
      <c r="F6" s="16">
        <v>6</v>
      </c>
    </row>
    <row r="7" spans="1:6" x14ac:dyDescent="0.2">
      <c r="A7" s="16" t="s">
        <v>0</v>
      </c>
      <c r="B7" s="7" t="s">
        <v>33</v>
      </c>
      <c r="C7" s="7"/>
      <c r="D7" s="4">
        <f>D9+D10+D11</f>
        <v>2419171203.1399999</v>
      </c>
      <c r="E7" s="26">
        <f t="shared" ref="E7" si="0">E9+E10+E11</f>
        <v>1500000</v>
      </c>
      <c r="F7" s="19">
        <f>E7/D7*100</f>
        <v>6.2004706324755042E-2</v>
      </c>
    </row>
    <row r="8" spans="1:6" x14ac:dyDescent="0.2">
      <c r="A8" s="16"/>
      <c r="B8" s="1" t="s">
        <v>9</v>
      </c>
      <c r="C8" s="1"/>
      <c r="D8" s="4"/>
      <c r="E8" s="27"/>
      <c r="F8" s="20"/>
    </row>
    <row r="9" spans="1:6" x14ac:dyDescent="0.2">
      <c r="A9" s="16"/>
      <c r="B9" s="2" t="s">
        <v>10</v>
      </c>
      <c r="C9" s="2"/>
      <c r="D9" s="4">
        <f>D17+D30+D37+D44+D50+D55+D62+D67+D72+D77+D82+D89+D24</f>
        <v>1793716326.47</v>
      </c>
      <c r="E9" s="4">
        <f>E17+E30+E37+E44+E50+E55+E62+E67+E72+E77+E82+E89+E24</f>
        <v>0</v>
      </c>
      <c r="F9" s="19">
        <f t="shared" ref="F9:F72" si="1">E9/D9*100</f>
        <v>0</v>
      </c>
    </row>
    <row r="10" spans="1:6" x14ac:dyDescent="0.2">
      <c r="A10" s="16"/>
      <c r="B10" s="2" t="s">
        <v>11</v>
      </c>
      <c r="C10" s="2"/>
      <c r="D10" s="4">
        <f>D18+D25+D31+D38+D45+D51+D56+D63+D68+D73+D78+D83+D90</f>
        <v>489612213.33999997</v>
      </c>
      <c r="E10" s="4">
        <f>E18+E25+E31+E38+E45+E51+E56+E63+E68+E73+E78+E83+E90</f>
        <v>0</v>
      </c>
      <c r="F10" s="19">
        <f t="shared" si="1"/>
        <v>0</v>
      </c>
    </row>
    <row r="11" spans="1:6" x14ac:dyDescent="0.2">
      <c r="A11" s="16"/>
      <c r="B11" s="2" t="s">
        <v>12</v>
      </c>
      <c r="C11" s="2"/>
      <c r="D11" s="4">
        <f>D19+D26+D32+D39+D46+D52+D57+D64+D69+D74+D79+D84+D91</f>
        <v>135842663.33000001</v>
      </c>
      <c r="E11" s="4">
        <f>E19+E26+E32+E39+E46+E52+E57+E64+E69+E74+E79+E84+E91</f>
        <v>1500000</v>
      </c>
      <c r="F11" s="19">
        <f t="shared" si="1"/>
        <v>1.1042186329607497</v>
      </c>
    </row>
    <row r="12" spans="1:6" ht="15" customHeight="1" x14ac:dyDescent="0.2">
      <c r="A12" s="16"/>
      <c r="B12" s="2" t="s">
        <v>46</v>
      </c>
      <c r="C12" s="2"/>
      <c r="D12" s="4" t="s">
        <v>31</v>
      </c>
      <c r="E12" s="27"/>
      <c r="F12" s="19"/>
    </row>
    <row r="13" spans="1:6" ht="15.75" customHeight="1" x14ac:dyDescent="0.2">
      <c r="A13" s="7" t="s">
        <v>3</v>
      </c>
      <c r="B13" s="3" t="s">
        <v>51</v>
      </c>
      <c r="C13" s="2"/>
      <c r="D13" s="4">
        <f>D14</f>
        <v>4128730</v>
      </c>
      <c r="E13" s="26">
        <f>E14</f>
        <v>0</v>
      </c>
      <c r="F13" s="19">
        <f t="shared" si="1"/>
        <v>0</v>
      </c>
    </row>
    <row r="14" spans="1:6" ht="33" customHeight="1" x14ac:dyDescent="0.2">
      <c r="A14" s="7" t="s">
        <v>15</v>
      </c>
      <c r="B14" s="3" t="s">
        <v>52</v>
      </c>
      <c r="C14" s="2"/>
      <c r="D14" s="4">
        <f>D15</f>
        <v>4128730</v>
      </c>
      <c r="E14" s="26">
        <f>E15</f>
        <v>0</v>
      </c>
      <c r="F14" s="19">
        <f t="shared" si="1"/>
        <v>0</v>
      </c>
    </row>
    <row r="15" spans="1:6" ht="48.75" customHeight="1" x14ac:dyDescent="0.2">
      <c r="A15" s="7"/>
      <c r="B15" s="28" t="s">
        <v>64</v>
      </c>
      <c r="C15" s="23" t="s">
        <v>53</v>
      </c>
      <c r="D15" s="4">
        <f>D17+D18+D19</f>
        <v>4128730</v>
      </c>
      <c r="E15" s="26">
        <f>E17+E18+E19</f>
        <v>0</v>
      </c>
      <c r="F15" s="19">
        <f t="shared" si="1"/>
        <v>0</v>
      </c>
    </row>
    <row r="16" spans="1:6" x14ac:dyDescent="0.2">
      <c r="A16" s="7"/>
      <c r="B16" s="1" t="s">
        <v>9</v>
      </c>
      <c r="C16" s="2"/>
      <c r="D16" s="4"/>
      <c r="E16" s="27"/>
      <c r="F16" s="19"/>
    </row>
    <row r="17" spans="1:6" x14ac:dyDescent="0.2">
      <c r="A17" s="7"/>
      <c r="B17" s="1" t="s">
        <v>10</v>
      </c>
      <c r="C17" s="2"/>
      <c r="D17" s="6">
        <v>4085400</v>
      </c>
      <c r="E17" s="27"/>
      <c r="F17" s="20">
        <f t="shared" si="1"/>
        <v>0</v>
      </c>
    </row>
    <row r="18" spans="1:6" x14ac:dyDescent="0.2">
      <c r="A18" s="7"/>
      <c r="B18" s="1" t="s">
        <v>11</v>
      </c>
      <c r="C18" s="2"/>
      <c r="D18" s="6">
        <v>41266.67</v>
      </c>
      <c r="E18" s="27"/>
      <c r="F18" s="20">
        <f t="shared" si="1"/>
        <v>0</v>
      </c>
    </row>
    <row r="19" spans="1:6" x14ac:dyDescent="0.2">
      <c r="A19" s="7"/>
      <c r="B19" s="1" t="s">
        <v>12</v>
      </c>
      <c r="C19" s="2"/>
      <c r="D19" s="6">
        <v>2063.33</v>
      </c>
      <c r="E19" s="27"/>
      <c r="F19" s="20">
        <f t="shared" si="1"/>
        <v>0</v>
      </c>
    </row>
    <row r="20" spans="1:6" ht="17.25" customHeight="1" x14ac:dyDescent="0.2">
      <c r="A20" s="7" t="s">
        <v>4</v>
      </c>
      <c r="B20" s="3" t="s">
        <v>14</v>
      </c>
      <c r="C20" s="3"/>
      <c r="D20" s="4">
        <f>D21+D27</f>
        <v>533539113</v>
      </c>
      <c r="E20" s="26">
        <f>E21+E27</f>
        <v>1500000</v>
      </c>
      <c r="F20" s="19">
        <f t="shared" si="1"/>
        <v>0.28114152523247155</v>
      </c>
    </row>
    <row r="21" spans="1:6" ht="31.5" x14ac:dyDescent="0.2">
      <c r="A21" s="7" t="s">
        <v>18</v>
      </c>
      <c r="B21" s="3" t="s">
        <v>16</v>
      </c>
      <c r="C21" s="3"/>
      <c r="D21" s="4">
        <f>D22</f>
        <v>522539113</v>
      </c>
      <c r="E21" s="26">
        <f>E22</f>
        <v>0</v>
      </c>
      <c r="F21" s="19">
        <f t="shared" si="1"/>
        <v>0</v>
      </c>
    </row>
    <row r="22" spans="1:6" ht="47.25" x14ac:dyDescent="0.2">
      <c r="A22" s="7"/>
      <c r="B22" s="10" t="s">
        <v>54</v>
      </c>
      <c r="C22" s="21" t="s">
        <v>48</v>
      </c>
      <c r="D22" s="6">
        <f>D24+D25+D26</f>
        <v>522539113</v>
      </c>
      <c r="E22" s="29">
        <f>E24+E25+E26</f>
        <v>0</v>
      </c>
      <c r="F22" s="20">
        <f t="shared" si="1"/>
        <v>0</v>
      </c>
    </row>
    <row r="23" spans="1:6" x14ac:dyDescent="0.2">
      <c r="A23" s="7"/>
      <c r="B23" s="1" t="s">
        <v>9</v>
      </c>
      <c r="C23" s="3"/>
      <c r="D23" s="6"/>
      <c r="E23" s="29"/>
      <c r="F23" s="20"/>
    </row>
    <row r="24" spans="1:6" x14ac:dyDescent="0.2">
      <c r="A24" s="7"/>
      <c r="B24" s="1" t="s">
        <v>10</v>
      </c>
      <c r="C24" s="3"/>
      <c r="D24" s="6">
        <v>517313700</v>
      </c>
      <c r="E24" s="29"/>
      <c r="F24" s="20"/>
    </row>
    <row r="25" spans="1:6" x14ac:dyDescent="0.2">
      <c r="A25" s="7"/>
      <c r="B25" s="1" t="s">
        <v>11</v>
      </c>
      <c r="C25" s="3"/>
      <c r="D25" s="6">
        <v>4180313</v>
      </c>
      <c r="E25" s="29"/>
      <c r="F25" s="20">
        <f t="shared" si="1"/>
        <v>0</v>
      </c>
    </row>
    <row r="26" spans="1:6" ht="17.25" customHeight="1" x14ac:dyDescent="0.2">
      <c r="A26" s="7"/>
      <c r="B26" s="1" t="s">
        <v>12</v>
      </c>
      <c r="C26" s="3"/>
      <c r="D26" s="6">
        <v>1045100</v>
      </c>
      <c r="E26" s="29"/>
      <c r="F26" s="20">
        <f t="shared" si="1"/>
        <v>0</v>
      </c>
    </row>
    <row r="27" spans="1:6" ht="31.5" customHeight="1" x14ac:dyDescent="0.2">
      <c r="A27" s="7" t="s">
        <v>23</v>
      </c>
      <c r="B27" s="3" t="s">
        <v>40</v>
      </c>
      <c r="C27" s="3"/>
      <c r="D27" s="4">
        <f>D28</f>
        <v>11000000</v>
      </c>
      <c r="E27" s="26">
        <f t="shared" ref="E27" si="2">E28</f>
        <v>1500000</v>
      </c>
      <c r="F27" s="19">
        <f t="shared" si="1"/>
        <v>13.636363636363635</v>
      </c>
    </row>
    <row r="28" spans="1:6" ht="33" customHeight="1" x14ac:dyDescent="0.2">
      <c r="A28" s="7"/>
      <c r="B28" s="5" t="s">
        <v>36</v>
      </c>
      <c r="C28" s="21" t="s">
        <v>49</v>
      </c>
      <c r="D28" s="6">
        <f>D30+D31+D32</f>
        <v>11000000</v>
      </c>
      <c r="E28" s="29">
        <f t="shared" ref="E28" si="3">E30+E31+E32</f>
        <v>1500000</v>
      </c>
      <c r="F28" s="20">
        <f t="shared" si="1"/>
        <v>13.636363636363635</v>
      </c>
    </row>
    <row r="29" spans="1:6" x14ac:dyDescent="0.2">
      <c r="A29" s="7"/>
      <c r="B29" s="1" t="s">
        <v>9</v>
      </c>
      <c r="C29" s="1"/>
      <c r="D29" s="6"/>
      <c r="E29" s="27"/>
      <c r="F29" s="20"/>
    </row>
    <row r="30" spans="1:6" x14ac:dyDescent="0.2">
      <c r="A30" s="7"/>
      <c r="B30" s="1" t="s">
        <v>10</v>
      </c>
      <c r="C30" s="1"/>
      <c r="D30" s="6"/>
      <c r="E30" s="27"/>
      <c r="F30" s="20"/>
    </row>
    <row r="31" spans="1:6" ht="17.25" customHeight="1" x14ac:dyDescent="0.2">
      <c r="A31" s="7"/>
      <c r="B31" s="1" t="s">
        <v>11</v>
      </c>
      <c r="C31" s="1"/>
      <c r="D31" s="6"/>
      <c r="E31" s="27"/>
      <c r="F31" s="20"/>
    </row>
    <row r="32" spans="1:6" x14ac:dyDescent="0.2">
      <c r="A32" s="7"/>
      <c r="B32" s="1" t="s">
        <v>12</v>
      </c>
      <c r="C32" s="1"/>
      <c r="D32" s="6">
        <v>11000000</v>
      </c>
      <c r="E32" s="27">
        <v>1500000</v>
      </c>
      <c r="F32" s="20">
        <f t="shared" si="1"/>
        <v>13.636363636363635</v>
      </c>
    </row>
    <row r="33" spans="1:6" x14ac:dyDescent="0.2">
      <c r="A33" s="7" t="s">
        <v>5</v>
      </c>
      <c r="B33" s="3" t="s">
        <v>17</v>
      </c>
      <c r="C33" s="3"/>
      <c r="D33" s="4">
        <f>D34</f>
        <v>133230269.98999999</v>
      </c>
      <c r="E33" s="26">
        <f>E34</f>
        <v>0</v>
      </c>
      <c r="F33" s="19">
        <f t="shared" si="1"/>
        <v>0</v>
      </c>
    </row>
    <row r="34" spans="1:6" ht="31.5" x14ac:dyDescent="0.2">
      <c r="A34" s="24" t="s">
        <v>19</v>
      </c>
      <c r="B34" s="3" t="s">
        <v>29</v>
      </c>
      <c r="C34" s="3"/>
      <c r="D34" s="4">
        <f>D35</f>
        <v>133230269.98999999</v>
      </c>
      <c r="E34" s="26">
        <f t="shared" ref="E34" si="4">E35</f>
        <v>0</v>
      </c>
      <c r="F34" s="19">
        <f t="shared" si="1"/>
        <v>0</v>
      </c>
    </row>
    <row r="35" spans="1:6" ht="110.25" x14ac:dyDescent="0.2">
      <c r="A35" s="7"/>
      <c r="B35" s="5" t="s">
        <v>24</v>
      </c>
      <c r="C35" s="21" t="s">
        <v>66</v>
      </c>
      <c r="D35" s="6">
        <f>D37+D38+D39</f>
        <v>133230269.98999999</v>
      </c>
      <c r="E35" s="29">
        <f t="shared" ref="E35" si="5">E37+E38+E39</f>
        <v>0</v>
      </c>
      <c r="F35" s="20">
        <f t="shared" si="1"/>
        <v>0</v>
      </c>
    </row>
    <row r="36" spans="1:6" ht="18.75" customHeight="1" x14ac:dyDescent="0.2">
      <c r="A36" s="7"/>
      <c r="B36" s="1" t="s">
        <v>9</v>
      </c>
      <c r="C36" s="1"/>
      <c r="D36" s="6"/>
      <c r="E36" s="27"/>
      <c r="F36" s="20"/>
    </row>
    <row r="37" spans="1:6" ht="17.25" customHeight="1" x14ac:dyDescent="0.2">
      <c r="A37" s="7"/>
      <c r="B37" s="1" t="s">
        <v>10</v>
      </c>
      <c r="C37" s="1"/>
      <c r="D37" s="6">
        <v>131897958.17</v>
      </c>
      <c r="E37" s="27"/>
      <c r="F37" s="20">
        <f t="shared" si="1"/>
        <v>0</v>
      </c>
    </row>
    <row r="38" spans="1:6" x14ac:dyDescent="0.2">
      <c r="A38" s="7"/>
      <c r="B38" s="1" t="s">
        <v>11</v>
      </c>
      <c r="C38" s="1"/>
      <c r="D38" s="6">
        <v>932611.82</v>
      </c>
      <c r="E38" s="27"/>
      <c r="F38" s="20">
        <f t="shared" si="1"/>
        <v>0</v>
      </c>
    </row>
    <row r="39" spans="1:6" x14ac:dyDescent="0.2">
      <c r="A39" s="7"/>
      <c r="B39" s="1" t="s">
        <v>12</v>
      </c>
      <c r="C39" s="1"/>
      <c r="D39" s="6">
        <v>399700</v>
      </c>
      <c r="E39" s="27"/>
      <c r="F39" s="20">
        <f t="shared" si="1"/>
        <v>0</v>
      </c>
    </row>
    <row r="40" spans="1:6" x14ac:dyDescent="0.2">
      <c r="A40" s="7" t="s">
        <v>6</v>
      </c>
      <c r="B40" s="3" t="s">
        <v>20</v>
      </c>
      <c r="C40" s="3"/>
      <c r="D40" s="4">
        <f>D41+D47</f>
        <v>282030700</v>
      </c>
      <c r="E40" s="26">
        <f t="shared" ref="E40" si="6">E41+E47</f>
        <v>0</v>
      </c>
      <c r="F40" s="19">
        <f t="shared" si="1"/>
        <v>0</v>
      </c>
    </row>
    <row r="41" spans="1:6" ht="17.25" customHeight="1" x14ac:dyDescent="0.2">
      <c r="A41" s="7" t="s">
        <v>22</v>
      </c>
      <c r="B41" s="3" t="s">
        <v>30</v>
      </c>
      <c r="C41" s="3"/>
      <c r="D41" s="4">
        <f>D42</f>
        <v>32671400</v>
      </c>
      <c r="E41" s="26">
        <f t="shared" ref="E41" si="7">E42</f>
        <v>0</v>
      </c>
      <c r="F41" s="19">
        <v>0</v>
      </c>
    </row>
    <row r="42" spans="1:6" ht="63" customHeight="1" x14ac:dyDescent="0.2">
      <c r="A42" s="7"/>
      <c r="B42" s="5" t="s">
        <v>21</v>
      </c>
      <c r="C42" s="21" t="s">
        <v>48</v>
      </c>
      <c r="D42" s="6">
        <f>D44+D45+D46</f>
        <v>32671400</v>
      </c>
      <c r="E42" s="29">
        <f t="shared" ref="E42" si="8">E44+E45+E46</f>
        <v>0</v>
      </c>
      <c r="F42" s="20">
        <v>0</v>
      </c>
    </row>
    <row r="43" spans="1:6" x14ac:dyDescent="0.2">
      <c r="A43" s="7"/>
      <c r="B43" s="1" t="s">
        <v>9</v>
      </c>
      <c r="C43" s="1"/>
      <c r="D43" s="4"/>
      <c r="E43" s="27"/>
      <c r="F43" s="20"/>
    </row>
    <row r="44" spans="1:6" x14ac:dyDescent="0.2">
      <c r="A44" s="7"/>
      <c r="B44" s="1" t="s">
        <v>10</v>
      </c>
      <c r="C44" s="1"/>
      <c r="D44" s="6">
        <v>32344600</v>
      </c>
      <c r="E44" s="27"/>
      <c r="F44" s="20"/>
    </row>
    <row r="45" spans="1:6" x14ac:dyDescent="0.2">
      <c r="A45" s="7"/>
      <c r="B45" s="1" t="s">
        <v>11</v>
      </c>
      <c r="C45" s="1"/>
      <c r="D45" s="6">
        <v>261400</v>
      </c>
      <c r="E45" s="27"/>
      <c r="F45" s="20">
        <v>0</v>
      </c>
    </row>
    <row r="46" spans="1:6" x14ac:dyDescent="0.2">
      <c r="A46" s="7"/>
      <c r="B46" s="1" t="s">
        <v>12</v>
      </c>
      <c r="C46" s="1"/>
      <c r="D46" s="6">
        <v>65400</v>
      </c>
      <c r="E46" s="27"/>
      <c r="F46" s="20">
        <v>0</v>
      </c>
    </row>
    <row r="47" spans="1:6" ht="30.75" customHeight="1" x14ac:dyDescent="0.2">
      <c r="A47" s="7" t="s">
        <v>55</v>
      </c>
      <c r="B47" s="3" t="s">
        <v>34</v>
      </c>
      <c r="C47" s="3"/>
      <c r="D47" s="4">
        <f>D48+D53</f>
        <v>249359300</v>
      </c>
      <c r="E47" s="26">
        <f t="shared" ref="E47" si="9">E48+E53</f>
        <v>0</v>
      </c>
      <c r="F47" s="19">
        <f t="shared" si="1"/>
        <v>0</v>
      </c>
    </row>
    <row r="48" spans="1:6" ht="63" x14ac:dyDescent="0.2">
      <c r="A48" s="7"/>
      <c r="B48" s="38" t="s">
        <v>65</v>
      </c>
      <c r="C48" s="21" t="s">
        <v>50</v>
      </c>
      <c r="D48" s="6">
        <f>D50+D51+D52</f>
        <v>230685800</v>
      </c>
      <c r="E48" s="29">
        <f t="shared" ref="E48" si="10">E50+E51+E52</f>
        <v>0</v>
      </c>
      <c r="F48" s="20">
        <f t="shared" si="1"/>
        <v>0</v>
      </c>
    </row>
    <row r="49" spans="1:6" x14ac:dyDescent="0.2">
      <c r="A49" s="7"/>
      <c r="B49" s="1" t="s">
        <v>9</v>
      </c>
      <c r="C49" s="23"/>
      <c r="D49" s="4"/>
      <c r="E49" s="27"/>
      <c r="F49" s="20"/>
    </row>
    <row r="50" spans="1:6" ht="17.25" customHeight="1" x14ac:dyDescent="0.2">
      <c r="A50" s="7"/>
      <c r="B50" s="1" t="s">
        <v>10</v>
      </c>
      <c r="C50" s="23"/>
      <c r="D50" s="6">
        <v>228378900</v>
      </c>
      <c r="E50" s="27"/>
      <c r="F50" s="20">
        <f t="shared" si="1"/>
        <v>0</v>
      </c>
    </row>
    <row r="51" spans="1:6" ht="16.5" customHeight="1" x14ac:dyDescent="0.2">
      <c r="A51" s="7"/>
      <c r="B51" s="1" t="s">
        <v>11</v>
      </c>
      <c r="C51" s="23"/>
      <c r="D51" s="6">
        <v>1845500</v>
      </c>
      <c r="E51" s="27"/>
      <c r="F51" s="20">
        <f t="shared" si="1"/>
        <v>0</v>
      </c>
    </row>
    <row r="52" spans="1:6" ht="18" customHeight="1" x14ac:dyDescent="0.2">
      <c r="A52" s="7"/>
      <c r="B52" s="1" t="s">
        <v>12</v>
      </c>
      <c r="C52" s="23"/>
      <c r="D52" s="6">
        <v>461400</v>
      </c>
      <c r="E52" s="27"/>
      <c r="F52" s="20">
        <f t="shared" si="1"/>
        <v>0</v>
      </c>
    </row>
    <row r="53" spans="1:6" ht="63" x14ac:dyDescent="0.2">
      <c r="A53" s="7"/>
      <c r="B53" s="10" t="s">
        <v>37</v>
      </c>
      <c r="C53" s="22" t="s">
        <v>50</v>
      </c>
      <c r="D53" s="6">
        <f>D55+D56+D57</f>
        <v>18673500</v>
      </c>
      <c r="E53" s="29">
        <f t="shared" ref="E53" si="11">E55+E56+E57</f>
        <v>0</v>
      </c>
      <c r="F53" s="20">
        <f t="shared" si="1"/>
        <v>0</v>
      </c>
    </row>
    <row r="54" spans="1:6" x14ac:dyDescent="0.2">
      <c r="A54" s="7"/>
      <c r="B54" s="1" t="s">
        <v>9</v>
      </c>
      <c r="C54" s="1"/>
      <c r="D54" s="4"/>
      <c r="E54" s="27"/>
      <c r="F54" s="20"/>
    </row>
    <row r="55" spans="1:6" x14ac:dyDescent="0.2">
      <c r="A55" s="7"/>
      <c r="B55" s="1" t="s">
        <v>10</v>
      </c>
      <c r="C55" s="1"/>
      <c r="D55" s="6">
        <v>18486800</v>
      </c>
      <c r="E55" s="27"/>
      <c r="F55" s="20">
        <f t="shared" si="1"/>
        <v>0</v>
      </c>
    </row>
    <row r="56" spans="1:6" x14ac:dyDescent="0.2">
      <c r="A56" s="7"/>
      <c r="B56" s="1" t="s">
        <v>11</v>
      </c>
      <c r="C56" s="1"/>
      <c r="D56" s="6">
        <v>149400</v>
      </c>
      <c r="E56" s="27"/>
      <c r="F56" s="20">
        <f t="shared" si="1"/>
        <v>0</v>
      </c>
    </row>
    <row r="57" spans="1:6" ht="15.75" customHeight="1" x14ac:dyDescent="0.2">
      <c r="A57" s="7"/>
      <c r="B57" s="1" t="s">
        <v>12</v>
      </c>
      <c r="C57" s="1"/>
      <c r="D57" s="6">
        <v>37300</v>
      </c>
      <c r="E57" s="27"/>
      <c r="F57" s="20">
        <f t="shared" si="1"/>
        <v>0</v>
      </c>
    </row>
    <row r="58" spans="1:6" x14ac:dyDescent="0.2">
      <c r="A58" s="7" t="s">
        <v>7</v>
      </c>
      <c r="B58" s="3" t="s">
        <v>28</v>
      </c>
      <c r="C58" s="3"/>
      <c r="D58" s="4">
        <f>D59</f>
        <v>608342390.14999998</v>
      </c>
      <c r="E58" s="26">
        <f>E59</f>
        <v>0</v>
      </c>
      <c r="F58" s="19">
        <f t="shared" si="1"/>
        <v>0</v>
      </c>
    </row>
    <row r="59" spans="1:6" ht="47.25" x14ac:dyDescent="0.2">
      <c r="A59" s="7" t="s">
        <v>25</v>
      </c>
      <c r="B59" s="3" t="s">
        <v>35</v>
      </c>
      <c r="C59" s="3"/>
      <c r="D59" s="4">
        <f>D60+D65+D70+D75+D80</f>
        <v>608342390.14999998</v>
      </c>
      <c r="E59" s="26">
        <f>E60+E65+E70+E75+E80</f>
        <v>0</v>
      </c>
      <c r="F59" s="19">
        <f t="shared" si="1"/>
        <v>0</v>
      </c>
    </row>
    <row r="60" spans="1:6" ht="47.25" x14ac:dyDescent="0.2">
      <c r="A60" s="7"/>
      <c r="B60" s="10" t="s">
        <v>38</v>
      </c>
      <c r="C60" s="22" t="s">
        <v>48</v>
      </c>
      <c r="D60" s="6">
        <f>D62+D63+D64</f>
        <v>159975735</v>
      </c>
      <c r="E60" s="29">
        <f t="shared" ref="E60" si="12">E62+E63+E64</f>
        <v>0</v>
      </c>
      <c r="F60" s="20">
        <f t="shared" si="1"/>
        <v>0</v>
      </c>
    </row>
    <row r="61" spans="1:6" x14ac:dyDescent="0.2">
      <c r="A61" s="7"/>
      <c r="B61" s="1" t="s">
        <v>9</v>
      </c>
      <c r="C61" s="23"/>
      <c r="D61" s="6"/>
      <c r="E61" s="27"/>
      <c r="F61" s="20"/>
    </row>
    <row r="62" spans="1:6" x14ac:dyDescent="0.2">
      <c r="A62" s="7"/>
      <c r="B62" s="1" t="s">
        <v>10</v>
      </c>
      <c r="C62" s="23"/>
      <c r="D62" s="6">
        <v>158408170</v>
      </c>
      <c r="E62" s="27"/>
      <c r="F62" s="20">
        <f t="shared" si="1"/>
        <v>0</v>
      </c>
    </row>
    <row r="63" spans="1:6" x14ac:dyDescent="0.2">
      <c r="A63" s="7"/>
      <c r="B63" s="1" t="s">
        <v>11</v>
      </c>
      <c r="C63" s="23"/>
      <c r="D63" s="6">
        <v>783765</v>
      </c>
      <c r="E63" s="27"/>
      <c r="F63" s="20">
        <f t="shared" si="1"/>
        <v>0</v>
      </c>
    </row>
    <row r="64" spans="1:6" x14ac:dyDescent="0.2">
      <c r="A64" s="7"/>
      <c r="B64" s="1" t="s">
        <v>12</v>
      </c>
      <c r="C64" s="23"/>
      <c r="D64" s="6">
        <v>783800</v>
      </c>
      <c r="E64" s="27"/>
      <c r="F64" s="20">
        <f t="shared" si="1"/>
        <v>0</v>
      </c>
    </row>
    <row r="65" spans="1:6" ht="47.25" x14ac:dyDescent="0.2">
      <c r="A65" s="7"/>
      <c r="B65" s="5" t="s">
        <v>39</v>
      </c>
      <c r="C65" s="22" t="s">
        <v>48</v>
      </c>
      <c r="D65" s="6">
        <f>D67+D68+D69</f>
        <v>122714805.61999999</v>
      </c>
      <c r="E65" s="29">
        <f t="shared" ref="E65" si="13">E67+E68+E69</f>
        <v>0</v>
      </c>
      <c r="F65" s="20">
        <f t="shared" si="1"/>
        <v>0</v>
      </c>
    </row>
    <row r="66" spans="1:6" x14ac:dyDescent="0.2">
      <c r="A66" s="7"/>
      <c r="B66" s="1" t="s">
        <v>9</v>
      </c>
      <c r="C66" s="23"/>
      <c r="D66" s="6"/>
      <c r="E66" s="27"/>
      <c r="F66" s="20"/>
    </row>
    <row r="67" spans="1:6" ht="18" customHeight="1" x14ac:dyDescent="0.2">
      <c r="A67" s="7"/>
      <c r="B67" s="1" t="s">
        <v>10</v>
      </c>
      <c r="C67" s="23"/>
      <c r="D67" s="6">
        <v>121467861.23999999</v>
      </c>
      <c r="E67" s="27"/>
      <c r="F67" s="20">
        <f t="shared" si="1"/>
        <v>0</v>
      </c>
    </row>
    <row r="68" spans="1:6" ht="18" customHeight="1" x14ac:dyDescent="0.2">
      <c r="A68" s="7"/>
      <c r="B68" s="1" t="s">
        <v>11</v>
      </c>
      <c r="C68" s="23"/>
      <c r="D68" s="6">
        <v>623444.38</v>
      </c>
      <c r="E68" s="27"/>
      <c r="F68" s="20">
        <f t="shared" si="1"/>
        <v>0</v>
      </c>
    </row>
    <row r="69" spans="1:6" x14ac:dyDescent="0.2">
      <c r="A69" s="7"/>
      <c r="B69" s="1" t="s">
        <v>12</v>
      </c>
      <c r="C69" s="23"/>
      <c r="D69" s="6">
        <v>623500</v>
      </c>
      <c r="E69" s="27"/>
      <c r="F69" s="20">
        <f t="shared" si="1"/>
        <v>0</v>
      </c>
    </row>
    <row r="70" spans="1:6" ht="47.25" x14ac:dyDescent="0.2">
      <c r="A70" s="7"/>
      <c r="B70" s="30" t="s">
        <v>56</v>
      </c>
      <c r="C70" s="22" t="s">
        <v>48</v>
      </c>
      <c r="D70" s="6">
        <f>D72+D73+D74</f>
        <v>29985295</v>
      </c>
      <c r="E70" s="29">
        <f t="shared" ref="E70" si="14">E72+E73+E74</f>
        <v>0</v>
      </c>
      <c r="F70" s="20">
        <f t="shared" si="1"/>
        <v>0</v>
      </c>
    </row>
    <row r="71" spans="1:6" x14ac:dyDescent="0.2">
      <c r="A71" s="7"/>
      <c r="B71" s="1" t="s">
        <v>9</v>
      </c>
      <c r="C71" s="23"/>
      <c r="D71" s="6"/>
      <c r="E71" s="27"/>
      <c r="F71" s="20"/>
    </row>
    <row r="72" spans="1:6" x14ac:dyDescent="0.2">
      <c r="A72" s="16"/>
      <c r="B72" s="1" t="s">
        <v>10</v>
      </c>
      <c r="C72" s="23"/>
      <c r="D72" s="6">
        <v>29676060</v>
      </c>
      <c r="E72" s="27"/>
      <c r="F72" s="20">
        <f t="shared" si="1"/>
        <v>0</v>
      </c>
    </row>
    <row r="73" spans="1:6" x14ac:dyDescent="0.2">
      <c r="A73" s="16"/>
      <c r="B73" s="1" t="s">
        <v>11</v>
      </c>
      <c r="C73" s="23"/>
      <c r="D73" s="6">
        <v>154635</v>
      </c>
      <c r="E73" s="27"/>
      <c r="F73" s="20">
        <f t="shared" ref="F73:F91" si="15">E73/D73*100</f>
        <v>0</v>
      </c>
    </row>
    <row r="74" spans="1:6" x14ac:dyDescent="0.2">
      <c r="A74" s="16"/>
      <c r="B74" s="1" t="s">
        <v>12</v>
      </c>
      <c r="C74" s="23"/>
      <c r="D74" s="6">
        <v>154600</v>
      </c>
      <c r="E74" s="27"/>
      <c r="F74" s="20">
        <f t="shared" si="15"/>
        <v>0</v>
      </c>
    </row>
    <row r="75" spans="1:6" ht="47.25" x14ac:dyDescent="0.2">
      <c r="A75" s="7"/>
      <c r="B75" s="30" t="s">
        <v>57</v>
      </c>
      <c r="C75" s="22" t="s">
        <v>48</v>
      </c>
      <c r="D75" s="6">
        <f>D77+D78+D79</f>
        <v>158227453.53</v>
      </c>
      <c r="E75" s="29">
        <f t="shared" ref="E75" si="16">E77+E78+E79</f>
        <v>0</v>
      </c>
      <c r="F75" s="20">
        <f t="shared" si="15"/>
        <v>0</v>
      </c>
    </row>
    <row r="76" spans="1:6" x14ac:dyDescent="0.2">
      <c r="A76" s="7"/>
      <c r="B76" s="1" t="s">
        <v>9</v>
      </c>
      <c r="C76" s="1"/>
      <c r="D76" s="6"/>
      <c r="E76" s="27"/>
      <c r="F76" s="20"/>
    </row>
    <row r="77" spans="1:6" x14ac:dyDescent="0.2">
      <c r="A77" s="7"/>
      <c r="B77" s="1" t="s">
        <v>10</v>
      </c>
      <c r="C77" s="1"/>
      <c r="D77" s="6">
        <v>156642177.06</v>
      </c>
      <c r="E77" s="27"/>
      <c r="F77" s="20">
        <f t="shared" si="15"/>
        <v>0</v>
      </c>
    </row>
    <row r="78" spans="1:6" x14ac:dyDescent="0.2">
      <c r="A78" s="7"/>
      <c r="B78" s="1" t="s">
        <v>11</v>
      </c>
      <c r="C78" s="1"/>
      <c r="D78" s="6">
        <v>792676.47</v>
      </c>
      <c r="E78" s="27"/>
      <c r="F78" s="20">
        <f t="shared" si="15"/>
        <v>0</v>
      </c>
    </row>
    <row r="79" spans="1:6" x14ac:dyDescent="0.2">
      <c r="A79" s="7"/>
      <c r="B79" s="1" t="s">
        <v>12</v>
      </c>
      <c r="C79" s="1"/>
      <c r="D79" s="6">
        <v>792600</v>
      </c>
      <c r="E79" s="27"/>
      <c r="F79" s="20">
        <f t="shared" si="15"/>
        <v>0</v>
      </c>
    </row>
    <row r="80" spans="1:6" ht="47.25" x14ac:dyDescent="0.2">
      <c r="A80" s="7"/>
      <c r="B80" s="30" t="s">
        <v>58</v>
      </c>
      <c r="C80" s="21" t="s">
        <v>48</v>
      </c>
      <c r="D80" s="6">
        <f>D82+D83+D84</f>
        <v>137439101</v>
      </c>
      <c r="E80" s="29">
        <f>E82+E83+E84</f>
        <v>0</v>
      </c>
      <c r="F80" s="20">
        <f t="shared" si="15"/>
        <v>0</v>
      </c>
    </row>
    <row r="81" spans="1:6" x14ac:dyDescent="0.2">
      <c r="A81" s="7"/>
      <c r="B81" s="1" t="s">
        <v>9</v>
      </c>
      <c r="C81" s="1"/>
      <c r="D81" s="6"/>
      <c r="E81" s="27"/>
      <c r="F81" s="20"/>
    </row>
    <row r="82" spans="1:6" x14ac:dyDescent="0.2">
      <c r="A82" s="7"/>
      <c r="B82" s="1" t="s">
        <v>10</v>
      </c>
      <c r="C82" s="1"/>
      <c r="D82" s="6">
        <v>136064700</v>
      </c>
      <c r="E82" s="27"/>
      <c r="F82" s="20">
        <f t="shared" si="15"/>
        <v>0</v>
      </c>
    </row>
    <row r="83" spans="1:6" x14ac:dyDescent="0.2">
      <c r="A83" s="7"/>
      <c r="B83" s="1" t="s">
        <v>11</v>
      </c>
      <c r="C83" s="1"/>
      <c r="D83" s="6">
        <v>687201</v>
      </c>
      <c r="E83" s="27"/>
      <c r="F83" s="20">
        <f t="shared" si="15"/>
        <v>0</v>
      </c>
    </row>
    <row r="84" spans="1:6" x14ac:dyDescent="0.2">
      <c r="A84" s="7"/>
      <c r="B84" s="1" t="s">
        <v>12</v>
      </c>
      <c r="C84" s="1"/>
      <c r="D84" s="6">
        <v>687200</v>
      </c>
      <c r="E84" s="27"/>
      <c r="F84" s="20">
        <f t="shared" si="15"/>
        <v>0</v>
      </c>
    </row>
    <row r="85" spans="1:6" ht="31.5" x14ac:dyDescent="0.2">
      <c r="A85" s="7" t="s">
        <v>59</v>
      </c>
      <c r="B85" s="3" t="s">
        <v>41</v>
      </c>
      <c r="C85" s="3"/>
      <c r="D85" s="4">
        <f>D86</f>
        <v>857900000</v>
      </c>
      <c r="E85" s="4">
        <f>E86</f>
        <v>0</v>
      </c>
      <c r="F85" s="19">
        <f t="shared" si="15"/>
        <v>0</v>
      </c>
    </row>
    <row r="86" spans="1:6" ht="31.5" x14ac:dyDescent="0.2">
      <c r="A86" s="7" t="s">
        <v>60</v>
      </c>
      <c r="B86" s="3" t="s">
        <v>26</v>
      </c>
      <c r="C86" s="3"/>
      <c r="D86" s="4">
        <f>D87</f>
        <v>857900000</v>
      </c>
      <c r="E86" s="4">
        <f>E87</f>
        <v>0</v>
      </c>
      <c r="F86" s="19">
        <f t="shared" si="15"/>
        <v>0</v>
      </c>
    </row>
    <row r="87" spans="1:6" ht="63" x14ac:dyDescent="0.2">
      <c r="A87" s="7"/>
      <c r="B87" s="5" t="s">
        <v>27</v>
      </c>
      <c r="C87" s="21" t="s">
        <v>50</v>
      </c>
      <c r="D87" s="6">
        <f>D89+D90+D91</f>
        <v>857900000</v>
      </c>
      <c r="E87" s="29">
        <f t="shared" ref="E87" si="17">E89+E90+E91</f>
        <v>0</v>
      </c>
      <c r="F87" s="20">
        <f t="shared" si="15"/>
        <v>0</v>
      </c>
    </row>
    <row r="88" spans="1:6" x14ac:dyDescent="0.2">
      <c r="A88" s="7"/>
      <c r="B88" s="1" t="s">
        <v>9</v>
      </c>
      <c r="C88" s="1"/>
      <c r="D88" s="6"/>
      <c r="E88" s="27"/>
      <c r="F88" s="20"/>
    </row>
    <row r="89" spans="1:6" x14ac:dyDescent="0.2">
      <c r="A89" s="7"/>
      <c r="B89" s="1" t="s">
        <v>10</v>
      </c>
      <c r="C89" s="1"/>
      <c r="D89" s="6">
        <v>258950000</v>
      </c>
      <c r="E89" s="27"/>
      <c r="F89" s="20">
        <f t="shared" si="15"/>
        <v>0</v>
      </c>
    </row>
    <row r="90" spans="1:6" x14ac:dyDescent="0.2">
      <c r="A90" s="7"/>
      <c r="B90" s="1" t="s">
        <v>11</v>
      </c>
      <c r="C90" s="1"/>
      <c r="D90" s="6">
        <v>479160000</v>
      </c>
      <c r="E90" s="27"/>
      <c r="F90" s="20">
        <f t="shared" si="15"/>
        <v>0</v>
      </c>
    </row>
    <row r="91" spans="1:6" x14ac:dyDescent="0.2">
      <c r="A91" s="7"/>
      <c r="B91" s="1" t="s">
        <v>12</v>
      </c>
      <c r="C91" s="1"/>
      <c r="D91" s="6">
        <v>119790000</v>
      </c>
      <c r="E91" s="27"/>
      <c r="F91" s="20">
        <f t="shared" si="15"/>
        <v>0</v>
      </c>
    </row>
    <row r="92" spans="1:6" x14ac:dyDescent="0.25">
      <c r="A92" s="31"/>
      <c r="B92" s="32"/>
      <c r="C92" s="33"/>
      <c r="D92" s="34"/>
      <c r="E92" s="35"/>
      <c r="F92" s="36"/>
    </row>
    <row r="96" spans="1:6" ht="18.75" x14ac:dyDescent="0.3">
      <c r="A96" s="80" t="s">
        <v>44</v>
      </c>
      <c r="B96" s="80"/>
      <c r="C96" s="39"/>
    </row>
    <row r="97" spans="1:6" ht="18.75" x14ac:dyDescent="0.3">
      <c r="A97" s="80" t="s">
        <v>43</v>
      </c>
      <c r="B97" s="80"/>
      <c r="C97" s="39"/>
      <c r="E97" s="81" t="s">
        <v>45</v>
      </c>
      <c r="F97" s="81"/>
    </row>
  </sheetData>
  <mergeCells count="5">
    <mergeCell ref="A2:F2"/>
    <mergeCell ref="E4:F4"/>
    <mergeCell ref="A96:B96"/>
    <mergeCell ref="A97:B97"/>
    <mergeCell ref="E97:F97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view="pageBreakPreview" topLeftCell="A13" zoomScaleNormal="100" zoomScaleSheetLayoutView="100" workbookViewId="0">
      <selection activeCell="B86" sqref="B86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16384" width="9.33203125" style="9"/>
  </cols>
  <sheetData>
    <row r="1" spans="1:6" ht="21" customHeight="1" x14ac:dyDescent="0.2"/>
    <row r="2" spans="1:6" ht="56.25" customHeight="1" x14ac:dyDescent="0.2">
      <c r="A2" s="78" t="s">
        <v>69</v>
      </c>
      <c r="B2" s="78"/>
      <c r="C2" s="78"/>
      <c r="D2" s="78"/>
      <c r="E2" s="78"/>
      <c r="F2" s="78"/>
    </row>
    <row r="3" spans="1:6" ht="23.25" customHeight="1" x14ac:dyDescent="0.2">
      <c r="A3" s="12"/>
      <c r="B3" s="13"/>
      <c r="C3" s="13"/>
      <c r="D3" s="8"/>
    </row>
    <row r="4" spans="1:6" x14ac:dyDescent="0.25">
      <c r="A4" s="14"/>
      <c r="B4" s="15"/>
      <c r="C4" s="15"/>
      <c r="D4" s="11"/>
      <c r="E4" s="79" t="s">
        <v>8</v>
      </c>
      <c r="F4" s="79"/>
    </row>
    <row r="5" spans="1:6" ht="47.25" x14ac:dyDescent="0.2">
      <c r="A5" s="7" t="s">
        <v>13</v>
      </c>
      <c r="B5" s="7" t="s">
        <v>32</v>
      </c>
      <c r="C5" s="7" t="s">
        <v>47</v>
      </c>
      <c r="D5" s="7" t="s">
        <v>62</v>
      </c>
      <c r="E5" s="24" t="s">
        <v>70</v>
      </c>
      <c r="F5" s="7" t="s">
        <v>42</v>
      </c>
    </row>
    <row r="6" spans="1:6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25">
        <v>5</v>
      </c>
      <c r="F6" s="16">
        <v>6</v>
      </c>
    </row>
    <row r="7" spans="1:6" x14ac:dyDescent="0.2">
      <c r="A7" s="16" t="s">
        <v>0</v>
      </c>
      <c r="B7" s="7" t="s">
        <v>33</v>
      </c>
      <c r="C7" s="7"/>
      <c r="D7" s="4">
        <f>D9+D10+D11</f>
        <v>2419194226.4099998</v>
      </c>
      <c r="E7" s="26">
        <f t="shared" ref="E7" si="0">E9+E10+E11</f>
        <v>19453637.059999999</v>
      </c>
      <c r="F7" s="19">
        <f>E7/D7*100</f>
        <v>0.80413704892428262</v>
      </c>
    </row>
    <row r="8" spans="1:6" x14ac:dyDescent="0.2">
      <c r="A8" s="16"/>
      <c r="B8" s="1" t="s">
        <v>9</v>
      </c>
      <c r="C8" s="1"/>
      <c r="D8" s="4"/>
      <c r="E8" s="27"/>
      <c r="F8" s="20"/>
    </row>
    <row r="9" spans="1:6" x14ac:dyDescent="0.2">
      <c r="A9" s="16"/>
      <c r="B9" s="2" t="s">
        <v>10</v>
      </c>
      <c r="C9" s="2"/>
      <c r="D9" s="4">
        <f>D17+D30+D37+D50+D55+D62+D67+D72+D77+D82+D89+D24+D43</f>
        <v>1793716326.47</v>
      </c>
      <c r="E9" s="4">
        <f>E17+E30+E37+E50+E55+E62+E67+E72+E77+E82+E89+E24+E43</f>
        <v>17953637.059999999</v>
      </c>
      <c r="F9" s="19">
        <f t="shared" ref="F9:F72" si="1">E9/D9*100</f>
        <v>1.0009184169791452</v>
      </c>
    </row>
    <row r="10" spans="1:6" x14ac:dyDescent="0.2">
      <c r="A10" s="16"/>
      <c r="B10" s="2" t="s">
        <v>11</v>
      </c>
      <c r="C10" s="2"/>
      <c r="D10" s="4">
        <f>D18+D25+D31+D38+D51+D56+D63+D68+D73+D78+D83+D90+D44</f>
        <v>489612183.83999997</v>
      </c>
      <c r="E10" s="4">
        <f>E18+E25+E31+E38+E51+E56+E63+E68+E73+E78+E83+E90+E44</f>
        <v>0</v>
      </c>
      <c r="F10" s="19">
        <f t="shared" si="1"/>
        <v>0</v>
      </c>
    </row>
    <row r="11" spans="1:6" x14ac:dyDescent="0.2">
      <c r="A11" s="16"/>
      <c r="B11" s="2" t="s">
        <v>12</v>
      </c>
      <c r="C11" s="2"/>
      <c r="D11" s="4">
        <f>D19+D26+D32+D39+D52+D57+D64+D69+D74+D79+D84+D91+D45</f>
        <v>135865716.09999999</v>
      </c>
      <c r="E11" s="4">
        <f>E19+E26+E32+E39+E52+E57+E64+E69+E74+E79+E84+E91+E45</f>
        <v>1500000</v>
      </c>
      <c r="F11" s="19">
        <f t="shared" si="1"/>
        <v>1.1040312766584683</v>
      </c>
    </row>
    <row r="12" spans="1:6" ht="15" customHeight="1" x14ac:dyDescent="0.2">
      <c r="A12" s="16"/>
      <c r="B12" s="2" t="s">
        <v>46</v>
      </c>
      <c r="C12" s="2"/>
      <c r="D12" s="4" t="s">
        <v>31</v>
      </c>
      <c r="E12" s="27"/>
      <c r="F12" s="19"/>
    </row>
    <row r="13" spans="1:6" ht="15.75" customHeight="1" x14ac:dyDescent="0.2">
      <c r="A13" s="7" t="s">
        <v>3</v>
      </c>
      <c r="B13" s="3" t="s">
        <v>51</v>
      </c>
      <c r="C13" s="2"/>
      <c r="D13" s="4">
        <f>D14</f>
        <v>4128730</v>
      </c>
      <c r="E13" s="26">
        <f>E14</f>
        <v>0</v>
      </c>
      <c r="F13" s="19">
        <f t="shared" si="1"/>
        <v>0</v>
      </c>
    </row>
    <row r="14" spans="1:6" ht="33" customHeight="1" x14ac:dyDescent="0.2">
      <c r="A14" s="7" t="s">
        <v>15</v>
      </c>
      <c r="B14" s="3" t="s">
        <v>52</v>
      </c>
      <c r="C14" s="2"/>
      <c r="D14" s="4">
        <f>D15</f>
        <v>4128730</v>
      </c>
      <c r="E14" s="26">
        <f>E15</f>
        <v>0</v>
      </c>
      <c r="F14" s="19">
        <f t="shared" si="1"/>
        <v>0</v>
      </c>
    </row>
    <row r="15" spans="1:6" ht="48.75" customHeight="1" x14ac:dyDescent="0.2">
      <c r="A15" s="7"/>
      <c r="B15" s="28" t="s">
        <v>64</v>
      </c>
      <c r="C15" s="23" t="s">
        <v>53</v>
      </c>
      <c r="D15" s="4">
        <f>D17+D18+D19</f>
        <v>4128730</v>
      </c>
      <c r="E15" s="26">
        <f>E17+E18+E19</f>
        <v>0</v>
      </c>
      <c r="F15" s="19">
        <f t="shared" si="1"/>
        <v>0</v>
      </c>
    </row>
    <row r="16" spans="1:6" x14ac:dyDescent="0.2">
      <c r="A16" s="7"/>
      <c r="B16" s="1" t="s">
        <v>9</v>
      </c>
      <c r="C16" s="2"/>
      <c r="D16" s="4"/>
      <c r="E16" s="27"/>
      <c r="F16" s="19"/>
    </row>
    <row r="17" spans="1:6" x14ac:dyDescent="0.2">
      <c r="A17" s="7"/>
      <c r="B17" s="1" t="s">
        <v>10</v>
      </c>
      <c r="C17" s="2"/>
      <c r="D17" s="6">
        <v>4085400</v>
      </c>
      <c r="E17" s="27"/>
      <c r="F17" s="20">
        <f t="shared" si="1"/>
        <v>0</v>
      </c>
    </row>
    <row r="18" spans="1:6" x14ac:dyDescent="0.2">
      <c r="A18" s="7"/>
      <c r="B18" s="1" t="s">
        <v>11</v>
      </c>
      <c r="C18" s="2"/>
      <c r="D18" s="6">
        <v>41266.67</v>
      </c>
      <c r="E18" s="27"/>
      <c r="F18" s="20">
        <f t="shared" si="1"/>
        <v>0</v>
      </c>
    </row>
    <row r="19" spans="1:6" x14ac:dyDescent="0.2">
      <c r="A19" s="7"/>
      <c r="B19" s="1" t="s">
        <v>12</v>
      </c>
      <c r="C19" s="2"/>
      <c r="D19" s="6">
        <v>2063.33</v>
      </c>
      <c r="E19" s="27"/>
      <c r="F19" s="20">
        <f t="shared" si="1"/>
        <v>0</v>
      </c>
    </row>
    <row r="20" spans="1:6" ht="17.25" customHeight="1" x14ac:dyDescent="0.2">
      <c r="A20" s="7" t="s">
        <v>4</v>
      </c>
      <c r="B20" s="3" t="s">
        <v>14</v>
      </c>
      <c r="C20" s="3"/>
      <c r="D20" s="4">
        <f>D21+D27</f>
        <v>533539138.42000002</v>
      </c>
      <c r="E20" s="26">
        <f>E21+E27</f>
        <v>1500000</v>
      </c>
      <c r="F20" s="19">
        <f t="shared" si="1"/>
        <v>0.28114151183773245</v>
      </c>
    </row>
    <row r="21" spans="1:6" ht="31.5" x14ac:dyDescent="0.2">
      <c r="A21" s="7" t="s">
        <v>18</v>
      </c>
      <c r="B21" s="3" t="s">
        <v>16</v>
      </c>
      <c r="C21" s="3"/>
      <c r="D21" s="4">
        <f>D22</f>
        <v>522539138.42000002</v>
      </c>
      <c r="E21" s="26">
        <f>E22</f>
        <v>0</v>
      </c>
      <c r="F21" s="19">
        <f t="shared" si="1"/>
        <v>0</v>
      </c>
    </row>
    <row r="22" spans="1:6" ht="47.25" x14ac:dyDescent="0.2">
      <c r="A22" s="7"/>
      <c r="B22" s="10" t="s">
        <v>54</v>
      </c>
      <c r="C22" s="21" t="s">
        <v>48</v>
      </c>
      <c r="D22" s="6">
        <f>D24+D25+D26</f>
        <v>522539138.42000002</v>
      </c>
      <c r="E22" s="29">
        <f>E24+E25+E26</f>
        <v>0</v>
      </c>
      <c r="F22" s="20">
        <f t="shared" si="1"/>
        <v>0</v>
      </c>
    </row>
    <row r="23" spans="1:6" x14ac:dyDescent="0.2">
      <c r="A23" s="7"/>
      <c r="B23" s="1" t="s">
        <v>9</v>
      </c>
      <c r="C23" s="3"/>
      <c r="D23" s="6"/>
      <c r="E23" s="29"/>
      <c r="F23" s="20"/>
    </row>
    <row r="24" spans="1:6" x14ac:dyDescent="0.2">
      <c r="A24" s="7"/>
      <c r="B24" s="1" t="s">
        <v>10</v>
      </c>
      <c r="C24" s="3"/>
      <c r="D24" s="6">
        <v>517313700</v>
      </c>
      <c r="E24" s="29"/>
      <c r="F24" s="20"/>
    </row>
    <row r="25" spans="1:6" x14ac:dyDescent="0.2">
      <c r="A25" s="7"/>
      <c r="B25" s="1" t="s">
        <v>11</v>
      </c>
      <c r="C25" s="3"/>
      <c r="D25" s="6">
        <v>4180313</v>
      </c>
      <c r="E25" s="29"/>
      <c r="F25" s="20">
        <f t="shared" si="1"/>
        <v>0</v>
      </c>
    </row>
    <row r="26" spans="1:6" ht="17.25" customHeight="1" x14ac:dyDescent="0.2">
      <c r="A26" s="7"/>
      <c r="B26" s="1" t="s">
        <v>12</v>
      </c>
      <c r="C26" s="3"/>
      <c r="D26" s="6">
        <v>1045125.42</v>
      </c>
      <c r="E26" s="29"/>
      <c r="F26" s="20">
        <f t="shared" si="1"/>
        <v>0</v>
      </c>
    </row>
    <row r="27" spans="1:6" ht="31.5" customHeight="1" x14ac:dyDescent="0.2">
      <c r="A27" s="7" t="s">
        <v>23</v>
      </c>
      <c r="B27" s="3" t="s">
        <v>40</v>
      </c>
      <c r="C27" s="3"/>
      <c r="D27" s="4">
        <f>D28</f>
        <v>11000000</v>
      </c>
      <c r="E27" s="26">
        <f t="shared" ref="E27" si="2">E28</f>
        <v>1500000</v>
      </c>
      <c r="F27" s="19">
        <f t="shared" si="1"/>
        <v>13.636363636363635</v>
      </c>
    </row>
    <row r="28" spans="1:6" ht="33" customHeight="1" x14ac:dyDescent="0.2">
      <c r="A28" s="7"/>
      <c r="B28" s="5" t="s">
        <v>36</v>
      </c>
      <c r="C28" s="21" t="s">
        <v>49</v>
      </c>
      <c r="D28" s="6">
        <f>D30+D31+D32</f>
        <v>11000000</v>
      </c>
      <c r="E28" s="29">
        <f t="shared" ref="E28" si="3">E30+E31+E32</f>
        <v>1500000</v>
      </c>
      <c r="F28" s="20">
        <f t="shared" si="1"/>
        <v>13.636363636363635</v>
      </c>
    </row>
    <row r="29" spans="1:6" x14ac:dyDescent="0.2">
      <c r="A29" s="7"/>
      <c r="B29" s="1" t="s">
        <v>9</v>
      </c>
      <c r="C29" s="1"/>
      <c r="D29" s="6"/>
      <c r="E29" s="27"/>
      <c r="F29" s="20"/>
    </row>
    <row r="30" spans="1:6" x14ac:dyDescent="0.2">
      <c r="A30" s="7"/>
      <c r="B30" s="1" t="s">
        <v>10</v>
      </c>
      <c r="C30" s="1"/>
      <c r="D30" s="6"/>
      <c r="E30" s="27"/>
      <c r="F30" s="20"/>
    </row>
    <row r="31" spans="1:6" ht="17.25" customHeight="1" x14ac:dyDescent="0.2">
      <c r="A31" s="7"/>
      <c r="B31" s="1" t="s">
        <v>11</v>
      </c>
      <c r="C31" s="1"/>
      <c r="D31" s="6"/>
      <c r="E31" s="27"/>
      <c r="F31" s="20"/>
    </row>
    <row r="32" spans="1:6" x14ac:dyDescent="0.2">
      <c r="A32" s="7"/>
      <c r="B32" s="1" t="s">
        <v>12</v>
      </c>
      <c r="C32" s="1"/>
      <c r="D32" s="6">
        <v>11000000</v>
      </c>
      <c r="E32" s="27">
        <v>1500000</v>
      </c>
      <c r="F32" s="20">
        <f t="shared" si="1"/>
        <v>13.636363636363635</v>
      </c>
    </row>
    <row r="33" spans="1:6" x14ac:dyDescent="0.2">
      <c r="A33" s="7" t="s">
        <v>5</v>
      </c>
      <c r="B33" s="3" t="s">
        <v>17</v>
      </c>
      <c r="C33" s="3"/>
      <c r="D33" s="4">
        <f>D34+D40</f>
        <v>165924645.99000001</v>
      </c>
      <c r="E33" s="4">
        <f>E34+E40</f>
        <v>0</v>
      </c>
      <c r="F33" s="19">
        <f t="shared" si="1"/>
        <v>0</v>
      </c>
    </row>
    <row r="34" spans="1:6" ht="31.5" x14ac:dyDescent="0.2">
      <c r="A34" s="24" t="s">
        <v>19</v>
      </c>
      <c r="B34" s="3" t="s">
        <v>29</v>
      </c>
      <c r="C34" s="3"/>
      <c r="D34" s="4">
        <f>D35</f>
        <v>133253330.86</v>
      </c>
      <c r="E34" s="26">
        <f t="shared" ref="E34" si="4">E35</f>
        <v>0</v>
      </c>
      <c r="F34" s="19">
        <f t="shared" si="1"/>
        <v>0</v>
      </c>
    </row>
    <row r="35" spans="1:6" ht="110.25" x14ac:dyDescent="0.2">
      <c r="A35" s="7"/>
      <c r="B35" s="5" t="s">
        <v>24</v>
      </c>
      <c r="C35" s="21" t="s">
        <v>66</v>
      </c>
      <c r="D35" s="6">
        <f>D37+D38+D39</f>
        <v>133253330.86</v>
      </c>
      <c r="E35" s="29">
        <f t="shared" ref="E35" si="5">E37+E38+E39</f>
        <v>0</v>
      </c>
      <c r="F35" s="20">
        <f t="shared" si="1"/>
        <v>0</v>
      </c>
    </row>
    <row r="36" spans="1:6" ht="18.75" customHeight="1" x14ac:dyDescent="0.2">
      <c r="A36" s="7"/>
      <c r="B36" s="1" t="s">
        <v>9</v>
      </c>
      <c r="C36" s="1"/>
      <c r="D36" s="6"/>
      <c r="E36" s="27"/>
      <c r="F36" s="20"/>
    </row>
    <row r="37" spans="1:6" ht="17.25" customHeight="1" x14ac:dyDescent="0.2">
      <c r="A37" s="7"/>
      <c r="B37" s="1" t="s">
        <v>10</v>
      </c>
      <c r="C37" s="1"/>
      <c r="D37" s="6">
        <v>131897958.17</v>
      </c>
      <c r="E37" s="27">
        <v>0</v>
      </c>
      <c r="F37" s="20">
        <f t="shared" si="1"/>
        <v>0</v>
      </c>
    </row>
    <row r="38" spans="1:6" x14ac:dyDescent="0.2">
      <c r="A38" s="7"/>
      <c r="B38" s="1" t="s">
        <v>11</v>
      </c>
      <c r="C38" s="1"/>
      <c r="D38" s="6">
        <v>932611.82</v>
      </c>
      <c r="E38" s="27">
        <v>0</v>
      </c>
      <c r="F38" s="20">
        <f t="shared" si="1"/>
        <v>0</v>
      </c>
    </row>
    <row r="39" spans="1:6" x14ac:dyDescent="0.2">
      <c r="A39" s="7"/>
      <c r="B39" s="1" t="s">
        <v>12</v>
      </c>
      <c r="C39" s="1"/>
      <c r="D39" s="6">
        <v>422760.87</v>
      </c>
      <c r="E39" s="27">
        <v>0</v>
      </c>
      <c r="F39" s="20">
        <f t="shared" si="1"/>
        <v>0</v>
      </c>
    </row>
    <row r="40" spans="1:6" ht="31.5" x14ac:dyDescent="0.2">
      <c r="A40" s="7" t="s">
        <v>71</v>
      </c>
      <c r="B40" s="3" t="s">
        <v>30</v>
      </c>
      <c r="C40" s="1"/>
      <c r="D40" s="4">
        <f>D41</f>
        <v>32671315.129999999</v>
      </c>
      <c r="E40" s="4">
        <f>E41</f>
        <v>0</v>
      </c>
      <c r="F40" s="19">
        <f t="shared" si="1"/>
        <v>0</v>
      </c>
    </row>
    <row r="41" spans="1:6" ht="78.75" x14ac:dyDescent="0.2">
      <c r="A41" s="7"/>
      <c r="B41" s="5" t="s">
        <v>21</v>
      </c>
      <c r="C41" s="21" t="s">
        <v>48</v>
      </c>
      <c r="D41" s="6">
        <f>D43+D44+D45</f>
        <v>32671315.129999999</v>
      </c>
      <c r="E41" s="6">
        <f>E43+E44+E45</f>
        <v>0</v>
      </c>
      <c r="F41" s="20">
        <f t="shared" ref="F41" si="6">E41/D41*100</f>
        <v>0</v>
      </c>
    </row>
    <row r="42" spans="1:6" x14ac:dyDescent="0.2">
      <c r="A42" s="7"/>
      <c r="B42" s="1" t="s">
        <v>9</v>
      </c>
      <c r="C42" s="3"/>
      <c r="D42" s="4"/>
      <c r="E42" s="26"/>
      <c r="F42" s="20"/>
    </row>
    <row r="43" spans="1:6" x14ac:dyDescent="0.2">
      <c r="A43" s="7"/>
      <c r="B43" s="1" t="s">
        <v>10</v>
      </c>
      <c r="C43" s="3"/>
      <c r="D43" s="6">
        <v>32344600</v>
      </c>
      <c r="E43" s="29">
        <v>0</v>
      </c>
      <c r="F43" s="20">
        <f t="shared" ref="F43:F45" si="7">E43/D43*100</f>
        <v>0</v>
      </c>
    </row>
    <row r="44" spans="1:6" x14ac:dyDescent="0.2">
      <c r="A44" s="7"/>
      <c r="B44" s="1" t="s">
        <v>11</v>
      </c>
      <c r="C44" s="3"/>
      <c r="D44" s="6">
        <v>261370.5</v>
      </c>
      <c r="E44" s="29">
        <v>0</v>
      </c>
      <c r="F44" s="20">
        <f t="shared" si="7"/>
        <v>0</v>
      </c>
    </row>
    <row r="45" spans="1:6" x14ac:dyDescent="0.2">
      <c r="A45" s="7"/>
      <c r="B45" s="1" t="s">
        <v>12</v>
      </c>
      <c r="C45" s="3"/>
      <c r="D45" s="6">
        <v>65344.63</v>
      </c>
      <c r="E45" s="29">
        <v>0</v>
      </c>
      <c r="F45" s="20">
        <f t="shared" si="7"/>
        <v>0</v>
      </c>
    </row>
    <row r="46" spans="1:6" x14ac:dyDescent="0.2">
      <c r="A46" s="7" t="s">
        <v>6</v>
      </c>
      <c r="B46" s="3" t="s">
        <v>20</v>
      </c>
      <c r="C46" s="3"/>
      <c r="D46" s="4">
        <f>D47</f>
        <v>249359300</v>
      </c>
      <c r="E46" s="4">
        <f>E47</f>
        <v>0</v>
      </c>
      <c r="F46" s="19">
        <f t="shared" si="1"/>
        <v>0</v>
      </c>
    </row>
    <row r="47" spans="1:6" ht="30.75" customHeight="1" x14ac:dyDescent="0.2">
      <c r="A47" s="7" t="s">
        <v>22</v>
      </c>
      <c r="B47" s="3" t="s">
        <v>34</v>
      </c>
      <c r="C47" s="3"/>
      <c r="D47" s="4">
        <f>D48+D53</f>
        <v>249359300</v>
      </c>
      <c r="E47" s="26">
        <f t="shared" ref="E47" si="8">E48+E53</f>
        <v>0</v>
      </c>
      <c r="F47" s="19">
        <f t="shared" si="1"/>
        <v>0</v>
      </c>
    </row>
    <row r="48" spans="1:6" ht="63" x14ac:dyDescent="0.2">
      <c r="A48" s="7"/>
      <c r="B48" s="38" t="s">
        <v>65</v>
      </c>
      <c r="C48" s="21" t="s">
        <v>50</v>
      </c>
      <c r="D48" s="6">
        <f>D50+D51+D52</f>
        <v>230685800</v>
      </c>
      <c r="E48" s="29">
        <f t="shared" ref="E48" si="9">E50+E51+E52</f>
        <v>0</v>
      </c>
      <c r="F48" s="20">
        <f t="shared" si="1"/>
        <v>0</v>
      </c>
    </row>
    <row r="49" spans="1:6" x14ac:dyDescent="0.2">
      <c r="A49" s="7"/>
      <c r="B49" s="1" t="s">
        <v>9</v>
      </c>
      <c r="C49" s="23"/>
      <c r="D49" s="4"/>
      <c r="E49" s="27"/>
      <c r="F49" s="20"/>
    </row>
    <row r="50" spans="1:6" ht="17.25" customHeight="1" x14ac:dyDescent="0.2">
      <c r="A50" s="7"/>
      <c r="B50" s="1" t="s">
        <v>10</v>
      </c>
      <c r="C50" s="23"/>
      <c r="D50" s="6">
        <v>228378900</v>
      </c>
      <c r="E50" s="27"/>
      <c r="F50" s="20">
        <f t="shared" si="1"/>
        <v>0</v>
      </c>
    </row>
    <row r="51" spans="1:6" ht="16.5" customHeight="1" x14ac:dyDescent="0.2">
      <c r="A51" s="7"/>
      <c r="B51" s="1" t="s">
        <v>11</v>
      </c>
      <c r="C51" s="23"/>
      <c r="D51" s="6">
        <v>1845500</v>
      </c>
      <c r="E51" s="27"/>
      <c r="F51" s="20">
        <f t="shared" si="1"/>
        <v>0</v>
      </c>
    </row>
    <row r="52" spans="1:6" ht="18" customHeight="1" x14ac:dyDescent="0.2">
      <c r="A52" s="7"/>
      <c r="B52" s="1" t="s">
        <v>12</v>
      </c>
      <c r="C52" s="23"/>
      <c r="D52" s="6">
        <v>461400</v>
      </c>
      <c r="E52" s="27"/>
      <c r="F52" s="20">
        <f t="shared" si="1"/>
        <v>0</v>
      </c>
    </row>
    <row r="53" spans="1:6" ht="63" x14ac:dyDescent="0.2">
      <c r="A53" s="7"/>
      <c r="B53" s="10" t="s">
        <v>37</v>
      </c>
      <c r="C53" s="22" t="s">
        <v>50</v>
      </c>
      <c r="D53" s="6">
        <f>D55+D56+D57</f>
        <v>18673500</v>
      </c>
      <c r="E53" s="29">
        <f t="shared" ref="E53" si="10">E55+E56+E57</f>
        <v>0</v>
      </c>
      <c r="F53" s="20">
        <f t="shared" si="1"/>
        <v>0</v>
      </c>
    </row>
    <row r="54" spans="1:6" x14ac:dyDescent="0.2">
      <c r="A54" s="7"/>
      <c r="B54" s="1" t="s">
        <v>9</v>
      </c>
      <c r="C54" s="1"/>
      <c r="D54" s="4"/>
      <c r="E54" s="27"/>
      <c r="F54" s="20"/>
    </row>
    <row r="55" spans="1:6" x14ac:dyDescent="0.2">
      <c r="A55" s="7"/>
      <c r="B55" s="1" t="s">
        <v>10</v>
      </c>
      <c r="C55" s="1"/>
      <c r="D55" s="6">
        <v>18486800</v>
      </c>
      <c r="E55" s="27"/>
      <c r="F55" s="20">
        <f t="shared" si="1"/>
        <v>0</v>
      </c>
    </row>
    <row r="56" spans="1:6" x14ac:dyDescent="0.2">
      <c r="A56" s="7"/>
      <c r="B56" s="1" t="s">
        <v>11</v>
      </c>
      <c r="C56" s="1"/>
      <c r="D56" s="6">
        <v>149400</v>
      </c>
      <c r="E56" s="27"/>
      <c r="F56" s="20">
        <f t="shared" si="1"/>
        <v>0</v>
      </c>
    </row>
    <row r="57" spans="1:6" ht="15.75" customHeight="1" x14ac:dyDescent="0.2">
      <c r="A57" s="7"/>
      <c r="B57" s="1" t="s">
        <v>12</v>
      </c>
      <c r="C57" s="1"/>
      <c r="D57" s="6">
        <v>37300</v>
      </c>
      <c r="E57" s="27"/>
      <c r="F57" s="20">
        <f t="shared" si="1"/>
        <v>0</v>
      </c>
    </row>
    <row r="58" spans="1:6" x14ac:dyDescent="0.2">
      <c r="A58" s="7" t="s">
        <v>7</v>
      </c>
      <c r="B58" s="3" t="s">
        <v>28</v>
      </c>
      <c r="C58" s="3"/>
      <c r="D58" s="4">
        <f>D59</f>
        <v>608342412</v>
      </c>
      <c r="E58" s="26">
        <f>E59</f>
        <v>17953637.059999999</v>
      </c>
      <c r="F58" s="19">
        <f t="shared" si="1"/>
        <v>2.9512387605814339</v>
      </c>
    </row>
    <row r="59" spans="1:6" ht="47.25" x14ac:dyDescent="0.2">
      <c r="A59" s="7" t="s">
        <v>25</v>
      </c>
      <c r="B59" s="3" t="s">
        <v>35</v>
      </c>
      <c r="C59" s="3"/>
      <c r="D59" s="4">
        <f>D60+D65+D70+D75+D80</f>
        <v>608342412</v>
      </c>
      <c r="E59" s="26">
        <f>E60+E65+E70+E75+E80</f>
        <v>17953637.059999999</v>
      </c>
      <c r="F59" s="19">
        <f t="shared" si="1"/>
        <v>2.9512387605814339</v>
      </c>
    </row>
    <row r="60" spans="1:6" ht="47.25" x14ac:dyDescent="0.2">
      <c r="A60" s="7"/>
      <c r="B60" s="10" t="s">
        <v>38</v>
      </c>
      <c r="C60" s="22" t="s">
        <v>48</v>
      </c>
      <c r="D60" s="6">
        <f>D62+D63+D64</f>
        <v>159975700</v>
      </c>
      <c r="E60" s="29">
        <f t="shared" ref="E60" si="11">E62+E63+E64</f>
        <v>17953637.059999999</v>
      </c>
      <c r="F60" s="20">
        <f t="shared" si="1"/>
        <v>11.222727614256414</v>
      </c>
    </row>
    <row r="61" spans="1:6" x14ac:dyDescent="0.2">
      <c r="A61" s="7"/>
      <c r="B61" s="1" t="s">
        <v>9</v>
      </c>
      <c r="C61" s="23"/>
      <c r="D61" s="6"/>
      <c r="E61" s="27"/>
      <c r="F61" s="20"/>
    </row>
    <row r="62" spans="1:6" x14ac:dyDescent="0.2">
      <c r="A62" s="7"/>
      <c r="B62" s="1" t="s">
        <v>10</v>
      </c>
      <c r="C62" s="23"/>
      <c r="D62" s="6">
        <v>158408170</v>
      </c>
      <c r="E62" s="27">
        <v>17953637.059999999</v>
      </c>
      <c r="F62" s="20">
        <f t="shared" si="1"/>
        <v>11.333782253781481</v>
      </c>
    </row>
    <row r="63" spans="1:6" x14ac:dyDescent="0.2">
      <c r="A63" s="7"/>
      <c r="B63" s="1" t="s">
        <v>11</v>
      </c>
      <c r="C63" s="23"/>
      <c r="D63" s="6">
        <v>783765</v>
      </c>
      <c r="E63" s="27"/>
      <c r="F63" s="20">
        <f t="shared" si="1"/>
        <v>0</v>
      </c>
    </row>
    <row r="64" spans="1:6" x14ac:dyDescent="0.2">
      <c r="A64" s="7"/>
      <c r="B64" s="1" t="s">
        <v>12</v>
      </c>
      <c r="C64" s="23"/>
      <c r="D64" s="6">
        <v>783765</v>
      </c>
      <c r="E64" s="27"/>
      <c r="F64" s="20">
        <f t="shared" si="1"/>
        <v>0</v>
      </c>
    </row>
    <row r="65" spans="1:6" ht="47.25" x14ac:dyDescent="0.2">
      <c r="A65" s="7"/>
      <c r="B65" s="5" t="s">
        <v>39</v>
      </c>
      <c r="C65" s="22" t="s">
        <v>48</v>
      </c>
      <c r="D65" s="6">
        <f>D67+D68+D69</f>
        <v>122714749.99999999</v>
      </c>
      <c r="E65" s="29">
        <f t="shared" ref="E65" si="12">E67+E68+E69</f>
        <v>0</v>
      </c>
      <c r="F65" s="20">
        <f t="shared" si="1"/>
        <v>0</v>
      </c>
    </row>
    <row r="66" spans="1:6" x14ac:dyDescent="0.2">
      <c r="A66" s="7"/>
      <c r="B66" s="1" t="s">
        <v>9</v>
      </c>
      <c r="C66" s="23"/>
      <c r="D66" s="6"/>
      <c r="E66" s="27"/>
      <c r="F66" s="20"/>
    </row>
    <row r="67" spans="1:6" ht="18" customHeight="1" x14ac:dyDescent="0.2">
      <c r="A67" s="7"/>
      <c r="B67" s="1" t="s">
        <v>10</v>
      </c>
      <c r="C67" s="23"/>
      <c r="D67" s="6">
        <v>121467861.23999999</v>
      </c>
      <c r="E67" s="27"/>
      <c r="F67" s="20">
        <f t="shared" si="1"/>
        <v>0</v>
      </c>
    </row>
    <row r="68" spans="1:6" ht="18" customHeight="1" x14ac:dyDescent="0.2">
      <c r="A68" s="7"/>
      <c r="B68" s="1" t="s">
        <v>11</v>
      </c>
      <c r="C68" s="23"/>
      <c r="D68" s="6">
        <v>623444.38</v>
      </c>
      <c r="E68" s="27"/>
      <c r="F68" s="20">
        <f t="shared" si="1"/>
        <v>0</v>
      </c>
    </row>
    <row r="69" spans="1:6" x14ac:dyDescent="0.2">
      <c r="A69" s="7"/>
      <c r="B69" s="1" t="s">
        <v>12</v>
      </c>
      <c r="C69" s="23"/>
      <c r="D69" s="6">
        <v>623444.38</v>
      </c>
      <c r="E69" s="27"/>
      <c r="F69" s="20">
        <f t="shared" si="1"/>
        <v>0</v>
      </c>
    </row>
    <row r="70" spans="1:6" ht="47.25" x14ac:dyDescent="0.2">
      <c r="A70" s="7"/>
      <c r="B70" s="30" t="s">
        <v>56</v>
      </c>
      <c r="C70" s="22" t="s">
        <v>48</v>
      </c>
      <c r="D70" s="6">
        <f>D72+D73+D74</f>
        <v>29985330</v>
      </c>
      <c r="E70" s="29">
        <f t="shared" ref="E70" si="13">E72+E73+E74</f>
        <v>0</v>
      </c>
      <c r="F70" s="20">
        <f t="shared" si="1"/>
        <v>0</v>
      </c>
    </row>
    <row r="71" spans="1:6" x14ac:dyDescent="0.2">
      <c r="A71" s="7"/>
      <c r="B71" s="1" t="s">
        <v>9</v>
      </c>
      <c r="C71" s="23"/>
      <c r="D71" s="6"/>
      <c r="E71" s="27"/>
      <c r="F71" s="20"/>
    </row>
    <row r="72" spans="1:6" x14ac:dyDescent="0.2">
      <c r="A72" s="16"/>
      <c r="B72" s="1" t="s">
        <v>10</v>
      </c>
      <c r="C72" s="23"/>
      <c r="D72" s="6">
        <v>29676060</v>
      </c>
      <c r="E72" s="27"/>
      <c r="F72" s="20">
        <f t="shared" si="1"/>
        <v>0</v>
      </c>
    </row>
    <row r="73" spans="1:6" x14ac:dyDescent="0.2">
      <c r="A73" s="16"/>
      <c r="B73" s="1" t="s">
        <v>11</v>
      </c>
      <c r="C73" s="23"/>
      <c r="D73" s="6">
        <v>154635</v>
      </c>
      <c r="E73" s="27"/>
      <c r="F73" s="20">
        <f t="shared" ref="F73:F91" si="14">E73/D73*100</f>
        <v>0</v>
      </c>
    </row>
    <row r="74" spans="1:6" x14ac:dyDescent="0.2">
      <c r="A74" s="16"/>
      <c r="B74" s="1" t="s">
        <v>12</v>
      </c>
      <c r="C74" s="23"/>
      <c r="D74" s="6">
        <v>154635</v>
      </c>
      <c r="E74" s="27"/>
      <c r="F74" s="20">
        <f t="shared" si="14"/>
        <v>0</v>
      </c>
    </row>
    <row r="75" spans="1:6" ht="47.25" x14ac:dyDescent="0.2">
      <c r="A75" s="7"/>
      <c r="B75" s="30" t="s">
        <v>57</v>
      </c>
      <c r="C75" s="22" t="s">
        <v>48</v>
      </c>
      <c r="D75" s="6">
        <f>D77+D78+D79</f>
        <v>158227530</v>
      </c>
      <c r="E75" s="29">
        <f t="shared" ref="E75" si="15">E77+E78+E79</f>
        <v>0</v>
      </c>
      <c r="F75" s="20">
        <f t="shared" si="14"/>
        <v>0</v>
      </c>
    </row>
    <row r="76" spans="1:6" x14ac:dyDescent="0.2">
      <c r="A76" s="7"/>
      <c r="B76" s="1" t="s">
        <v>9</v>
      </c>
      <c r="C76" s="1"/>
      <c r="D76" s="6"/>
      <c r="E76" s="27"/>
      <c r="F76" s="20"/>
    </row>
    <row r="77" spans="1:6" x14ac:dyDescent="0.2">
      <c r="A77" s="7"/>
      <c r="B77" s="1" t="s">
        <v>10</v>
      </c>
      <c r="C77" s="1"/>
      <c r="D77" s="6">
        <v>156642177.06</v>
      </c>
      <c r="E77" s="27"/>
      <c r="F77" s="20">
        <f t="shared" si="14"/>
        <v>0</v>
      </c>
    </row>
    <row r="78" spans="1:6" x14ac:dyDescent="0.2">
      <c r="A78" s="7"/>
      <c r="B78" s="1" t="s">
        <v>11</v>
      </c>
      <c r="C78" s="1"/>
      <c r="D78" s="6">
        <v>792676.47</v>
      </c>
      <c r="E78" s="27"/>
      <c r="F78" s="20">
        <f t="shared" si="14"/>
        <v>0</v>
      </c>
    </row>
    <row r="79" spans="1:6" x14ac:dyDescent="0.2">
      <c r="A79" s="7"/>
      <c r="B79" s="1" t="s">
        <v>12</v>
      </c>
      <c r="C79" s="1"/>
      <c r="D79" s="6">
        <v>792676.47</v>
      </c>
      <c r="E79" s="27"/>
      <c r="F79" s="20">
        <f t="shared" si="14"/>
        <v>0</v>
      </c>
    </row>
    <row r="80" spans="1:6" ht="47.25" x14ac:dyDescent="0.2">
      <c r="A80" s="7"/>
      <c r="B80" s="30" t="s">
        <v>58</v>
      </c>
      <c r="C80" s="21" t="s">
        <v>48</v>
      </c>
      <c r="D80" s="6">
        <f>D82+D83+D84</f>
        <v>137439102</v>
      </c>
      <c r="E80" s="29">
        <f>E82+E83+E84</f>
        <v>0</v>
      </c>
      <c r="F80" s="20">
        <f t="shared" si="14"/>
        <v>0</v>
      </c>
    </row>
    <row r="81" spans="1:6" x14ac:dyDescent="0.2">
      <c r="A81" s="7"/>
      <c r="B81" s="1" t="s">
        <v>9</v>
      </c>
      <c r="C81" s="1"/>
      <c r="D81" s="6"/>
      <c r="E81" s="27"/>
      <c r="F81" s="20"/>
    </row>
    <row r="82" spans="1:6" x14ac:dyDescent="0.2">
      <c r="A82" s="7"/>
      <c r="B82" s="1" t="s">
        <v>10</v>
      </c>
      <c r="C82" s="1"/>
      <c r="D82" s="6">
        <v>136064700</v>
      </c>
      <c r="E82" s="27"/>
      <c r="F82" s="20">
        <f t="shared" si="14"/>
        <v>0</v>
      </c>
    </row>
    <row r="83" spans="1:6" x14ac:dyDescent="0.2">
      <c r="A83" s="7"/>
      <c r="B83" s="1" t="s">
        <v>11</v>
      </c>
      <c r="C83" s="1"/>
      <c r="D83" s="6">
        <v>687201</v>
      </c>
      <c r="E83" s="27"/>
      <c r="F83" s="20">
        <f t="shared" si="14"/>
        <v>0</v>
      </c>
    </row>
    <row r="84" spans="1:6" x14ac:dyDescent="0.2">
      <c r="A84" s="7"/>
      <c r="B84" s="1" t="s">
        <v>12</v>
      </c>
      <c r="C84" s="1"/>
      <c r="D84" s="6">
        <v>687201</v>
      </c>
      <c r="E84" s="27"/>
      <c r="F84" s="20">
        <f t="shared" si="14"/>
        <v>0</v>
      </c>
    </row>
    <row r="85" spans="1:6" ht="31.5" x14ac:dyDescent="0.2">
      <c r="A85" s="7" t="s">
        <v>59</v>
      </c>
      <c r="B85" s="3" t="s">
        <v>41</v>
      </c>
      <c r="C85" s="3"/>
      <c r="D85" s="4">
        <f>D86</f>
        <v>857900000</v>
      </c>
      <c r="E85" s="4">
        <f>E86</f>
        <v>0</v>
      </c>
      <c r="F85" s="19">
        <f t="shared" si="14"/>
        <v>0</v>
      </c>
    </row>
    <row r="86" spans="1:6" ht="31.5" x14ac:dyDescent="0.2">
      <c r="A86" s="7" t="s">
        <v>60</v>
      </c>
      <c r="B86" s="3" t="s">
        <v>26</v>
      </c>
      <c r="C86" s="3"/>
      <c r="D86" s="4">
        <f>D87</f>
        <v>857900000</v>
      </c>
      <c r="E86" s="4">
        <f>E87</f>
        <v>0</v>
      </c>
      <c r="F86" s="19">
        <f t="shared" si="14"/>
        <v>0</v>
      </c>
    </row>
    <row r="87" spans="1:6" ht="63" x14ac:dyDescent="0.2">
      <c r="A87" s="7"/>
      <c r="B87" s="5" t="s">
        <v>27</v>
      </c>
      <c r="C87" s="21" t="s">
        <v>50</v>
      </c>
      <c r="D87" s="6">
        <f>D89+D90+D91</f>
        <v>857900000</v>
      </c>
      <c r="E87" s="29">
        <f t="shared" ref="E87" si="16">E89+E90+E91</f>
        <v>0</v>
      </c>
      <c r="F87" s="20">
        <f t="shared" si="14"/>
        <v>0</v>
      </c>
    </row>
    <row r="88" spans="1:6" x14ac:dyDescent="0.2">
      <c r="A88" s="7"/>
      <c r="B88" s="1" t="s">
        <v>9</v>
      </c>
      <c r="C88" s="1"/>
      <c r="D88" s="6"/>
      <c r="E88" s="27"/>
      <c r="F88" s="20"/>
    </row>
    <row r="89" spans="1:6" x14ac:dyDescent="0.2">
      <c r="A89" s="7"/>
      <c r="B89" s="1" t="s">
        <v>10</v>
      </c>
      <c r="C89" s="1"/>
      <c r="D89" s="6">
        <v>258950000</v>
      </c>
      <c r="E89" s="27"/>
      <c r="F89" s="20">
        <f t="shared" si="14"/>
        <v>0</v>
      </c>
    </row>
    <row r="90" spans="1:6" x14ac:dyDescent="0.2">
      <c r="A90" s="7"/>
      <c r="B90" s="1" t="s">
        <v>11</v>
      </c>
      <c r="C90" s="1"/>
      <c r="D90" s="6">
        <v>479160000</v>
      </c>
      <c r="E90" s="27"/>
      <c r="F90" s="20">
        <f t="shared" si="14"/>
        <v>0</v>
      </c>
    </row>
    <row r="91" spans="1:6" x14ac:dyDescent="0.2">
      <c r="A91" s="7"/>
      <c r="B91" s="1" t="s">
        <v>12</v>
      </c>
      <c r="C91" s="1"/>
      <c r="D91" s="6">
        <v>119790000</v>
      </c>
      <c r="E91" s="27"/>
      <c r="F91" s="20">
        <f t="shared" si="14"/>
        <v>0</v>
      </c>
    </row>
    <row r="92" spans="1:6" x14ac:dyDescent="0.25">
      <c r="A92" s="31"/>
      <c r="B92" s="32"/>
      <c r="C92" s="33"/>
      <c r="D92" s="34"/>
      <c r="E92" s="35"/>
      <c r="F92" s="36"/>
    </row>
    <row r="96" spans="1:6" ht="18.75" x14ac:dyDescent="0.3">
      <c r="A96" s="80" t="s">
        <v>44</v>
      </c>
      <c r="B96" s="80"/>
      <c r="C96" s="40"/>
    </row>
    <row r="97" spans="1:6" ht="18.75" x14ac:dyDescent="0.3">
      <c r="A97" s="80" t="s">
        <v>43</v>
      </c>
      <c r="B97" s="80"/>
      <c r="C97" s="40"/>
      <c r="E97" s="81" t="s">
        <v>45</v>
      </c>
      <c r="F97" s="81"/>
    </row>
  </sheetData>
  <mergeCells count="5">
    <mergeCell ref="A2:F2"/>
    <mergeCell ref="E4:F4"/>
    <mergeCell ref="A96:B96"/>
    <mergeCell ref="A97:B97"/>
    <mergeCell ref="E97:F97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view="pageBreakPreview" zoomScaleNormal="100" zoomScaleSheetLayoutView="100" workbookViewId="0">
      <selection activeCell="F11" sqref="F11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16384" width="9.33203125" style="9"/>
  </cols>
  <sheetData>
    <row r="1" spans="1:6" ht="21" customHeight="1" x14ac:dyDescent="0.2"/>
    <row r="2" spans="1:6" ht="56.25" customHeight="1" x14ac:dyDescent="0.2">
      <c r="A2" s="78" t="s">
        <v>72</v>
      </c>
      <c r="B2" s="78"/>
      <c r="C2" s="78"/>
      <c r="D2" s="78"/>
      <c r="E2" s="78"/>
      <c r="F2" s="78"/>
    </row>
    <row r="3" spans="1:6" ht="23.25" customHeight="1" x14ac:dyDescent="0.2">
      <c r="A3" s="12"/>
      <c r="B3" s="13"/>
      <c r="C3" s="13"/>
      <c r="D3" s="8"/>
    </row>
    <row r="4" spans="1:6" x14ac:dyDescent="0.25">
      <c r="A4" s="14"/>
      <c r="B4" s="15"/>
      <c r="C4" s="15"/>
      <c r="D4" s="11"/>
      <c r="E4" s="79" t="s">
        <v>8</v>
      </c>
      <c r="F4" s="79"/>
    </row>
    <row r="5" spans="1:6" ht="47.25" x14ac:dyDescent="0.2">
      <c r="A5" s="7" t="s">
        <v>13</v>
      </c>
      <c r="B5" s="7" t="s">
        <v>32</v>
      </c>
      <c r="C5" s="7" t="s">
        <v>47</v>
      </c>
      <c r="D5" s="7" t="s">
        <v>62</v>
      </c>
      <c r="E5" s="24" t="s">
        <v>73</v>
      </c>
      <c r="F5" s="7" t="s">
        <v>42</v>
      </c>
    </row>
    <row r="6" spans="1:6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25">
        <v>5</v>
      </c>
      <c r="F6" s="16">
        <v>6</v>
      </c>
    </row>
    <row r="7" spans="1:6" x14ac:dyDescent="0.2">
      <c r="A7" s="16" t="s">
        <v>0</v>
      </c>
      <c r="B7" s="7" t="s">
        <v>33</v>
      </c>
      <c r="C7" s="7"/>
      <c r="D7" s="4">
        <f>D9+D10+D11</f>
        <v>2843277247.4099998</v>
      </c>
      <c r="E7" s="26">
        <f t="shared" ref="E7" si="0">E9+E10+E11</f>
        <v>19899044.66</v>
      </c>
      <c r="F7" s="19">
        <f>E7/D7*100</f>
        <v>0.699862972495083</v>
      </c>
    </row>
    <row r="8" spans="1:6" x14ac:dyDescent="0.2">
      <c r="A8" s="16"/>
      <c r="B8" s="1" t="s">
        <v>9</v>
      </c>
      <c r="C8" s="1"/>
      <c r="D8" s="4"/>
      <c r="E8" s="27"/>
      <c r="F8" s="20"/>
    </row>
    <row r="9" spans="1:6" x14ac:dyDescent="0.2">
      <c r="A9" s="16"/>
      <c r="B9" s="2" t="s">
        <v>10</v>
      </c>
      <c r="C9" s="2"/>
      <c r="D9" s="4">
        <f>D17+D30+D37+D71+D76+D83+D88+D93+D98+D103+D110+D24+D43+D49+D54+D59+D64</f>
        <v>2125609626.47</v>
      </c>
      <c r="E9" s="4">
        <f>E17+E30+E37+E71+E76+E83+E88+E93+E98+E103+E110+E24+E43+E49+E54+E59+E64</f>
        <v>18215054.199999999</v>
      </c>
      <c r="F9" s="19">
        <f t="shared" ref="F9:F93" si="1">E9/D9*100</f>
        <v>0.85693318157623044</v>
      </c>
    </row>
    <row r="10" spans="1:6" x14ac:dyDescent="0.2">
      <c r="A10" s="16"/>
      <c r="B10" s="2" t="s">
        <v>11</v>
      </c>
      <c r="C10" s="2"/>
      <c r="D10" s="4">
        <f>D18+D25+D31+D38+D72+D77+D84+D89+D94+D99+D104+D111+D44+D50+D55+D60+D65</f>
        <v>581801904.83999991</v>
      </c>
      <c r="E10" s="4">
        <f>E18+E25+E31+E38+E72+E77+E84+E89+E94+E99+E104+E111+E44+E50+E55+E60+E65</f>
        <v>91995.23</v>
      </c>
      <c r="F10" s="19">
        <f t="shared" si="1"/>
        <v>1.5812122517078971E-2</v>
      </c>
    </row>
    <row r="11" spans="1:6" x14ac:dyDescent="0.2">
      <c r="A11" s="16"/>
      <c r="B11" s="2" t="s">
        <v>12</v>
      </c>
      <c r="C11" s="2"/>
      <c r="D11" s="4">
        <f>D19+D26+D32+D39+D73+D78+D85+D90+D95+D100+D105+D112+D45+D51+D56+D61+D66</f>
        <v>135865716.09999999</v>
      </c>
      <c r="E11" s="4">
        <f>E19+E26+E32+E39+E73+E78+E85+E90+E95+E100+E105+E112+E45+E51+E56+E61+E66</f>
        <v>1591995.23</v>
      </c>
      <c r="F11" s="19">
        <f t="shared" si="1"/>
        <v>1.1717416841407278</v>
      </c>
    </row>
    <row r="12" spans="1:6" ht="15" customHeight="1" x14ac:dyDescent="0.2">
      <c r="A12" s="16"/>
      <c r="B12" s="2" t="s">
        <v>46</v>
      </c>
      <c r="C12" s="2"/>
      <c r="D12" s="4" t="s">
        <v>31</v>
      </c>
      <c r="E12" s="27"/>
      <c r="F12" s="19"/>
    </row>
    <row r="13" spans="1:6" ht="15.75" customHeight="1" x14ac:dyDescent="0.2">
      <c r="A13" s="7" t="s">
        <v>3</v>
      </c>
      <c r="B13" s="3" t="s">
        <v>51</v>
      </c>
      <c r="C13" s="2"/>
      <c r="D13" s="4">
        <f>D14</f>
        <v>4128730</v>
      </c>
      <c r="E13" s="26">
        <f>E14</f>
        <v>0</v>
      </c>
      <c r="F13" s="19">
        <f t="shared" si="1"/>
        <v>0</v>
      </c>
    </row>
    <row r="14" spans="1:6" ht="33" customHeight="1" x14ac:dyDescent="0.2">
      <c r="A14" s="7" t="s">
        <v>15</v>
      </c>
      <c r="B14" s="3" t="s">
        <v>52</v>
      </c>
      <c r="C14" s="2"/>
      <c r="D14" s="4">
        <f>D15</f>
        <v>4128730</v>
      </c>
      <c r="E14" s="26">
        <f>E15</f>
        <v>0</v>
      </c>
      <c r="F14" s="19">
        <f t="shared" si="1"/>
        <v>0</v>
      </c>
    </row>
    <row r="15" spans="1:6" ht="48.75" customHeight="1" x14ac:dyDescent="0.2">
      <c r="A15" s="7"/>
      <c r="B15" s="28" t="s">
        <v>64</v>
      </c>
      <c r="C15" s="23" t="s">
        <v>53</v>
      </c>
      <c r="D15" s="4">
        <f>D17+D18+D19</f>
        <v>4128730</v>
      </c>
      <c r="E15" s="26">
        <f>E17+E18+E19</f>
        <v>0</v>
      </c>
      <c r="F15" s="19">
        <f t="shared" si="1"/>
        <v>0</v>
      </c>
    </row>
    <row r="16" spans="1:6" x14ac:dyDescent="0.2">
      <c r="A16" s="7"/>
      <c r="B16" s="1" t="s">
        <v>9</v>
      </c>
      <c r="C16" s="2"/>
      <c r="D16" s="4"/>
      <c r="E16" s="27"/>
      <c r="F16" s="19"/>
    </row>
    <row r="17" spans="1:6" x14ac:dyDescent="0.2">
      <c r="A17" s="7"/>
      <c r="B17" s="1" t="s">
        <v>10</v>
      </c>
      <c r="C17" s="2"/>
      <c r="D17" s="6">
        <v>4085400</v>
      </c>
      <c r="E17" s="27"/>
      <c r="F17" s="20">
        <f t="shared" si="1"/>
        <v>0</v>
      </c>
    </row>
    <row r="18" spans="1:6" x14ac:dyDescent="0.2">
      <c r="A18" s="7"/>
      <c r="B18" s="1" t="s">
        <v>11</v>
      </c>
      <c r="C18" s="2"/>
      <c r="D18" s="6">
        <v>41266.67</v>
      </c>
      <c r="E18" s="27"/>
      <c r="F18" s="20">
        <f t="shared" si="1"/>
        <v>0</v>
      </c>
    </row>
    <row r="19" spans="1:6" x14ac:dyDescent="0.2">
      <c r="A19" s="7"/>
      <c r="B19" s="1" t="s">
        <v>12</v>
      </c>
      <c r="C19" s="2"/>
      <c r="D19" s="6">
        <v>2063.33</v>
      </c>
      <c r="E19" s="27"/>
      <c r="F19" s="20">
        <f t="shared" si="1"/>
        <v>0</v>
      </c>
    </row>
    <row r="20" spans="1:6" ht="17.25" customHeight="1" x14ac:dyDescent="0.2">
      <c r="A20" s="7" t="s">
        <v>4</v>
      </c>
      <c r="B20" s="3" t="s">
        <v>14</v>
      </c>
      <c r="C20" s="3"/>
      <c r="D20" s="4">
        <f>D21+D27</f>
        <v>533539174.42000002</v>
      </c>
      <c r="E20" s="26">
        <f>E21+E27</f>
        <v>1500000</v>
      </c>
      <c r="F20" s="19">
        <f t="shared" si="1"/>
        <v>0.28114149286800177</v>
      </c>
    </row>
    <row r="21" spans="1:6" ht="31.5" x14ac:dyDescent="0.2">
      <c r="A21" s="7" t="s">
        <v>18</v>
      </c>
      <c r="B21" s="3" t="s">
        <v>16</v>
      </c>
      <c r="C21" s="3"/>
      <c r="D21" s="4">
        <f>D22</f>
        <v>522539174.42000002</v>
      </c>
      <c r="E21" s="26">
        <f>E22</f>
        <v>0</v>
      </c>
      <c r="F21" s="19">
        <f t="shared" si="1"/>
        <v>0</v>
      </c>
    </row>
    <row r="22" spans="1:6" ht="47.25" x14ac:dyDescent="0.2">
      <c r="A22" s="7"/>
      <c r="B22" s="10" t="s">
        <v>54</v>
      </c>
      <c r="C22" s="21" t="s">
        <v>48</v>
      </c>
      <c r="D22" s="6">
        <f>D24+D25+D26</f>
        <v>522539174.42000002</v>
      </c>
      <c r="E22" s="29">
        <f>E24+E25+E26</f>
        <v>0</v>
      </c>
      <c r="F22" s="20">
        <f t="shared" si="1"/>
        <v>0</v>
      </c>
    </row>
    <row r="23" spans="1:6" x14ac:dyDescent="0.2">
      <c r="A23" s="7"/>
      <c r="B23" s="1" t="s">
        <v>9</v>
      </c>
      <c r="C23" s="3"/>
      <c r="D23" s="6"/>
      <c r="E23" s="29"/>
      <c r="F23" s="20"/>
    </row>
    <row r="24" spans="1:6" x14ac:dyDescent="0.2">
      <c r="A24" s="7"/>
      <c r="B24" s="1" t="s">
        <v>10</v>
      </c>
      <c r="C24" s="3"/>
      <c r="D24" s="6">
        <v>517313700</v>
      </c>
      <c r="E24" s="29"/>
      <c r="F24" s="20"/>
    </row>
    <row r="25" spans="1:6" x14ac:dyDescent="0.2">
      <c r="A25" s="7"/>
      <c r="B25" s="1" t="s">
        <v>11</v>
      </c>
      <c r="C25" s="3"/>
      <c r="D25" s="6">
        <v>4180349</v>
      </c>
      <c r="E25" s="29"/>
      <c r="F25" s="20">
        <f t="shared" si="1"/>
        <v>0</v>
      </c>
    </row>
    <row r="26" spans="1:6" ht="17.25" customHeight="1" x14ac:dyDescent="0.2">
      <c r="A26" s="7"/>
      <c r="B26" s="1" t="s">
        <v>12</v>
      </c>
      <c r="C26" s="3"/>
      <c r="D26" s="6">
        <v>1045125.42</v>
      </c>
      <c r="E26" s="29"/>
      <c r="F26" s="20">
        <f t="shared" si="1"/>
        <v>0</v>
      </c>
    </row>
    <row r="27" spans="1:6" ht="31.5" customHeight="1" x14ac:dyDescent="0.2">
      <c r="A27" s="7" t="s">
        <v>23</v>
      </c>
      <c r="B27" s="3" t="s">
        <v>40</v>
      </c>
      <c r="C27" s="3"/>
      <c r="D27" s="4">
        <f>D28</f>
        <v>11000000</v>
      </c>
      <c r="E27" s="26">
        <f t="shared" ref="E27" si="2">E28</f>
        <v>1500000</v>
      </c>
      <c r="F27" s="19">
        <f t="shared" si="1"/>
        <v>13.636363636363635</v>
      </c>
    </row>
    <row r="28" spans="1:6" ht="33" customHeight="1" x14ac:dyDescent="0.2">
      <c r="A28" s="7"/>
      <c r="B28" s="5" t="s">
        <v>36</v>
      </c>
      <c r="C28" s="21" t="s">
        <v>49</v>
      </c>
      <c r="D28" s="6">
        <f>D30+D31+D32</f>
        <v>11000000</v>
      </c>
      <c r="E28" s="29">
        <f t="shared" ref="E28" si="3">E30+E31+E32</f>
        <v>1500000</v>
      </c>
      <c r="F28" s="20">
        <f t="shared" si="1"/>
        <v>13.636363636363635</v>
      </c>
    </row>
    <row r="29" spans="1:6" x14ac:dyDescent="0.2">
      <c r="A29" s="7"/>
      <c r="B29" s="1" t="s">
        <v>9</v>
      </c>
      <c r="C29" s="1"/>
      <c r="D29" s="6"/>
      <c r="E29" s="27"/>
      <c r="F29" s="20"/>
    </row>
    <row r="30" spans="1:6" x14ac:dyDescent="0.2">
      <c r="A30" s="7"/>
      <c r="B30" s="1" t="s">
        <v>10</v>
      </c>
      <c r="C30" s="1"/>
      <c r="D30" s="6"/>
      <c r="E30" s="27"/>
      <c r="F30" s="20"/>
    </row>
    <row r="31" spans="1:6" ht="17.25" customHeight="1" x14ac:dyDescent="0.2">
      <c r="A31" s="7"/>
      <c r="B31" s="1" t="s">
        <v>11</v>
      </c>
      <c r="C31" s="1"/>
      <c r="D31" s="6"/>
      <c r="E31" s="27"/>
      <c r="F31" s="20"/>
    </row>
    <row r="32" spans="1:6" x14ac:dyDescent="0.2">
      <c r="A32" s="7"/>
      <c r="B32" s="1" t="s">
        <v>12</v>
      </c>
      <c r="C32" s="1"/>
      <c r="D32" s="6">
        <v>11000000</v>
      </c>
      <c r="E32" s="27">
        <v>1500000</v>
      </c>
      <c r="F32" s="20">
        <f t="shared" si="1"/>
        <v>13.636363636363635</v>
      </c>
    </row>
    <row r="33" spans="1:6" x14ac:dyDescent="0.2">
      <c r="A33" s="7" t="s">
        <v>5</v>
      </c>
      <c r="B33" s="3" t="s">
        <v>17</v>
      </c>
      <c r="C33" s="3"/>
      <c r="D33" s="4">
        <f>D34+D40+D46</f>
        <v>590007630.99000001</v>
      </c>
      <c r="E33" s="4">
        <f>E34+E40+E46</f>
        <v>0</v>
      </c>
      <c r="F33" s="19">
        <f t="shared" si="1"/>
        <v>0</v>
      </c>
    </row>
    <row r="34" spans="1:6" ht="31.5" x14ac:dyDescent="0.2">
      <c r="A34" s="24" t="s">
        <v>19</v>
      </c>
      <c r="B34" s="3" t="s">
        <v>29</v>
      </c>
      <c r="C34" s="3"/>
      <c r="D34" s="4">
        <f>D35</f>
        <v>133253330.86</v>
      </c>
      <c r="E34" s="26">
        <f t="shared" ref="E34" si="4">E35</f>
        <v>0</v>
      </c>
      <c r="F34" s="19">
        <f t="shared" si="1"/>
        <v>0</v>
      </c>
    </row>
    <row r="35" spans="1:6" ht="110.25" x14ac:dyDescent="0.2">
      <c r="A35" s="7"/>
      <c r="B35" s="5" t="s">
        <v>24</v>
      </c>
      <c r="C35" s="21" t="s">
        <v>66</v>
      </c>
      <c r="D35" s="6">
        <f>D37+D38+D39</f>
        <v>133253330.86</v>
      </c>
      <c r="E35" s="29">
        <f t="shared" ref="E35" si="5">E37+E38+E39</f>
        <v>0</v>
      </c>
      <c r="F35" s="20">
        <f t="shared" si="1"/>
        <v>0</v>
      </c>
    </row>
    <row r="36" spans="1:6" ht="18.75" customHeight="1" x14ac:dyDescent="0.2">
      <c r="A36" s="7"/>
      <c r="B36" s="1" t="s">
        <v>9</v>
      </c>
      <c r="C36" s="1"/>
      <c r="D36" s="6"/>
      <c r="E36" s="27"/>
      <c r="F36" s="20"/>
    </row>
    <row r="37" spans="1:6" ht="17.25" customHeight="1" x14ac:dyDescent="0.2">
      <c r="A37" s="7"/>
      <c r="B37" s="1" t="s">
        <v>10</v>
      </c>
      <c r="C37" s="1"/>
      <c r="D37" s="6">
        <v>131897958.17</v>
      </c>
      <c r="E37" s="27">
        <v>0</v>
      </c>
      <c r="F37" s="20">
        <f t="shared" si="1"/>
        <v>0</v>
      </c>
    </row>
    <row r="38" spans="1:6" x14ac:dyDescent="0.2">
      <c r="A38" s="7"/>
      <c r="B38" s="1" t="s">
        <v>11</v>
      </c>
      <c r="C38" s="1"/>
      <c r="D38" s="6">
        <v>932611.82</v>
      </c>
      <c r="E38" s="27">
        <v>0</v>
      </c>
      <c r="F38" s="20">
        <f t="shared" si="1"/>
        <v>0</v>
      </c>
    </row>
    <row r="39" spans="1:6" x14ac:dyDescent="0.2">
      <c r="A39" s="7"/>
      <c r="B39" s="1" t="s">
        <v>12</v>
      </c>
      <c r="C39" s="1"/>
      <c r="D39" s="6">
        <v>422760.87</v>
      </c>
      <c r="E39" s="27">
        <v>0</v>
      </c>
      <c r="F39" s="20">
        <f t="shared" si="1"/>
        <v>0</v>
      </c>
    </row>
    <row r="40" spans="1:6" ht="31.5" x14ac:dyDescent="0.2">
      <c r="A40" s="7" t="s">
        <v>71</v>
      </c>
      <c r="B40" s="3" t="s">
        <v>30</v>
      </c>
      <c r="C40" s="1"/>
      <c r="D40" s="4">
        <f>D41</f>
        <v>32671315.129999999</v>
      </c>
      <c r="E40" s="4">
        <f>E41</f>
        <v>0</v>
      </c>
      <c r="F40" s="19">
        <f t="shared" si="1"/>
        <v>0</v>
      </c>
    </row>
    <row r="41" spans="1:6" ht="78.75" x14ac:dyDescent="0.2">
      <c r="A41" s="7"/>
      <c r="B41" s="5" t="s">
        <v>21</v>
      </c>
      <c r="C41" s="21" t="s">
        <v>48</v>
      </c>
      <c r="D41" s="6">
        <f>D43+D44+D45</f>
        <v>32671315.129999999</v>
      </c>
      <c r="E41" s="6">
        <f>E43+E44+E45</f>
        <v>0</v>
      </c>
      <c r="F41" s="20">
        <f t="shared" si="1"/>
        <v>0</v>
      </c>
    </row>
    <row r="42" spans="1:6" x14ac:dyDescent="0.2">
      <c r="A42" s="7"/>
      <c r="B42" s="1" t="s">
        <v>9</v>
      </c>
      <c r="C42" s="3"/>
      <c r="D42" s="4"/>
      <c r="E42" s="26"/>
      <c r="F42" s="20"/>
    </row>
    <row r="43" spans="1:6" x14ac:dyDescent="0.2">
      <c r="A43" s="7"/>
      <c r="B43" s="1" t="s">
        <v>10</v>
      </c>
      <c r="C43" s="3"/>
      <c r="D43" s="6">
        <v>32344600</v>
      </c>
      <c r="E43" s="29">
        <v>0</v>
      </c>
      <c r="F43" s="20">
        <f t="shared" ref="F43:F65" si="6">E43/D43*100</f>
        <v>0</v>
      </c>
    </row>
    <row r="44" spans="1:6" x14ac:dyDescent="0.2">
      <c r="A44" s="7"/>
      <c r="B44" s="1" t="s">
        <v>11</v>
      </c>
      <c r="C44" s="3"/>
      <c r="D44" s="6">
        <v>261370.5</v>
      </c>
      <c r="E44" s="29">
        <v>0</v>
      </c>
      <c r="F44" s="20">
        <f t="shared" si="6"/>
        <v>0</v>
      </c>
    </row>
    <row r="45" spans="1:6" x14ac:dyDescent="0.2">
      <c r="A45" s="7"/>
      <c r="B45" s="1" t="s">
        <v>12</v>
      </c>
      <c r="C45" s="3"/>
      <c r="D45" s="6">
        <v>65344.63</v>
      </c>
      <c r="E45" s="29">
        <v>0</v>
      </c>
      <c r="F45" s="20">
        <f t="shared" si="6"/>
        <v>0</v>
      </c>
    </row>
    <row r="46" spans="1:6" ht="31.5" x14ac:dyDescent="0.2">
      <c r="A46" s="7" t="s">
        <v>74</v>
      </c>
      <c r="B46" s="3" t="s">
        <v>75</v>
      </c>
      <c r="C46" s="3"/>
      <c r="D46" s="4">
        <f>D47+D52+D57+D62</f>
        <v>424082985</v>
      </c>
      <c r="E46" s="4">
        <f>E47+E52+E57+E62</f>
        <v>0</v>
      </c>
      <c r="F46" s="19">
        <f t="shared" si="6"/>
        <v>0</v>
      </c>
    </row>
    <row r="47" spans="1:6" ht="47.25" x14ac:dyDescent="0.2">
      <c r="A47" s="7"/>
      <c r="B47" s="5" t="s">
        <v>76</v>
      </c>
      <c r="C47" s="22" t="s">
        <v>48</v>
      </c>
      <c r="D47" s="6">
        <f>D49+D50+D51</f>
        <v>287657200</v>
      </c>
      <c r="E47" s="6">
        <f>E49+E50+E51</f>
        <v>0</v>
      </c>
      <c r="F47" s="20">
        <f t="shared" si="6"/>
        <v>0</v>
      </c>
    </row>
    <row r="48" spans="1:6" x14ac:dyDescent="0.2">
      <c r="A48" s="7"/>
      <c r="B48" s="1" t="s">
        <v>9</v>
      </c>
      <c r="C48" s="3"/>
      <c r="D48" s="6"/>
      <c r="E48" s="29"/>
      <c r="F48" s="20"/>
    </row>
    <row r="49" spans="1:6" x14ac:dyDescent="0.2">
      <c r="A49" s="7"/>
      <c r="B49" s="1" t="s">
        <v>10</v>
      </c>
      <c r="C49" s="3"/>
      <c r="D49" s="6">
        <v>202017900</v>
      </c>
      <c r="E49" s="29">
        <v>0</v>
      </c>
      <c r="F49" s="20">
        <f t="shared" si="6"/>
        <v>0</v>
      </c>
    </row>
    <row r="50" spans="1:6" x14ac:dyDescent="0.2">
      <c r="A50" s="7"/>
      <c r="B50" s="1" t="s">
        <v>11</v>
      </c>
      <c r="C50" s="3"/>
      <c r="D50" s="6">
        <v>85639300</v>
      </c>
      <c r="E50" s="29">
        <v>0</v>
      </c>
      <c r="F50" s="20">
        <f t="shared" si="6"/>
        <v>0</v>
      </c>
    </row>
    <row r="51" spans="1:6" x14ac:dyDescent="0.2">
      <c r="A51" s="7"/>
      <c r="B51" s="1" t="s">
        <v>12</v>
      </c>
      <c r="C51" s="3"/>
      <c r="D51" s="6">
        <v>0</v>
      </c>
      <c r="E51" s="29">
        <v>0</v>
      </c>
      <c r="F51" s="20">
        <v>0</v>
      </c>
    </row>
    <row r="52" spans="1:6" ht="47.25" x14ac:dyDescent="0.2">
      <c r="A52" s="7"/>
      <c r="B52" s="5" t="s">
        <v>77</v>
      </c>
      <c r="C52" s="22" t="s">
        <v>48</v>
      </c>
      <c r="D52" s="6">
        <f>D54+D55+D56</f>
        <v>90429225</v>
      </c>
      <c r="E52" s="6">
        <f>E54+E55+E56</f>
        <v>0</v>
      </c>
      <c r="F52" s="20">
        <f t="shared" si="6"/>
        <v>0</v>
      </c>
    </row>
    <row r="53" spans="1:6" x14ac:dyDescent="0.2">
      <c r="A53" s="7"/>
      <c r="B53" s="1" t="s">
        <v>9</v>
      </c>
      <c r="C53" s="3"/>
      <c r="D53" s="6"/>
      <c r="E53" s="29"/>
      <c r="F53" s="20"/>
    </row>
    <row r="54" spans="1:6" x14ac:dyDescent="0.2">
      <c r="A54" s="7"/>
      <c r="B54" s="1" t="s">
        <v>10</v>
      </c>
      <c r="C54" s="3"/>
      <c r="D54" s="6">
        <v>86061500</v>
      </c>
      <c r="E54" s="29">
        <v>0</v>
      </c>
      <c r="F54" s="20">
        <f t="shared" si="6"/>
        <v>0</v>
      </c>
    </row>
    <row r="55" spans="1:6" x14ac:dyDescent="0.2">
      <c r="A55" s="7"/>
      <c r="B55" s="1" t="s">
        <v>11</v>
      </c>
      <c r="C55" s="3"/>
      <c r="D55" s="6">
        <v>4367725</v>
      </c>
      <c r="E55" s="29">
        <v>0</v>
      </c>
      <c r="F55" s="20">
        <f t="shared" si="6"/>
        <v>0</v>
      </c>
    </row>
    <row r="56" spans="1:6" x14ac:dyDescent="0.2">
      <c r="A56" s="7"/>
      <c r="B56" s="1" t="s">
        <v>12</v>
      </c>
      <c r="C56" s="3"/>
      <c r="D56" s="6">
        <v>0</v>
      </c>
      <c r="E56" s="29">
        <v>0</v>
      </c>
      <c r="F56" s="20">
        <v>0</v>
      </c>
    </row>
    <row r="57" spans="1:6" ht="47.25" x14ac:dyDescent="0.2">
      <c r="A57" s="7"/>
      <c r="B57" s="5" t="s">
        <v>78</v>
      </c>
      <c r="C57" s="22" t="s">
        <v>48</v>
      </c>
      <c r="D57" s="6">
        <f>D59+D60+D61</f>
        <v>31633400</v>
      </c>
      <c r="E57" s="6">
        <f>E59+E60+E61</f>
        <v>0</v>
      </c>
      <c r="F57" s="20">
        <f t="shared" si="6"/>
        <v>0</v>
      </c>
    </row>
    <row r="58" spans="1:6" x14ac:dyDescent="0.2">
      <c r="A58" s="7"/>
      <c r="B58" s="1" t="s">
        <v>9</v>
      </c>
      <c r="C58" s="3"/>
      <c r="D58" s="6"/>
      <c r="E58" s="29"/>
      <c r="F58" s="20"/>
    </row>
    <row r="59" spans="1:6" x14ac:dyDescent="0.2">
      <c r="A59" s="7"/>
      <c r="B59" s="1" t="s">
        <v>10</v>
      </c>
      <c r="C59" s="3"/>
      <c r="D59" s="6">
        <v>30105500</v>
      </c>
      <c r="E59" s="29">
        <v>0</v>
      </c>
      <c r="F59" s="20">
        <f t="shared" si="6"/>
        <v>0</v>
      </c>
    </row>
    <row r="60" spans="1:6" x14ac:dyDescent="0.2">
      <c r="A60" s="7"/>
      <c r="B60" s="1" t="s">
        <v>11</v>
      </c>
      <c r="C60" s="3"/>
      <c r="D60" s="6">
        <v>1527900</v>
      </c>
      <c r="E60" s="29">
        <v>0</v>
      </c>
      <c r="F60" s="20">
        <f t="shared" si="6"/>
        <v>0</v>
      </c>
    </row>
    <row r="61" spans="1:6" x14ac:dyDescent="0.2">
      <c r="A61" s="7"/>
      <c r="B61" s="1" t="s">
        <v>12</v>
      </c>
      <c r="C61" s="3"/>
      <c r="D61" s="6">
        <v>0</v>
      </c>
      <c r="E61" s="29">
        <v>0</v>
      </c>
      <c r="F61" s="20">
        <v>0</v>
      </c>
    </row>
    <row r="62" spans="1:6" ht="72.75" customHeight="1" x14ac:dyDescent="0.2">
      <c r="A62" s="7"/>
      <c r="B62" s="1" t="s">
        <v>79</v>
      </c>
      <c r="C62" s="22" t="s">
        <v>48</v>
      </c>
      <c r="D62" s="6">
        <f>D64+D65+D66</f>
        <v>14363160</v>
      </c>
      <c r="E62" s="6">
        <f>E64+E65+E66</f>
        <v>0</v>
      </c>
      <c r="F62" s="20">
        <f t="shared" si="6"/>
        <v>0</v>
      </c>
    </row>
    <row r="63" spans="1:6" x14ac:dyDescent="0.2">
      <c r="A63" s="7"/>
      <c r="B63" s="1" t="s">
        <v>9</v>
      </c>
      <c r="C63" s="3"/>
      <c r="D63" s="6"/>
      <c r="E63" s="29"/>
      <c r="F63" s="20"/>
    </row>
    <row r="64" spans="1:6" x14ac:dyDescent="0.2">
      <c r="A64" s="7"/>
      <c r="B64" s="1" t="s">
        <v>10</v>
      </c>
      <c r="C64" s="3"/>
      <c r="D64" s="6">
        <v>13708400</v>
      </c>
      <c r="E64" s="29">
        <v>0</v>
      </c>
      <c r="F64" s="20">
        <f t="shared" si="6"/>
        <v>0</v>
      </c>
    </row>
    <row r="65" spans="1:6" x14ac:dyDescent="0.2">
      <c r="A65" s="7"/>
      <c r="B65" s="1" t="s">
        <v>11</v>
      </c>
      <c r="C65" s="3"/>
      <c r="D65" s="6">
        <v>654760</v>
      </c>
      <c r="E65" s="29">
        <v>0</v>
      </c>
      <c r="F65" s="20">
        <f t="shared" si="6"/>
        <v>0</v>
      </c>
    </row>
    <row r="66" spans="1:6" x14ac:dyDescent="0.2">
      <c r="A66" s="7"/>
      <c r="B66" s="1" t="s">
        <v>12</v>
      </c>
      <c r="C66" s="3"/>
      <c r="D66" s="6">
        <v>0</v>
      </c>
      <c r="E66" s="29">
        <v>0</v>
      </c>
      <c r="F66" s="20">
        <v>0</v>
      </c>
    </row>
    <row r="67" spans="1:6" x14ac:dyDescent="0.2">
      <c r="A67" s="7" t="s">
        <v>6</v>
      </c>
      <c r="B67" s="3" t="s">
        <v>20</v>
      </c>
      <c r="C67" s="3"/>
      <c r="D67" s="4">
        <f>D68</f>
        <v>249359300</v>
      </c>
      <c r="E67" s="4">
        <f>E68</f>
        <v>0</v>
      </c>
      <c r="F67" s="19">
        <f t="shared" si="1"/>
        <v>0</v>
      </c>
    </row>
    <row r="68" spans="1:6" ht="30.75" customHeight="1" x14ac:dyDescent="0.2">
      <c r="A68" s="7" t="s">
        <v>22</v>
      </c>
      <c r="B68" s="3" t="s">
        <v>34</v>
      </c>
      <c r="C68" s="3"/>
      <c r="D68" s="4">
        <f>D69+D74</f>
        <v>249359300</v>
      </c>
      <c r="E68" s="26">
        <f t="shared" ref="E68" si="7">E69+E74</f>
        <v>0</v>
      </c>
      <c r="F68" s="19">
        <f t="shared" si="1"/>
        <v>0</v>
      </c>
    </row>
    <row r="69" spans="1:6" ht="63" x14ac:dyDescent="0.2">
      <c r="A69" s="7"/>
      <c r="B69" s="38" t="s">
        <v>65</v>
      </c>
      <c r="C69" s="21" t="s">
        <v>50</v>
      </c>
      <c r="D69" s="6">
        <f>D71+D72+D73</f>
        <v>230685800</v>
      </c>
      <c r="E69" s="29">
        <f t="shared" ref="E69" si="8">E71+E72+E73</f>
        <v>0</v>
      </c>
      <c r="F69" s="20">
        <f t="shared" si="1"/>
        <v>0</v>
      </c>
    </row>
    <row r="70" spans="1:6" x14ac:dyDescent="0.2">
      <c r="A70" s="7"/>
      <c r="B70" s="1" t="s">
        <v>9</v>
      </c>
      <c r="C70" s="23"/>
      <c r="D70" s="4"/>
      <c r="E70" s="27"/>
      <c r="F70" s="20"/>
    </row>
    <row r="71" spans="1:6" ht="17.25" customHeight="1" x14ac:dyDescent="0.2">
      <c r="A71" s="7"/>
      <c r="B71" s="1" t="s">
        <v>10</v>
      </c>
      <c r="C71" s="23"/>
      <c r="D71" s="6">
        <v>228378900</v>
      </c>
      <c r="E71" s="27"/>
      <c r="F71" s="20">
        <f t="shared" si="1"/>
        <v>0</v>
      </c>
    </row>
    <row r="72" spans="1:6" ht="16.5" customHeight="1" x14ac:dyDescent="0.2">
      <c r="A72" s="7"/>
      <c r="B72" s="1" t="s">
        <v>11</v>
      </c>
      <c r="C72" s="23"/>
      <c r="D72" s="6">
        <v>1845500</v>
      </c>
      <c r="E72" s="27"/>
      <c r="F72" s="20">
        <f t="shared" si="1"/>
        <v>0</v>
      </c>
    </row>
    <row r="73" spans="1:6" ht="18" customHeight="1" x14ac:dyDescent="0.2">
      <c r="A73" s="7"/>
      <c r="B73" s="1" t="s">
        <v>12</v>
      </c>
      <c r="C73" s="23"/>
      <c r="D73" s="6">
        <v>461400</v>
      </c>
      <c r="E73" s="27"/>
      <c r="F73" s="20">
        <f t="shared" si="1"/>
        <v>0</v>
      </c>
    </row>
    <row r="74" spans="1:6" ht="63" x14ac:dyDescent="0.2">
      <c r="A74" s="7"/>
      <c r="B74" s="10" t="s">
        <v>37</v>
      </c>
      <c r="C74" s="22" t="s">
        <v>50</v>
      </c>
      <c r="D74" s="6">
        <f>D76+D77+D78</f>
        <v>18673500</v>
      </c>
      <c r="E74" s="29">
        <f t="shared" ref="E74" si="9">E76+E77+E78</f>
        <v>0</v>
      </c>
      <c r="F74" s="20">
        <f t="shared" si="1"/>
        <v>0</v>
      </c>
    </row>
    <row r="75" spans="1:6" x14ac:dyDescent="0.2">
      <c r="A75" s="7"/>
      <c r="B75" s="1" t="s">
        <v>9</v>
      </c>
      <c r="C75" s="1"/>
      <c r="D75" s="4"/>
      <c r="E75" s="27"/>
      <c r="F75" s="20"/>
    </row>
    <row r="76" spans="1:6" x14ac:dyDescent="0.2">
      <c r="A76" s="7"/>
      <c r="B76" s="1" t="s">
        <v>10</v>
      </c>
      <c r="C76" s="1"/>
      <c r="D76" s="6">
        <v>18486800</v>
      </c>
      <c r="E76" s="27"/>
      <c r="F76" s="20">
        <f t="shared" si="1"/>
        <v>0</v>
      </c>
    </row>
    <row r="77" spans="1:6" x14ac:dyDescent="0.2">
      <c r="A77" s="7"/>
      <c r="B77" s="1" t="s">
        <v>11</v>
      </c>
      <c r="C77" s="1"/>
      <c r="D77" s="6">
        <v>149400</v>
      </c>
      <c r="E77" s="27"/>
      <c r="F77" s="20">
        <f t="shared" si="1"/>
        <v>0</v>
      </c>
    </row>
    <row r="78" spans="1:6" ht="15.75" customHeight="1" x14ac:dyDescent="0.2">
      <c r="A78" s="7"/>
      <c r="B78" s="1" t="s">
        <v>12</v>
      </c>
      <c r="C78" s="1"/>
      <c r="D78" s="6">
        <v>37300</v>
      </c>
      <c r="E78" s="27"/>
      <c r="F78" s="20">
        <f t="shared" si="1"/>
        <v>0</v>
      </c>
    </row>
    <row r="79" spans="1:6" x14ac:dyDescent="0.2">
      <c r="A79" s="7" t="s">
        <v>7</v>
      </c>
      <c r="B79" s="3" t="s">
        <v>28</v>
      </c>
      <c r="C79" s="3"/>
      <c r="D79" s="4">
        <f>D80</f>
        <v>608342412</v>
      </c>
      <c r="E79" s="26">
        <f>E80</f>
        <v>18399044.660000004</v>
      </c>
      <c r="F79" s="19">
        <f t="shared" si="1"/>
        <v>3.0244553555802391</v>
      </c>
    </row>
    <row r="80" spans="1:6" ht="47.25" x14ac:dyDescent="0.2">
      <c r="A80" s="7" t="s">
        <v>25</v>
      </c>
      <c r="B80" s="3" t="s">
        <v>35</v>
      </c>
      <c r="C80" s="3"/>
      <c r="D80" s="4">
        <f>D81+D86+D91+D96+D101</f>
        <v>608342412</v>
      </c>
      <c r="E80" s="26">
        <f>E81+E86+E91+E96+E101</f>
        <v>18399044.660000004</v>
      </c>
      <c r="F80" s="19">
        <f t="shared" si="1"/>
        <v>3.0244553555802391</v>
      </c>
    </row>
    <row r="81" spans="1:6" ht="47.25" x14ac:dyDescent="0.2">
      <c r="A81" s="7"/>
      <c r="B81" s="10" t="s">
        <v>38</v>
      </c>
      <c r="C81" s="22" t="s">
        <v>48</v>
      </c>
      <c r="D81" s="6">
        <f>D83+D84+D85</f>
        <v>159975700</v>
      </c>
      <c r="E81" s="29">
        <f t="shared" ref="E81" si="10">E83+E84+E85</f>
        <v>17953637.060000002</v>
      </c>
      <c r="F81" s="20">
        <f t="shared" si="1"/>
        <v>11.222727614256417</v>
      </c>
    </row>
    <row r="82" spans="1:6" x14ac:dyDescent="0.2">
      <c r="A82" s="7"/>
      <c r="B82" s="1" t="s">
        <v>9</v>
      </c>
      <c r="C82" s="23"/>
      <c r="D82" s="6"/>
      <c r="E82" s="27"/>
      <c r="F82" s="20"/>
    </row>
    <row r="83" spans="1:6" x14ac:dyDescent="0.2">
      <c r="A83" s="7"/>
      <c r="B83" s="1" t="s">
        <v>10</v>
      </c>
      <c r="C83" s="23"/>
      <c r="D83" s="6">
        <v>158408170</v>
      </c>
      <c r="E83" s="27">
        <v>17774100.68</v>
      </c>
      <c r="F83" s="20">
        <f t="shared" si="1"/>
        <v>11.220444425309628</v>
      </c>
    </row>
    <row r="84" spans="1:6" x14ac:dyDescent="0.2">
      <c r="A84" s="7"/>
      <c r="B84" s="1" t="s">
        <v>11</v>
      </c>
      <c r="C84" s="23"/>
      <c r="D84" s="6">
        <v>783765</v>
      </c>
      <c r="E84" s="27">
        <v>89768.19</v>
      </c>
      <c r="F84" s="20">
        <f t="shared" si="1"/>
        <v>11.453457350098564</v>
      </c>
    </row>
    <row r="85" spans="1:6" x14ac:dyDescent="0.2">
      <c r="A85" s="7"/>
      <c r="B85" s="1" t="s">
        <v>12</v>
      </c>
      <c r="C85" s="23"/>
      <c r="D85" s="6">
        <v>783765</v>
      </c>
      <c r="E85" s="27">
        <v>89768.19</v>
      </c>
      <c r="F85" s="20">
        <f t="shared" si="1"/>
        <v>11.453457350098564</v>
      </c>
    </row>
    <row r="86" spans="1:6" ht="47.25" x14ac:dyDescent="0.2">
      <c r="A86" s="7"/>
      <c r="B86" s="5" t="s">
        <v>39</v>
      </c>
      <c r="C86" s="22" t="s">
        <v>48</v>
      </c>
      <c r="D86" s="6">
        <f>D88+D89+D90</f>
        <v>122714749.99999999</v>
      </c>
      <c r="E86" s="29">
        <f t="shared" ref="E86" si="11">E88+E89+E90</f>
        <v>0</v>
      </c>
      <c r="F86" s="20">
        <f t="shared" si="1"/>
        <v>0</v>
      </c>
    </row>
    <row r="87" spans="1:6" x14ac:dyDescent="0.2">
      <c r="A87" s="7"/>
      <c r="B87" s="1" t="s">
        <v>9</v>
      </c>
      <c r="C87" s="23"/>
      <c r="D87" s="6"/>
      <c r="E87" s="27"/>
      <c r="F87" s="20"/>
    </row>
    <row r="88" spans="1:6" ht="18" customHeight="1" x14ac:dyDescent="0.2">
      <c r="A88" s="7"/>
      <c r="B88" s="1" t="s">
        <v>10</v>
      </c>
      <c r="C88" s="23"/>
      <c r="D88" s="6">
        <v>121467861.23999999</v>
      </c>
      <c r="E88" s="27"/>
      <c r="F88" s="20">
        <f t="shared" si="1"/>
        <v>0</v>
      </c>
    </row>
    <row r="89" spans="1:6" ht="18" customHeight="1" x14ac:dyDescent="0.2">
      <c r="A89" s="7"/>
      <c r="B89" s="1" t="s">
        <v>11</v>
      </c>
      <c r="C89" s="23"/>
      <c r="D89" s="6">
        <v>623444.38</v>
      </c>
      <c r="E89" s="27"/>
      <c r="F89" s="20">
        <f t="shared" si="1"/>
        <v>0</v>
      </c>
    </row>
    <row r="90" spans="1:6" x14ac:dyDescent="0.2">
      <c r="A90" s="7"/>
      <c r="B90" s="1" t="s">
        <v>12</v>
      </c>
      <c r="C90" s="23"/>
      <c r="D90" s="6">
        <v>623444.38</v>
      </c>
      <c r="E90" s="27"/>
      <c r="F90" s="20">
        <f t="shared" si="1"/>
        <v>0</v>
      </c>
    </row>
    <row r="91" spans="1:6" ht="47.25" x14ac:dyDescent="0.2">
      <c r="A91" s="7"/>
      <c r="B91" s="30" t="s">
        <v>56</v>
      </c>
      <c r="C91" s="22" t="s">
        <v>48</v>
      </c>
      <c r="D91" s="6">
        <f>D93+D94+D95</f>
        <v>29985330</v>
      </c>
      <c r="E91" s="29">
        <f t="shared" ref="E91" si="12">E93+E94+E95</f>
        <v>445407.6</v>
      </c>
      <c r="F91" s="20">
        <f t="shared" si="1"/>
        <v>1.4854183695827259</v>
      </c>
    </row>
    <row r="92" spans="1:6" x14ac:dyDescent="0.2">
      <c r="A92" s="7"/>
      <c r="B92" s="1" t="s">
        <v>9</v>
      </c>
      <c r="C92" s="23"/>
      <c r="D92" s="6"/>
      <c r="E92" s="27"/>
      <c r="F92" s="20"/>
    </row>
    <row r="93" spans="1:6" x14ac:dyDescent="0.2">
      <c r="A93" s="16"/>
      <c r="B93" s="1" t="s">
        <v>10</v>
      </c>
      <c r="C93" s="23"/>
      <c r="D93" s="6">
        <v>29676060</v>
      </c>
      <c r="E93" s="27">
        <v>440953.52</v>
      </c>
      <c r="F93" s="20">
        <f t="shared" si="1"/>
        <v>1.4858897036870797</v>
      </c>
    </row>
    <row r="94" spans="1:6" x14ac:dyDescent="0.2">
      <c r="A94" s="16"/>
      <c r="B94" s="1" t="s">
        <v>11</v>
      </c>
      <c r="C94" s="23"/>
      <c r="D94" s="6">
        <v>154635</v>
      </c>
      <c r="E94" s="27">
        <v>2227.04</v>
      </c>
      <c r="F94" s="20">
        <f t="shared" ref="F94:F112" si="13">E94/D94*100</f>
        <v>1.4401914185016329</v>
      </c>
    </row>
    <row r="95" spans="1:6" x14ac:dyDescent="0.2">
      <c r="A95" s="16"/>
      <c r="B95" s="1" t="s">
        <v>12</v>
      </c>
      <c r="C95" s="23"/>
      <c r="D95" s="6">
        <v>154635</v>
      </c>
      <c r="E95" s="27">
        <v>2227.04</v>
      </c>
      <c r="F95" s="20">
        <f t="shared" si="13"/>
        <v>1.4401914185016329</v>
      </c>
    </row>
    <row r="96" spans="1:6" ht="47.25" x14ac:dyDescent="0.2">
      <c r="A96" s="7"/>
      <c r="B96" s="30" t="s">
        <v>57</v>
      </c>
      <c r="C96" s="22" t="s">
        <v>48</v>
      </c>
      <c r="D96" s="6">
        <f>D98+D99+D100</f>
        <v>158227530</v>
      </c>
      <c r="E96" s="29">
        <f t="shared" ref="E96" si="14">E98+E99+E100</f>
        <v>0</v>
      </c>
      <c r="F96" s="20">
        <f t="shared" si="13"/>
        <v>0</v>
      </c>
    </row>
    <row r="97" spans="1:6" x14ac:dyDescent="0.2">
      <c r="A97" s="7"/>
      <c r="B97" s="1" t="s">
        <v>9</v>
      </c>
      <c r="C97" s="1"/>
      <c r="D97" s="6"/>
      <c r="E97" s="27"/>
      <c r="F97" s="20"/>
    </row>
    <row r="98" spans="1:6" x14ac:dyDescent="0.2">
      <c r="A98" s="7"/>
      <c r="B98" s="1" t="s">
        <v>10</v>
      </c>
      <c r="C98" s="1"/>
      <c r="D98" s="6">
        <v>156642177.06</v>
      </c>
      <c r="E98" s="27"/>
      <c r="F98" s="20">
        <f t="shared" si="13"/>
        <v>0</v>
      </c>
    </row>
    <row r="99" spans="1:6" x14ac:dyDescent="0.2">
      <c r="A99" s="7"/>
      <c r="B99" s="1" t="s">
        <v>11</v>
      </c>
      <c r="C99" s="1"/>
      <c r="D99" s="6">
        <v>792676.47</v>
      </c>
      <c r="E99" s="27"/>
      <c r="F99" s="20">
        <f t="shared" si="13"/>
        <v>0</v>
      </c>
    </row>
    <row r="100" spans="1:6" x14ac:dyDescent="0.2">
      <c r="A100" s="7"/>
      <c r="B100" s="1" t="s">
        <v>12</v>
      </c>
      <c r="C100" s="1"/>
      <c r="D100" s="6">
        <v>792676.47</v>
      </c>
      <c r="E100" s="27"/>
      <c r="F100" s="20">
        <f t="shared" si="13"/>
        <v>0</v>
      </c>
    </row>
    <row r="101" spans="1:6" ht="47.25" x14ac:dyDescent="0.2">
      <c r="A101" s="7"/>
      <c r="B101" s="30" t="s">
        <v>58</v>
      </c>
      <c r="C101" s="21" t="s">
        <v>48</v>
      </c>
      <c r="D101" s="6">
        <f>D103+D104+D105</f>
        <v>137439102</v>
      </c>
      <c r="E101" s="29">
        <f>E103+E104+E105</f>
        <v>0</v>
      </c>
      <c r="F101" s="20">
        <f t="shared" si="13"/>
        <v>0</v>
      </c>
    </row>
    <row r="102" spans="1:6" x14ac:dyDescent="0.2">
      <c r="A102" s="7"/>
      <c r="B102" s="1" t="s">
        <v>9</v>
      </c>
      <c r="C102" s="1"/>
      <c r="D102" s="6"/>
      <c r="E102" s="27"/>
      <c r="F102" s="20"/>
    </row>
    <row r="103" spans="1:6" x14ac:dyDescent="0.2">
      <c r="A103" s="7"/>
      <c r="B103" s="1" t="s">
        <v>10</v>
      </c>
      <c r="C103" s="1"/>
      <c r="D103" s="6">
        <v>136064700</v>
      </c>
      <c r="E103" s="27"/>
      <c r="F103" s="20">
        <f t="shared" si="13"/>
        <v>0</v>
      </c>
    </row>
    <row r="104" spans="1:6" x14ac:dyDescent="0.2">
      <c r="A104" s="7"/>
      <c r="B104" s="1" t="s">
        <v>11</v>
      </c>
      <c r="C104" s="1"/>
      <c r="D104" s="6">
        <v>687201</v>
      </c>
      <c r="E104" s="27"/>
      <c r="F104" s="20">
        <f t="shared" si="13"/>
        <v>0</v>
      </c>
    </row>
    <row r="105" spans="1:6" x14ac:dyDescent="0.2">
      <c r="A105" s="7"/>
      <c r="B105" s="1" t="s">
        <v>12</v>
      </c>
      <c r="C105" s="1"/>
      <c r="D105" s="6">
        <v>687201</v>
      </c>
      <c r="E105" s="27"/>
      <c r="F105" s="20">
        <f t="shared" si="13"/>
        <v>0</v>
      </c>
    </row>
    <row r="106" spans="1:6" ht="31.5" x14ac:dyDescent="0.2">
      <c r="A106" s="7" t="s">
        <v>59</v>
      </c>
      <c r="B106" s="3" t="s">
        <v>41</v>
      </c>
      <c r="C106" s="3"/>
      <c r="D106" s="4">
        <f>D107</f>
        <v>857900000</v>
      </c>
      <c r="E106" s="4">
        <f>E107</f>
        <v>0</v>
      </c>
      <c r="F106" s="19">
        <f t="shared" si="13"/>
        <v>0</v>
      </c>
    </row>
    <row r="107" spans="1:6" ht="31.5" x14ac:dyDescent="0.2">
      <c r="A107" s="7" t="s">
        <v>60</v>
      </c>
      <c r="B107" s="3" t="s">
        <v>26</v>
      </c>
      <c r="C107" s="3"/>
      <c r="D107" s="4">
        <f>D108</f>
        <v>857900000</v>
      </c>
      <c r="E107" s="4">
        <f>E108</f>
        <v>0</v>
      </c>
      <c r="F107" s="19">
        <f t="shared" si="13"/>
        <v>0</v>
      </c>
    </row>
    <row r="108" spans="1:6" ht="63" x14ac:dyDescent="0.2">
      <c r="A108" s="7"/>
      <c r="B108" s="5" t="s">
        <v>27</v>
      </c>
      <c r="C108" s="21" t="s">
        <v>50</v>
      </c>
      <c r="D108" s="6">
        <f>D110+D111+D112</f>
        <v>857900000</v>
      </c>
      <c r="E108" s="29">
        <f t="shared" ref="E108" si="15">E110+E111+E112</f>
        <v>0</v>
      </c>
      <c r="F108" s="20">
        <f t="shared" si="13"/>
        <v>0</v>
      </c>
    </row>
    <row r="109" spans="1:6" x14ac:dyDescent="0.2">
      <c r="A109" s="7"/>
      <c r="B109" s="1" t="s">
        <v>9</v>
      </c>
      <c r="C109" s="1"/>
      <c r="D109" s="6"/>
      <c r="E109" s="27"/>
      <c r="F109" s="20"/>
    </row>
    <row r="110" spans="1:6" x14ac:dyDescent="0.2">
      <c r="A110" s="7"/>
      <c r="B110" s="1" t="s">
        <v>10</v>
      </c>
      <c r="C110" s="1"/>
      <c r="D110" s="6">
        <v>258950000</v>
      </c>
      <c r="E110" s="27"/>
      <c r="F110" s="20">
        <f t="shared" si="13"/>
        <v>0</v>
      </c>
    </row>
    <row r="111" spans="1:6" x14ac:dyDescent="0.2">
      <c r="A111" s="7"/>
      <c r="B111" s="1" t="s">
        <v>11</v>
      </c>
      <c r="C111" s="1"/>
      <c r="D111" s="6">
        <v>479160000</v>
      </c>
      <c r="E111" s="27"/>
      <c r="F111" s="20">
        <f t="shared" si="13"/>
        <v>0</v>
      </c>
    </row>
    <row r="112" spans="1:6" x14ac:dyDescent="0.2">
      <c r="A112" s="7"/>
      <c r="B112" s="1" t="s">
        <v>12</v>
      </c>
      <c r="C112" s="1"/>
      <c r="D112" s="6">
        <v>119790000</v>
      </c>
      <c r="E112" s="27"/>
      <c r="F112" s="20">
        <f t="shared" si="13"/>
        <v>0</v>
      </c>
    </row>
    <row r="113" spans="1:6" x14ac:dyDescent="0.25">
      <c r="A113" s="31"/>
      <c r="B113" s="32"/>
      <c r="C113" s="33"/>
      <c r="D113" s="34"/>
      <c r="E113" s="35"/>
      <c r="F113" s="36"/>
    </row>
    <row r="117" spans="1:6" ht="18.75" x14ac:dyDescent="0.3">
      <c r="A117" s="80" t="s">
        <v>44</v>
      </c>
      <c r="B117" s="80"/>
      <c r="C117" s="41"/>
    </row>
    <row r="118" spans="1:6" ht="18.75" x14ac:dyDescent="0.3">
      <c r="A118" s="80" t="s">
        <v>43</v>
      </c>
      <c r="B118" s="80"/>
      <c r="C118" s="41"/>
      <c r="E118" s="81" t="s">
        <v>45</v>
      </c>
      <c r="F118" s="81"/>
    </row>
  </sheetData>
  <mergeCells count="5">
    <mergeCell ref="A2:F2"/>
    <mergeCell ref="E4:F4"/>
    <mergeCell ref="A117:B117"/>
    <mergeCell ref="A118:B118"/>
    <mergeCell ref="E118:F118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view="pageBreakPreview" zoomScaleNormal="100" zoomScaleSheetLayoutView="100" workbookViewId="0">
      <selection activeCell="C21" sqref="C21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16384" width="9.33203125" style="9"/>
  </cols>
  <sheetData>
    <row r="1" spans="1:6" ht="21" customHeight="1" x14ac:dyDescent="0.2"/>
    <row r="2" spans="1:6" ht="56.25" customHeight="1" x14ac:dyDescent="0.2">
      <c r="A2" s="78" t="s">
        <v>80</v>
      </c>
      <c r="B2" s="78"/>
      <c r="C2" s="78"/>
      <c r="D2" s="78"/>
      <c r="E2" s="78"/>
      <c r="F2" s="78"/>
    </row>
    <row r="3" spans="1:6" ht="23.25" customHeight="1" x14ac:dyDescent="0.2">
      <c r="A3" s="12"/>
      <c r="B3" s="13"/>
      <c r="C3" s="13"/>
      <c r="D3" s="8"/>
    </row>
    <row r="4" spans="1:6" x14ac:dyDescent="0.25">
      <c r="A4" s="14"/>
      <c r="B4" s="15"/>
      <c r="C4" s="15"/>
      <c r="D4" s="11"/>
      <c r="E4" s="79" t="s">
        <v>8</v>
      </c>
      <c r="F4" s="79"/>
    </row>
    <row r="5" spans="1:6" ht="47.25" x14ac:dyDescent="0.2">
      <c r="A5" s="7" t="s">
        <v>13</v>
      </c>
      <c r="B5" s="7" t="s">
        <v>32</v>
      </c>
      <c r="C5" s="7" t="s">
        <v>47</v>
      </c>
      <c r="D5" s="7" t="s">
        <v>62</v>
      </c>
      <c r="E5" s="24" t="s">
        <v>81</v>
      </c>
      <c r="F5" s="7" t="s">
        <v>42</v>
      </c>
    </row>
    <row r="6" spans="1:6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25">
        <v>5</v>
      </c>
      <c r="F6" s="16">
        <v>6</v>
      </c>
    </row>
    <row r="7" spans="1:6" x14ac:dyDescent="0.2">
      <c r="A7" s="16" t="s">
        <v>0</v>
      </c>
      <c r="B7" s="7" t="s">
        <v>33</v>
      </c>
      <c r="C7" s="7"/>
      <c r="D7" s="4">
        <f>D9+D10+D11</f>
        <v>2843277247.4099998</v>
      </c>
      <c r="E7" s="26">
        <f t="shared" ref="E7" si="0">E9+E10+E11</f>
        <v>45198131.219999991</v>
      </c>
      <c r="F7" s="19">
        <f>E7/D7*100</f>
        <v>1.5896491016193341</v>
      </c>
    </row>
    <row r="8" spans="1:6" x14ac:dyDescent="0.2">
      <c r="A8" s="16"/>
      <c r="B8" s="1" t="s">
        <v>9</v>
      </c>
      <c r="C8" s="1"/>
      <c r="D8" s="4"/>
      <c r="E8" s="27"/>
      <c r="F8" s="20"/>
    </row>
    <row r="9" spans="1:6" x14ac:dyDescent="0.2">
      <c r="A9" s="16"/>
      <c r="B9" s="2" t="s">
        <v>10</v>
      </c>
      <c r="C9" s="2"/>
      <c r="D9" s="4">
        <f>D17+D30+D37+D71+D76+D83+D88+D93+D98+D103+D110+D24+D43+D49+D54+D59+D64</f>
        <v>2125609626.47</v>
      </c>
      <c r="E9" s="4">
        <f>E17+E30+E37+E71+E76+E83+E88+E93+E98+E103+E110+E24+E43+E49+E54+E59+E64</f>
        <v>43307520.879999995</v>
      </c>
      <c r="F9" s="19">
        <f t="shared" ref="F9:F93" si="1">E9/D9*100</f>
        <v>2.0374164823444461</v>
      </c>
    </row>
    <row r="10" spans="1:6" x14ac:dyDescent="0.2">
      <c r="A10" s="16"/>
      <c r="B10" s="2" t="s">
        <v>11</v>
      </c>
      <c r="C10" s="2"/>
      <c r="D10" s="4">
        <f>D18+D25+D31+D38+D72+D77+D84+D89+D94+D99+D104+D111+D44+D50+D55+D60+D65</f>
        <v>581801904.83999991</v>
      </c>
      <c r="E10" s="4">
        <f>E18+E25+E31+E38+E72+E77+E84+E89+E94+E99+E104+E111+E44+E50+E55+E60+E65</f>
        <v>189508.47</v>
      </c>
      <c r="F10" s="19">
        <f t="shared" si="1"/>
        <v>3.2572679536364925E-2</v>
      </c>
    </row>
    <row r="11" spans="1:6" x14ac:dyDescent="0.2">
      <c r="A11" s="16"/>
      <c r="B11" s="2" t="s">
        <v>12</v>
      </c>
      <c r="C11" s="2"/>
      <c r="D11" s="4">
        <f>D19+D26+D32+D39+D73+D78+D85+D90+D95+D100+D105+D112+D45+D51+D56+D61+D66</f>
        <v>135865716.09999999</v>
      </c>
      <c r="E11" s="4">
        <f>E19+E26+E32+E39+E73+E78+E85+E90+E95+E100+E105+E112+E45+E51+E56+E61+E66</f>
        <v>1701101.8699999999</v>
      </c>
      <c r="F11" s="19">
        <f t="shared" si="1"/>
        <v>1.2520464461748049</v>
      </c>
    </row>
    <row r="12" spans="1:6" ht="15" customHeight="1" x14ac:dyDescent="0.2">
      <c r="A12" s="16"/>
      <c r="B12" s="2" t="s">
        <v>46</v>
      </c>
      <c r="C12" s="2"/>
      <c r="D12" s="4" t="s">
        <v>31</v>
      </c>
      <c r="E12" s="27"/>
      <c r="F12" s="19"/>
    </row>
    <row r="13" spans="1:6" ht="15.75" customHeight="1" x14ac:dyDescent="0.2">
      <c r="A13" s="7" t="s">
        <v>3</v>
      </c>
      <c r="B13" s="3" t="s">
        <v>51</v>
      </c>
      <c r="C13" s="2"/>
      <c r="D13" s="4">
        <f>D14</f>
        <v>4128730</v>
      </c>
      <c r="E13" s="26">
        <f>E14</f>
        <v>0</v>
      </c>
      <c r="F13" s="19">
        <f t="shared" si="1"/>
        <v>0</v>
      </c>
    </row>
    <row r="14" spans="1:6" ht="33" customHeight="1" x14ac:dyDescent="0.2">
      <c r="A14" s="7" t="s">
        <v>15</v>
      </c>
      <c r="B14" s="3" t="s">
        <v>52</v>
      </c>
      <c r="C14" s="2"/>
      <c r="D14" s="4">
        <f>D15</f>
        <v>4128730</v>
      </c>
      <c r="E14" s="26">
        <f>E15</f>
        <v>0</v>
      </c>
      <c r="F14" s="19">
        <f t="shared" si="1"/>
        <v>0</v>
      </c>
    </row>
    <row r="15" spans="1:6" ht="48.75" customHeight="1" x14ac:dyDescent="0.2">
      <c r="A15" s="7"/>
      <c r="B15" s="28" t="s">
        <v>64</v>
      </c>
      <c r="C15" s="23" t="s">
        <v>53</v>
      </c>
      <c r="D15" s="4">
        <f>D17+D18+D19</f>
        <v>4128730</v>
      </c>
      <c r="E15" s="26">
        <f>E17+E18+E19</f>
        <v>0</v>
      </c>
      <c r="F15" s="19">
        <f t="shared" si="1"/>
        <v>0</v>
      </c>
    </row>
    <row r="16" spans="1:6" x14ac:dyDescent="0.2">
      <c r="A16" s="7"/>
      <c r="B16" s="1" t="s">
        <v>9</v>
      </c>
      <c r="C16" s="2"/>
      <c r="D16" s="4"/>
      <c r="E16" s="27"/>
      <c r="F16" s="19"/>
    </row>
    <row r="17" spans="1:6" x14ac:dyDescent="0.2">
      <c r="A17" s="7"/>
      <c r="B17" s="1" t="s">
        <v>10</v>
      </c>
      <c r="C17" s="2"/>
      <c r="D17" s="6">
        <v>4085400</v>
      </c>
      <c r="E17" s="27"/>
      <c r="F17" s="20">
        <f t="shared" si="1"/>
        <v>0</v>
      </c>
    </row>
    <row r="18" spans="1:6" x14ac:dyDescent="0.2">
      <c r="A18" s="7"/>
      <c r="B18" s="1" t="s">
        <v>11</v>
      </c>
      <c r="C18" s="2"/>
      <c r="D18" s="6">
        <v>41266.67</v>
      </c>
      <c r="E18" s="27"/>
      <c r="F18" s="20">
        <f t="shared" si="1"/>
        <v>0</v>
      </c>
    </row>
    <row r="19" spans="1:6" x14ac:dyDescent="0.2">
      <c r="A19" s="7"/>
      <c r="B19" s="1" t="s">
        <v>12</v>
      </c>
      <c r="C19" s="2"/>
      <c r="D19" s="6">
        <v>2063.33</v>
      </c>
      <c r="E19" s="27"/>
      <c r="F19" s="20">
        <f t="shared" si="1"/>
        <v>0</v>
      </c>
    </row>
    <row r="20" spans="1:6" ht="17.25" customHeight="1" x14ac:dyDescent="0.2">
      <c r="A20" s="7" t="s">
        <v>4</v>
      </c>
      <c r="B20" s="3" t="s">
        <v>14</v>
      </c>
      <c r="C20" s="3"/>
      <c r="D20" s="4">
        <f>D21+D27</f>
        <v>533539174.42000002</v>
      </c>
      <c r="E20" s="26">
        <f>E21+E27</f>
        <v>7296439.5500000007</v>
      </c>
      <c r="F20" s="19">
        <f t="shared" si="1"/>
        <v>1.3675546051387542</v>
      </c>
    </row>
    <row r="21" spans="1:6" ht="31.5" x14ac:dyDescent="0.2">
      <c r="A21" s="7" t="s">
        <v>18</v>
      </c>
      <c r="B21" s="3" t="s">
        <v>16</v>
      </c>
      <c r="C21" s="3"/>
      <c r="D21" s="4">
        <f>D22</f>
        <v>522539174.42000002</v>
      </c>
      <c r="E21" s="26">
        <f>E22</f>
        <v>5796439.5500000007</v>
      </c>
      <c r="F21" s="19">
        <f t="shared" si="1"/>
        <v>1.1092832525779226</v>
      </c>
    </row>
    <row r="22" spans="1:6" ht="47.25" x14ac:dyDescent="0.2">
      <c r="A22" s="7"/>
      <c r="B22" s="10" t="s">
        <v>54</v>
      </c>
      <c r="C22" s="21" t="s">
        <v>48</v>
      </c>
      <c r="D22" s="6">
        <f>D24+D25+D26</f>
        <v>522539174.42000002</v>
      </c>
      <c r="E22" s="29">
        <f>E24+E25+E26</f>
        <v>5796439.5500000007</v>
      </c>
      <c r="F22" s="20">
        <f t="shared" si="1"/>
        <v>1.1092832525779226</v>
      </c>
    </row>
    <row r="23" spans="1:6" x14ac:dyDescent="0.2">
      <c r="A23" s="7"/>
      <c r="B23" s="1" t="s">
        <v>9</v>
      </c>
      <c r="C23" s="3"/>
      <c r="D23" s="6"/>
      <c r="E23" s="29"/>
      <c r="F23" s="20"/>
    </row>
    <row r="24" spans="1:6" x14ac:dyDescent="0.2">
      <c r="A24" s="7"/>
      <c r="B24" s="1" t="s">
        <v>10</v>
      </c>
      <c r="C24" s="3"/>
      <c r="D24" s="6">
        <v>517313700</v>
      </c>
      <c r="E24" s="29">
        <v>5784846.1500000004</v>
      </c>
      <c r="F24" s="20"/>
    </row>
    <row r="25" spans="1:6" x14ac:dyDescent="0.2">
      <c r="A25" s="7"/>
      <c r="B25" s="1" t="s">
        <v>11</v>
      </c>
      <c r="C25" s="3"/>
      <c r="D25" s="6">
        <v>4180349</v>
      </c>
      <c r="E25" s="29"/>
      <c r="F25" s="20">
        <f t="shared" si="1"/>
        <v>0</v>
      </c>
    </row>
    <row r="26" spans="1:6" ht="17.25" customHeight="1" x14ac:dyDescent="0.2">
      <c r="A26" s="7"/>
      <c r="B26" s="1" t="s">
        <v>12</v>
      </c>
      <c r="C26" s="3"/>
      <c r="D26" s="6">
        <v>1045125.42</v>
      </c>
      <c r="E26" s="29">
        <v>11593.4</v>
      </c>
      <c r="F26" s="20">
        <f t="shared" si="1"/>
        <v>1.1092831327363561</v>
      </c>
    </row>
    <row r="27" spans="1:6" ht="31.5" customHeight="1" x14ac:dyDescent="0.2">
      <c r="A27" s="7" t="s">
        <v>23</v>
      </c>
      <c r="B27" s="3" t="s">
        <v>40</v>
      </c>
      <c r="C27" s="3"/>
      <c r="D27" s="4">
        <f>D28</f>
        <v>11000000</v>
      </c>
      <c r="E27" s="26">
        <f t="shared" ref="E27" si="2">E28</f>
        <v>1500000</v>
      </c>
      <c r="F27" s="19">
        <f t="shared" si="1"/>
        <v>13.636363636363635</v>
      </c>
    </row>
    <row r="28" spans="1:6" ht="33" customHeight="1" x14ac:dyDescent="0.2">
      <c r="A28" s="7"/>
      <c r="B28" s="5" t="s">
        <v>36</v>
      </c>
      <c r="C28" s="21" t="s">
        <v>49</v>
      </c>
      <c r="D28" s="6">
        <f>D30+D31+D32</f>
        <v>11000000</v>
      </c>
      <c r="E28" s="29">
        <f t="shared" ref="E28" si="3">E30+E31+E32</f>
        <v>1500000</v>
      </c>
      <c r="F28" s="20">
        <f t="shared" si="1"/>
        <v>13.636363636363635</v>
      </c>
    </row>
    <row r="29" spans="1:6" x14ac:dyDescent="0.2">
      <c r="A29" s="7"/>
      <c r="B29" s="1" t="s">
        <v>9</v>
      </c>
      <c r="C29" s="1"/>
      <c r="D29" s="6"/>
      <c r="E29" s="27"/>
      <c r="F29" s="20"/>
    </row>
    <row r="30" spans="1:6" x14ac:dyDescent="0.2">
      <c r="A30" s="7"/>
      <c r="B30" s="1" t="s">
        <v>10</v>
      </c>
      <c r="C30" s="1"/>
      <c r="D30" s="6"/>
      <c r="E30" s="27"/>
      <c r="F30" s="20"/>
    </row>
    <row r="31" spans="1:6" ht="17.25" customHeight="1" x14ac:dyDescent="0.2">
      <c r="A31" s="7"/>
      <c r="B31" s="1" t="s">
        <v>11</v>
      </c>
      <c r="C31" s="1"/>
      <c r="D31" s="6"/>
      <c r="E31" s="27"/>
      <c r="F31" s="20"/>
    </row>
    <row r="32" spans="1:6" x14ac:dyDescent="0.2">
      <c r="A32" s="7"/>
      <c r="B32" s="1" t="s">
        <v>12</v>
      </c>
      <c r="C32" s="1"/>
      <c r="D32" s="6">
        <v>11000000</v>
      </c>
      <c r="E32" s="27">
        <v>1500000</v>
      </c>
      <c r="F32" s="20">
        <f t="shared" si="1"/>
        <v>13.636363636363635</v>
      </c>
    </row>
    <row r="33" spans="1:6" x14ac:dyDescent="0.2">
      <c r="A33" s="7" t="s">
        <v>5</v>
      </c>
      <c r="B33" s="3" t="s">
        <v>17</v>
      </c>
      <c r="C33" s="3"/>
      <c r="D33" s="4">
        <f>D34+D40+D46</f>
        <v>590007630.99000001</v>
      </c>
      <c r="E33" s="4">
        <f>E34+E40+E46</f>
        <v>0</v>
      </c>
      <c r="F33" s="19">
        <f t="shared" si="1"/>
        <v>0</v>
      </c>
    </row>
    <row r="34" spans="1:6" ht="31.5" x14ac:dyDescent="0.2">
      <c r="A34" s="24" t="s">
        <v>19</v>
      </c>
      <c r="B34" s="3" t="s">
        <v>29</v>
      </c>
      <c r="C34" s="3"/>
      <c r="D34" s="4">
        <f>D35</f>
        <v>133253330.86</v>
      </c>
      <c r="E34" s="26">
        <f t="shared" ref="E34" si="4">E35</f>
        <v>0</v>
      </c>
      <c r="F34" s="19">
        <f t="shared" si="1"/>
        <v>0</v>
      </c>
    </row>
    <row r="35" spans="1:6" ht="110.25" x14ac:dyDescent="0.2">
      <c r="A35" s="7"/>
      <c r="B35" s="5" t="s">
        <v>24</v>
      </c>
      <c r="C35" s="21" t="s">
        <v>66</v>
      </c>
      <c r="D35" s="6">
        <f>D37+D38+D39</f>
        <v>133253330.86</v>
      </c>
      <c r="E35" s="29">
        <f t="shared" ref="E35" si="5">E37+E38+E39</f>
        <v>0</v>
      </c>
      <c r="F35" s="20">
        <f t="shared" si="1"/>
        <v>0</v>
      </c>
    </row>
    <row r="36" spans="1:6" ht="18.75" customHeight="1" x14ac:dyDescent="0.2">
      <c r="A36" s="7"/>
      <c r="B36" s="1" t="s">
        <v>9</v>
      </c>
      <c r="C36" s="1"/>
      <c r="D36" s="6"/>
      <c r="E36" s="27"/>
      <c r="F36" s="20"/>
    </row>
    <row r="37" spans="1:6" ht="17.25" customHeight="1" x14ac:dyDescent="0.2">
      <c r="A37" s="7"/>
      <c r="B37" s="1" t="s">
        <v>10</v>
      </c>
      <c r="C37" s="1"/>
      <c r="D37" s="6">
        <v>131897958.17</v>
      </c>
      <c r="E37" s="27">
        <v>0</v>
      </c>
      <c r="F37" s="20">
        <f t="shared" si="1"/>
        <v>0</v>
      </c>
    </row>
    <row r="38" spans="1:6" x14ac:dyDescent="0.2">
      <c r="A38" s="7"/>
      <c r="B38" s="1" t="s">
        <v>11</v>
      </c>
      <c r="C38" s="1"/>
      <c r="D38" s="6">
        <v>932611.82</v>
      </c>
      <c r="E38" s="27">
        <v>0</v>
      </c>
      <c r="F38" s="20">
        <f t="shared" si="1"/>
        <v>0</v>
      </c>
    </row>
    <row r="39" spans="1:6" x14ac:dyDescent="0.2">
      <c r="A39" s="7"/>
      <c r="B39" s="1" t="s">
        <v>12</v>
      </c>
      <c r="C39" s="1"/>
      <c r="D39" s="6">
        <v>422760.87</v>
      </c>
      <c r="E39" s="27">
        <v>0</v>
      </c>
      <c r="F39" s="20">
        <f t="shared" si="1"/>
        <v>0</v>
      </c>
    </row>
    <row r="40" spans="1:6" ht="31.5" x14ac:dyDescent="0.2">
      <c r="A40" s="7" t="s">
        <v>71</v>
      </c>
      <c r="B40" s="3" t="s">
        <v>30</v>
      </c>
      <c r="C40" s="1"/>
      <c r="D40" s="4">
        <f>D41</f>
        <v>32671315.129999999</v>
      </c>
      <c r="E40" s="4">
        <f>E41</f>
        <v>0</v>
      </c>
      <c r="F40" s="19">
        <f t="shared" si="1"/>
        <v>0</v>
      </c>
    </row>
    <row r="41" spans="1:6" ht="78.75" x14ac:dyDescent="0.2">
      <c r="A41" s="7"/>
      <c r="B41" s="5" t="s">
        <v>21</v>
      </c>
      <c r="C41" s="21" t="s">
        <v>48</v>
      </c>
      <c r="D41" s="6">
        <f>D43+D44+D45</f>
        <v>32671315.129999999</v>
      </c>
      <c r="E41" s="6">
        <f>E43+E44+E45</f>
        <v>0</v>
      </c>
      <c r="F41" s="20">
        <f t="shared" si="1"/>
        <v>0</v>
      </c>
    </row>
    <row r="42" spans="1:6" x14ac:dyDescent="0.2">
      <c r="A42" s="7"/>
      <c r="B42" s="1" t="s">
        <v>9</v>
      </c>
      <c r="C42" s="3"/>
      <c r="D42" s="4"/>
      <c r="E42" s="26"/>
      <c r="F42" s="20"/>
    </row>
    <row r="43" spans="1:6" x14ac:dyDescent="0.2">
      <c r="A43" s="7"/>
      <c r="B43" s="1" t="s">
        <v>10</v>
      </c>
      <c r="C43" s="3"/>
      <c r="D43" s="6">
        <v>32344600</v>
      </c>
      <c r="E43" s="29">
        <v>0</v>
      </c>
      <c r="F43" s="20">
        <f t="shared" ref="F43:F65" si="6">E43/D43*100</f>
        <v>0</v>
      </c>
    </row>
    <row r="44" spans="1:6" x14ac:dyDescent="0.2">
      <c r="A44" s="7"/>
      <c r="B44" s="1" t="s">
        <v>11</v>
      </c>
      <c r="C44" s="3"/>
      <c r="D44" s="6">
        <v>261370.5</v>
      </c>
      <c r="E44" s="29">
        <v>0</v>
      </c>
      <c r="F44" s="20">
        <f t="shared" si="6"/>
        <v>0</v>
      </c>
    </row>
    <row r="45" spans="1:6" x14ac:dyDescent="0.2">
      <c r="A45" s="7"/>
      <c r="B45" s="1" t="s">
        <v>12</v>
      </c>
      <c r="C45" s="3"/>
      <c r="D45" s="6">
        <v>65344.63</v>
      </c>
      <c r="E45" s="29">
        <v>0</v>
      </c>
      <c r="F45" s="20">
        <f t="shared" si="6"/>
        <v>0</v>
      </c>
    </row>
    <row r="46" spans="1:6" ht="31.5" x14ac:dyDescent="0.2">
      <c r="A46" s="7" t="s">
        <v>74</v>
      </c>
      <c r="B46" s="3" t="s">
        <v>75</v>
      </c>
      <c r="C46" s="3"/>
      <c r="D46" s="4">
        <f>D47+D52+D57+D62</f>
        <v>424082985</v>
      </c>
      <c r="E46" s="4">
        <f>E47+E52+E57+E62</f>
        <v>0</v>
      </c>
      <c r="F46" s="19">
        <f t="shared" si="6"/>
        <v>0</v>
      </c>
    </row>
    <row r="47" spans="1:6" ht="47.25" x14ac:dyDescent="0.2">
      <c r="A47" s="7"/>
      <c r="B47" s="5" t="s">
        <v>76</v>
      </c>
      <c r="C47" s="22" t="s">
        <v>48</v>
      </c>
      <c r="D47" s="6">
        <f>D49+D50+D51</f>
        <v>287657200</v>
      </c>
      <c r="E47" s="6">
        <f>E49+E50+E51</f>
        <v>0</v>
      </c>
      <c r="F47" s="20">
        <f t="shared" si="6"/>
        <v>0</v>
      </c>
    </row>
    <row r="48" spans="1:6" x14ac:dyDescent="0.2">
      <c r="A48" s="7"/>
      <c r="B48" s="1" t="s">
        <v>9</v>
      </c>
      <c r="C48" s="3"/>
      <c r="D48" s="6"/>
      <c r="E48" s="29"/>
      <c r="F48" s="20"/>
    </row>
    <row r="49" spans="1:6" x14ac:dyDescent="0.2">
      <c r="A49" s="7"/>
      <c r="B49" s="1" t="s">
        <v>10</v>
      </c>
      <c r="C49" s="3"/>
      <c r="D49" s="6">
        <v>202017900</v>
      </c>
      <c r="E49" s="29">
        <v>0</v>
      </c>
      <c r="F49" s="20">
        <f t="shared" si="6"/>
        <v>0</v>
      </c>
    </row>
    <row r="50" spans="1:6" x14ac:dyDescent="0.2">
      <c r="A50" s="7"/>
      <c r="B50" s="1" t="s">
        <v>11</v>
      </c>
      <c r="C50" s="3"/>
      <c r="D50" s="6">
        <v>85639300</v>
      </c>
      <c r="E50" s="29">
        <v>0</v>
      </c>
      <c r="F50" s="20">
        <f t="shared" si="6"/>
        <v>0</v>
      </c>
    </row>
    <row r="51" spans="1:6" x14ac:dyDescent="0.2">
      <c r="A51" s="7"/>
      <c r="B51" s="1" t="s">
        <v>12</v>
      </c>
      <c r="C51" s="3"/>
      <c r="D51" s="6">
        <v>0</v>
      </c>
      <c r="E51" s="29">
        <v>0</v>
      </c>
      <c r="F51" s="20">
        <v>0</v>
      </c>
    </row>
    <row r="52" spans="1:6" ht="47.25" x14ac:dyDescent="0.2">
      <c r="A52" s="7"/>
      <c r="B52" s="5" t="s">
        <v>77</v>
      </c>
      <c r="C52" s="22" t="s">
        <v>48</v>
      </c>
      <c r="D52" s="6">
        <f>D54+D55+D56</f>
        <v>90429225</v>
      </c>
      <c r="E52" s="6">
        <f>E54+E55+E56</f>
        <v>0</v>
      </c>
      <c r="F52" s="20">
        <f t="shared" si="6"/>
        <v>0</v>
      </c>
    </row>
    <row r="53" spans="1:6" x14ac:dyDescent="0.2">
      <c r="A53" s="7"/>
      <c r="B53" s="1" t="s">
        <v>9</v>
      </c>
      <c r="C53" s="3"/>
      <c r="D53" s="6"/>
      <c r="E53" s="29"/>
      <c r="F53" s="20"/>
    </row>
    <row r="54" spans="1:6" x14ac:dyDescent="0.2">
      <c r="A54" s="7"/>
      <c r="B54" s="1" t="s">
        <v>10</v>
      </c>
      <c r="C54" s="3"/>
      <c r="D54" s="6">
        <v>86061500</v>
      </c>
      <c r="E54" s="29">
        <v>0</v>
      </c>
      <c r="F54" s="20">
        <f t="shared" si="6"/>
        <v>0</v>
      </c>
    </row>
    <row r="55" spans="1:6" x14ac:dyDescent="0.2">
      <c r="A55" s="7"/>
      <c r="B55" s="1" t="s">
        <v>11</v>
      </c>
      <c r="C55" s="3"/>
      <c r="D55" s="6">
        <v>4367725</v>
      </c>
      <c r="E55" s="29">
        <v>0</v>
      </c>
      <c r="F55" s="20">
        <f t="shared" si="6"/>
        <v>0</v>
      </c>
    </row>
    <row r="56" spans="1:6" x14ac:dyDescent="0.2">
      <c r="A56" s="7"/>
      <c r="B56" s="1" t="s">
        <v>12</v>
      </c>
      <c r="C56" s="3"/>
      <c r="D56" s="6">
        <v>0</v>
      </c>
      <c r="E56" s="29">
        <v>0</v>
      </c>
      <c r="F56" s="20">
        <v>0</v>
      </c>
    </row>
    <row r="57" spans="1:6" ht="47.25" x14ac:dyDescent="0.2">
      <c r="A57" s="7"/>
      <c r="B57" s="5" t="s">
        <v>78</v>
      </c>
      <c r="C57" s="22" t="s">
        <v>48</v>
      </c>
      <c r="D57" s="6">
        <f>D59+D60+D61</f>
        <v>31633400</v>
      </c>
      <c r="E57" s="6">
        <f>E59+E60+E61</f>
        <v>0</v>
      </c>
      <c r="F57" s="20">
        <f t="shared" si="6"/>
        <v>0</v>
      </c>
    </row>
    <row r="58" spans="1:6" x14ac:dyDescent="0.2">
      <c r="A58" s="7"/>
      <c r="B58" s="1" t="s">
        <v>9</v>
      </c>
      <c r="C58" s="3"/>
      <c r="D58" s="6"/>
      <c r="E58" s="29"/>
      <c r="F58" s="20"/>
    </row>
    <row r="59" spans="1:6" x14ac:dyDescent="0.2">
      <c r="A59" s="7"/>
      <c r="B59" s="1" t="s">
        <v>10</v>
      </c>
      <c r="C59" s="3"/>
      <c r="D59" s="6">
        <v>30105500</v>
      </c>
      <c r="E59" s="29">
        <v>0</v>
      </c>
      <c r="F59" s="20">
        <f t="shared" si="6"/>
        <v>0</v>
      </c>
    </row>
    <row r="60" spans="1:6" x14ac:dyDescent="0.2">
      <c r="A60" s="7"/>
      <c r="B60" s="1" t="s">
        <v>11</v>
      </c>
      <c r="C60" s="3"/>
      <c r="D60" s="6">
        <v>1527900</v>
      </c>
      <c r="E60" s="29">
        <v>0</v>
      </c>
      <c r="F60" s="20">
        <f t="shared" si="6"/>
        <v>0</v>
      </c>
    </row>
    <row r="61" spans="1:6" x14ac:dyDescent="0.2">
      <c r="A61" s="7"/>
      <c r="B61" s="1" t="s">
        <v>12</v>
      </c>
      <c r="C61" s="3"/>
      <c r="D61" s="6">
        <v>0</v>
      </c>
      <c r="E61" s="29">
        <v>0</v>
      </c>
      <c r="F61" s="20">
        <v>0</v>
      </c>
    </row>
    <row r="62" spans="1:6" ht="47.25" x14ac:dyDescent="0.2">
      <c r="A62" s="7"/>
      <c r="B62" s="1" t="s">
        <v>82</v>
      </c>
      <c r="C62" s="22" t="s">
        <v>48</v>
      </c>
      <c r="D62" s="6">
        <f>D64+D65+D66</f>
        <v>14363160</v>
      </c>
      <c r="E62" s="6">
        <f>E64+E65+E66</f>
        <v>0</v>
      </c>
      <c r="F62" s="20">
        <f t="shared" si="6"/>
        <v>0</v>
      </c>
    </row>
    <row r="63" spans="1:6" x14ac:dyDescent="0.2">
      <c r="A63" s="7"/>
      <c r="B63" s="1" t="s">
        <v>9</v>
      </c>
      <c r="C63" s="3"/>
      <c r="D63" s="6"/>
      <c r="E63" s="29"/>
      <c r="F63" s="20"/>
    </row>
    <row r="64" spans="1:6" x14ac:dyDescent="0.2">
      <c r="A64" s="7"/>
      <c r="B64" s="1" t="s">
        <v>10</v>
      </c>
      <c r="C64" s="3"/>
      <c r="D64" s="6">
        <v>13708400</v>
      </c>
      <c r="E64" s="29">
        <v>0</v>
      </c>
      <c r="F64" s="20">
        <f t="shared" si="6"/>
        <v>0</v>
      </c>
    </row>
    <row r="65" spans="1:6" x14ac:dyDescent="0.2">
      <c r="A65" s="7"/>
      <c r="B65" s="1" t="s">
        <v>11</v>
      </c>
      <c r="C65" s="3"/>
      <c r="D65" s="6">
        <v>654760</v>
      </c>
      <c r="E65" s="29">
        <v>0</v>
      </c>
      <c r="F65" s="20">
        <f t="shared" si="6"/>
        <v>0</v>
      </c>
    </row>
    <row r="66" spans="1:6" x14ac:dyDescent="0.2">
      <c r="A66" s="7"/>
      <c r="B66" s="1" t="s">
        <v>12</v>
      </c>
      <c r="C66" s="3"/>
      <c r="D66" s="6">
        <v>0</v>
      </c>
      <c r="E66" s="29">
        <v>0</v>
      </c>
      <c r="F66" s="20">
        <v>0</v>
      </c>
    </row>
    <row r="67" spans="1:6" x14ac:dyDescent="0.2">
      <c r="A67" s="7" t="s">
        <v>6</v>
      </c>
      <c r="B67" s="3" t="s">
        <v>20</v>
      </c>
      <c r="C67" s="3"/>
      <c r="D67" s="4">
        <f>D68</f>
        <v>249359300</v>
      </c>
      <c r="E67" s="4">
        <f>E68</f>
        <v>0</v>
      </c>
      <c r="F67" s="19">
        <f t="shared" si="1"/>
        <v>0</v>
      </c>
    </row>
    <row r="68" spans="1:6" ht="30.75" customHeight="1" x14ac:dyDescent="0.2">
      <c r="A68" s="7" t="s">
        <v>22</v>
      </c>
      <c r="B68" s="3" t="s">
        <v>34</v>
      </c>
      <c r="C68" s="3"/>
      <c r="D68" s="4">
        <f>D69+D74</f>
        <v>249359300</v>
      </c>
      <c r="E68" s="26">
        <f t="shared" ref="E68" si="7">E69+E74</f>
        <v>0</v>
      </c>
      <c r="F68" s="19">
        <f t="shared" si="1"/>
        <v>0</v>
      </c>
    </row>
    <row r="69" spans="1:6" ht="63" x14ac:dyDescent="0.2">
      <c r="A69" s="7"/>
      <c r="B69" s="38" t="s">
        <v>65</v>
      </c>
      <c r="C69" s="21" t="s">
        <v>50</v>
      </c>
      <c r="D69" s="6">
        <f>D71+D72+D73</f>
        <v>230685800</v>
      </c>
      <c r="E69" s="29">
        <f t="shared" ref="E69" si="8">E71+E72+E73</f>
        <v>0</v>
      </c>
      <c r="F69" s="20">
        <f t="shared" si="1"/>
        <v>0</v>
      </c>
    </row>
    <row r="70" spans="1:6" x14ac:dyDescent="0.2">
      <c r="A70" s="7"/>
      <c r="B70" s="1" t="s">
        <v>9</v>
      </c>
      <c r="C70" s="23"/>
      <c r="D70" s="4"/>
      <c r="E70" s="27"/>
      <c r="F70" s="20"/>
    </row>
    <row r="71" spans="1:6" ht="17.25" customHeight="1" x14ac:dyDescent="0.2">
      <c r="A71" s="7"/>
      <c r="B71" s="1" t="s">
        <v>10</v>
      </c>
      <c r="C71" s="23"/>
      <c r="D71" s="6">
        <v>228378900</v>
      </c>
      <c r="E71" s="27"/>
      <c r="F71" s="20">
        <f t="shared" si="1"/>
        <v>0</v>
      </c>
    </row>
    <row r="72" spans="1:6" ht="16.5" customHeight="1" x14ac:dyDescent="0.2">
      <c r="A72" s="7"/>
      <c r="B72" s="1" t="s">
        <v>11</v>
      </c>
      <c r="C72" s="23"/>
      <c r="D72" s="6">
        <v>1845500</v>
      </c>
      <c r="E72" s="27"/>
      <c r="F72" s="20">
        <f t="shared" si="1"/>
        <v>0</v>
      </c>
    </row>
    <row r="73" spans="1:6" ht="18" customHeight="1" x14ac:dyDescent="0.2">
      <c r="A73" s="7"/>
      <c r="B73" s="1" t="s">
        <v>12</v>
      </c>
      <c r="C73" s="23"/>
      <c r="D73" s="6">
        <v>461400</v>
      </c>
      <c r="E73" s="27"/>
      <c r="F73" s="20">
        <f t="shared" si="1"/>
        <v>0</v>
      </c>
    </row>
    <row r="74" spans="1:6" ht="63" x14ac:dyDescent="0.2">
      <c r="A74" s="7"/>
      <c r="B74" s="10" t="s">
        <v>37</v>
      </c>
      <c r="C74" s="22" t="s">
        <v>50</v>
      </c>
      <c r="D74" s="6">
        <f>D76+D77+D78</f>
        <v>18673500</v>
      </c>
      <c r="E74" s="29">
        <f t="shared" ref="E74" si="9">E76+E77+E78</f>
        <v>0</v>
      </c>
      <c r="F74" s="20">
        <f t="shared" si="1"/>
        <v>0</v>
      </c>
    </row>
    <row r="75" spans="1:6" x14ac:dyDescent="0.2">
      <c r="A75" s="7"/>
      <c r="B75" s="1" t="s">
        <v>9</v>
      </c>
      <c r="C75" s="1"/>
      <c r="D75" s="4"/>
      <c r="E75" s="27"/>
      <c r="F75" s="20"/>
    </row>
    <row r="76" spans="1:6" x14ac:dyDescent="0.2">
      <c r="A76" s="7"/>
      <c r="B76" s="1" t="s">
        <v>10</v>
      </c>
      <c r="C76" s="1"/>
      <c r="D76" s="6">
        <v>18486800</v>
      </c>
      <c r="E76" s="27"/>
      <c r="F76" s="20">
        <f t="shared" si="1"/>
        <v>0</v>
      </c>
    </row>
    <row r="77" spans="1:6" x14ac:dyDescent="0.2">
      <c r="A77" s="7"/>
      <c r="B77" s="1" t="s">
        <v>11</v>
      </c>
      <c r="C77" s="1"/>
      <c r="D77" s="6">
        <v>149400</v>
      </c>
      <c r="E77" s="27"/>
      <c r="F77" s="20">
        <f t="shared" si="1"/>
        <v>0</v>
      </c>
    </row>
    <row r="78" spans="1:6" ht="15.75" customHeight="1" x14ac:dyDescent="0.2">
      <c r="A78" s="7"/>
      <c r="B78" s="1" t="s">
        <v>12</v>
      </c>
      <c r="C78" s="1"/>
      <c r="D78" s="6">
        <v>37300</v>
      </c>
      <c r="E78" s="27"/>
      <c r="F78" s="20">
        <f t="shared" si="1"/>
        <v>0</v>
      </c>
    </row>
    <row r="79" spans="1:6" x14ac:dyDescent="0.2">
      <c r="A79" s="7" t="s">
        <v>7</v>
      </c>
      <c r="B79" s="3" t="s">
        <v>28</v>
      </c>
      <c r="C79" s="3"/>
      <c r="D79" s="4">
        <f>D80</f>
        <v>608342412</v>
      </c>
      <c r="E79" s="26">
        <f>E80</f>
        <v>37901691.669999994</v>
      </c>
      <c r="F79" s="19">
        <f t="shared" si="1"/>
        <v>6.2303220887384052</v>
      </c>
    </row>
    <row r="80" spans="1:6" ht="47.25" x14ac:dyDescent="0.2">
      <c r="A80" s="7" t="s">
        <v>25</v>
      </c>
      <c r="B80" s="3" t="s">
        <v>35</v>
      </c>
      <c r="C80" s="3"/>
      <c r="D80" s="4">
        <f>D81+D86+D91+D96+D101</f>
        <v>608342412</v>
      </c>
      <c r="E80" s="26">
        <f>E81+E86+E91+E96+E101</f>
        <v>37901691.669999994</v>
      </c>
      <c r="F80" s="19">
        <f t="shared" si="1"/>
        <v>6.2303220887384052</v>
      </c>
    </row>
    <row r="81" spans="1:6" ht="47.25" x14ac:dyDescent="0.2">
      <c r="A81" s="7"/>
      <c r="B81" s="10" t="s">
        <v>38</v>
      </c>
      <c r="C81" s="22" t="s">
        <v>48</v>
      </c>
      <c r="D81" s="6">
        <f>D83+D84+D85</f>
        <v>159975700</v>
      </c>
      <c r="E81" s="29">
        <f t="shared" ref="E81" si="10">E83+E84+E85</f>
        <v>35700862.869999997</v>
      </c>
      <c r="F81" s="20">
        <f t="shared" si="1"/>
        <v>22.316428601343826</v>
      </c>
    </row>
    <row r="82" spans="1:6" x14ac:dyDescent="0.2">
      <c r="A82" s="7"/>
      <c r="B82" s="1" t="s">
        <v>9</v>
      </c>
      <c r="C82" s="23"/>
      <c r="D82" s="6"/>
      <c r="E82" s="27"/>
      <c r="F82" s="20"/>
    </row>
    <row r="83" spans="1:6" x14ac:dyDescent="0.2">
      <c r="A83" s="7"/>
      <c r="B83" s="1" t="s">
        <v>10</v>
      </c>
      <c r="C83" s="23"/>
      <c r="D83" s="6">
        <v>158408170</v>
      </c>
      <c r="E83" s="27">
        <v>35343854.229999997</v>
      </c>
      <c r="F83" s="20">
        <f t="shared" si="1"/>
        <v>22.311888477721823</v>
      </c>
    </row>
    <row r="84" spans="1:6" x14ac:dyDescent="0.2">
      <c r="A84" s="7"/>
      <c r="B84" s="1" t="s">
        <v>11</v>
      </c>
      <c r="C84" s="23"/>
      <c r="D84" s="6">
        <v>783765</v>
      </c>
      <c r="E84" s="27">
        <v>178504.32000000001</v>
      </c>
      <c r="F84" s="20">
        <f t="shared" si="1"/>
        <v>22.775234923733517</v>
      </c>
    </row>
    <row r="85" spans="1:6" x14ac:dyDescent="0.2">
      <c r="A85" s="7"/>
      <c r="B85" s="1" t="s">
        <v>12</v>
      </c>
      <c r="C85" s="23"/>
      <c r="D85" s="6">
        <v>783765</v>
      </c>
      <c r="E85" s="27">
        <v>178504.32000000001</v>
      </c>
      <c r="F85" s="20">
        <f t="shared" si="1"/>
        <v>22.775234923733517</v>
      </c>
    </row>
    <row r="86" spans="1:6" ht="47.25" x14ac:dyDescent="0.2">
      <c r="A86" s="7"/>
      <c r="B86" s="5" t="s">
        <v>39</v>
      </c>
      <c r="C86" s="22" t="s">
        <v>48</v>
      </c>
      <c r="D86" s="6">
        <f>D88+D89+D90</f>
        <v>122714749.99999999</v>
      </c>
      <c r="E86" s="29">
        <f t="shared" ref="E86" si="11">E88+E89+E90</f>
        <v>0</v>
      </c>
      <c r="F86" s="20">
        <f t="shared" si="1"/>
        <v>0</v>
      </c>
    </row>
    <row r="87" spans="1:6" x14ac:dyDescent="0.2">
      <c r="A87" s="7"/>
      <c r="B87" s="1" t="s">
        <v>9</v>
      </c>
      <c r="C87" s="23"/>
      <c r="D87" s="6"/>
      <c r="E87" s="27"/>
      <c r="F87" s="20"/>
    </row>
    <row r="88" spans="1:6" ht="18" customHeight="1" x14ac:dyDescent="0.2">
      <c r="A88" s="7"/>
      <c r="B88" s="1" t="s">
        <v>10</v>
      </c>
      <c r="C88" s="23"/>
      <c r="D88" s="6">
        <v>121467861.23999999</v>
      </c>
      <c r="E88" s="27"/>
      <c r="F88" s="20">
        <f t="shared" si="1"/>
        <v>0</v>
      </c>
    </row>
    <row r="89" spans="1:6" ht="18" customHeight="1" x14ac:dyDescent="0.2">
      <c r="A89" s="7"/>
      <c r="B89" s="1" t="s">
        <v>11</v>
      </c>
      <c r="C89" s="23"/>
      <c r="D89" s="6">
        <v>623444.38</v>
      </c>
      <c r="E89" s="27"/>
      <c r="F89" s="20">
        <f t="shared" si="1"/>
        <v>0</v>
      </c>
    </row>
    <row r="90" spans="1:6" x14ac:dyDescent="0.2">
      <c r="A90" s="7"/>
      <c r="B90" s="1" t="s">
        <v>12</v>
      </c>
      <c r="C90" s="23"/>
      <c r="D90" s="6">
        <v>623444.38</v>
      </c>
      <c r="E90" s="27"/>
      <c r="F90" s="20">
        <f t="shared" si="1"/>
        <v>0</v>
      </c>
    </row>
    <row r="91" spans="1:6" ht="47.25" x14ac:dyDescent="0.2">
      <c r="A91" s="7"/>
      <c r="B91" s="30" t="s">
        <v>56</v>
      </c>
      <c r="C91" s="22" t="s">
        <v>48</v>
      </c>
      <c r="D91" s="6">
        <f>D93+D94+D95</f>
        <v>29985330</v>
      </c>
      <c r="E91" s="29">
        <f t="shared" ref="E91" si="12">E93+E94+E95</f>
        <v>2200828.7999999998</v>
      </c>
      <c r="F91" s="20">
        <f t="shared" si="1"/>
        <v>7.3396851060168409</v>
      </c>
    </row>
    <row r="92" spans="1:6" x14ac:dyDescent="0.2">
      <c r="A92" s="7"/>
      <c r="B92" s="1" t="s">
        <v>9</v>
      </c>
      <c r="C92" s="23"/>
      <c r="D92" s="6"/>
      <c r="E92" s="27"/>
      <c r="F92" s="20"/>
    </row>
    <row r="93" spans="1:6" x14ac:dyDescent="0.2">
      <c r="A93" s="16"/>
      <c r="B93" s="1" t="s">
        <v>10</v>
      </c>
      <c r="C93" s="23"/>
      <c r="D93" s="6">
        <v>29676060</v>
      </c>
      <c r="E93" s="27">
        <v>2178820.5</v>
      </c>
      <c r="F93" s="20">
        <f t="shared" si="1"/>
        <v>7.3420140679052404</v>
      </c>
    </row>
    <row r="94" spans="1:6" x14ac:dyDescent="0.2">
      <c r="A94" s="16"/>
      <c r="B94" s="1" t="s">
        <v>11</v>
      </c>
      <c r="C94" s="23"/>
      <c r="D94" s="6">
        <v>154635</v>
      </c>
      <c r="E94" s="27">
        <v>11004.15</v>
      </c>
      <c r="F94" s="20">
        <f t="shared" ref="F94:F112" si="13">E94/D94*100</f>
        <v>7.1162091376467158</v>
      </c>
    </row>
    <row r="95" spans="1:6" x14ac:dyDescent="0.2">
      <c r="A95" s="16"/>
      <c r="B95" s="1" t="s">
        <v>12</v>
      </c>
      <c r="C95" s="23"/>
      <c r="D95" s="6">
        <v>154635</v>
      </c>
      <c r="E95" s="27">
        <v>11004.15</v>
      </c>
      <c r="F95" s="20">
        <f t="shared" si="13"/>
        <v>7.1162091376467158</v>
      </c>
    </row>
    <row r="96" spans="1:6" ht="47.25" x14ac:dyDescent="0.2">
      <c r="A96" s="7"/>
      <c r="B96" s="30" t="s">
        <v>57</v>
      </c>
      <c r="C96" s="22" t="s">
        <v>48</v>
      </c>
      <c r="D96" s="6">
        <f>D98+D99+D100</f>
        <v>158227530</v>
      </c>
      <c r="E96" s="29">
        <f t="shared" ref="E96" si="14">E98+E99+E100</f>
        <v>0</v>
      </c>
      <c r="F96" s="20">
        <f t="shared" si="13"/>
        <v>0</v>
      </c>
    </row>
    <row r="97" spans="1:6" x14ac:dyDescent="0.2">
      <c r="A97" s="7"/>
      <c r="B97" s="1" t="s">
        <v>9</v>
      </c>
      <c r="C97" s="1"/>
      <c r="D97" s="6"/>
      <c r="E97" s="27"/>
      <c r="F97" s="20"/>
    </row>
    <row r="98" spans="1:6" x14ac:dyDescent="0.2">
      <c r="A98" s="7"/>
      <c r="B98" s="1" t="s">
        <v>10</v>
      </c>
      <c r="C98" s="1"/>
      <c r="D98" s="6">
        <v>156642177.06</v>
      </c>
      <c r="E98" s="27"/>
      <c r="F98" s="20">
        <f t="shared" si="13"/>
        <v>0</v>
      </c>
    </row>
    <row r="99" spans="1:6" x14ac:dyDescent="0.2">
      <c r="A99" s="7"/>
      <c r="B99" s="1" t="s">
        <v>11</v>
      </c>
      <c r="C99" s="1"/>
      <c r="D99" s="6">
        <v>792676.47</v>
      </c>
      <c r="E99" s="27"/>
      <c r="F99" s="20">
        <f t="shared" si="13"/>
        <v>0</v>
      </c>
    </row>
    <row r="100" spans="1:6" x14ac:dyDescent="0.2">
      <c r="A100" s="7"/>
      <c r="B100" s="1" t="s">
        <v>12</v>
      </c>
      <c r="C100" s="1"/>
      <c r="D100" s="6">
        <v>792676.47</v>
      </c>
      <c r="E100" s="27"/>
      <c r="F100" s="20">
        <f t="shared" si="13"/>
        <v>0</v>
      </c>
    </row>
    <row r="101" spans="1:6" ht="47.25" x14ac:dyDescent="0.2">
      <c r="A101" s="7"/>
      <c r="B101" s="30" t="s">
        <v>58</v>
      </c>
      <c r="C101" s="21" t="s">
        <v>48</v>
      </c>
      <c r="D101" s="6">
        <f>D103+D104+D105</f>
        <v>137439102</v>
      </c>
      <c r="E101" s="29">
        <f>E103+E104+E105</f>
        <v>0</v>
      </c>
      <c r="F101" s="20">
        <f t="shared" si="13"/>
        <v>0</v>
      </c>
    </row>
    <row r="102" spans="1:6" x14ac:dyDescent="0.2">
      <c r="A102" s="7"/>
      <c r="B102" s="1" t="s">
        <v>9</v>
      </c>
      <c r="C102" s="1"/>
      <c r="D102" s="6"/>
      <c r="E102" s="27"/>
      <c r="F102" s="20"/>
    </row>
    <row r="103" spans="1:6" x14ac:dyDescent="0.2">
      <c r="A103" s="7"/>
      <c r="B103" s="1" t="s">
        <v>10</v>
      </c>
      <c r="C103" s="1"/>
      <c r="D103" s="6">
        <v>136064700</v>
      </c>
      <c r="E103" s="27"/>
      <c r="F103" s="20">
        <f t="shared" si="13"/>
        <v>0</v>
      </c>
    </row>
    <row r="104" spans="1:6" x14ac:dyDescent="0.2">
      <c r="A104" s="7"/>
      <c r="B104" s="1" t="s">
        <v>11</v>
      </c>
      <c r="C104" s="1"/>
      <c r="D104" s="6">
        <v>687201</v>
      </c>
      <c r="E104" s="27"/>
      <c r="F104" s="20">
        <f t="shared" si="13"/>
        <v>0</v>
      </c>
    </row>
    <row r="105" spans="1:6" x14ac:dyDescent="0.2">
      <c r="A105" s="7"/>
      <c r="B105" s="1" t="s">
        <v>12</v>
      </c>
      <c r="C105" s="1"/>
      <c r="D105" s="6">
        <v>687201</v>
      </c>
      <c r="E105" s="27"/>
      <c r="F105" s="20">
        <f t="shared" si="13"/>
        <v>0</v>
      </c>
    </row>
    <row r="106" spans="1:6" ht="31.5" x14ac:dyDescent="0.2">
      <c r="A106" s="7" t="s">
        <v>59</v>
      </c>
      <c r="B106" s="3" t="s">
        <v>41</v>
      </c>
      <c r="C106" s="3"/>
      <c r="D106" s="4">
        <f>D107</f>
        <v>857900000</v>
      </c>
      <c r="E106" s="4">
        <f>E107</f>
        <v>0</v>
      </c>
      <c r="F106" s="19">
        <f t="shared" si="13"/>
        <v>0</v>
      </c>
    </row>
    <row r="107" spans="1:6" ht="31.5" x14ac:dyDescent="0.2">
      <c r="A107" s="7" t="s">
        <v>60</v>
      </c>
      <c r="B107" s="3" t="s">
        <v>26</v>
      </c>
      <c r="C107" s="3"/>
      <c r="D107" s="4">
        <f>D108</f>
        <v>857900000</v>
      </c>
      <c r="E107" s="4">
        <f>E108</f>
        <v>0</v>
      </c>
      <c r="F107" s="19">
        <f t="shared" si="13"/>
        <v>0</v>
      </c>
    </row>
    <row r="108" spans="1:6" ht="63" x14ac:dyDescent="0.2">
      <c r="A108" s="7"/>
      <c r="B108" s="5" t="s">
        <v>27</v>
      </c>
      <c r="C108" s="21" t="s">
        <v>50</v>
      </c>
      <c r="D108" s="6">
        <f>D110+D111+D112</f>
        <v>857900000</v>
      </c>
      <c r="E108" s="29">
        <f t="shared" ref="E108" si="15">E110+E111+E112</f>
        <v>0</v>
      </c>
      <c r="F108" s="20">
        <f t="shared" si="13"/>
        <v>0</v>
      </c>
    </row>
    <row r="109" spans="1:6" x14ac:dyDescent="0.2">
      <c r="A109" s="7"/>
      <c r="B109" s="1" t="s">
        <v>9</v>
      </c>
      <c r="C109" s="1"/>
      <c r="D109" s="6"/>
      <c r="E109" s="27"/>
      <c r="F109" s="20"/>
    </row>
    <row r="110" spans="1:6" x14ac:dyDescent="0.2">
      <c r="A110" s="7"/>
      <c r="B110" s="1" t="s">
        <v>10</v>
      </c>
      <c r="C110" s="1"/>
      <c r="D110" s="6">
        <v>258950000</v>
      </c>
      <c r="E110" s="27"/>
      <c r="F110" s="20">
        <f t="shared" si="13"/>
        <v>0</v>
      </c>
    </row>
    <row r="111" spans="1:6" x14ac:dyDescent="0.2">
      <c r="A111" s="7"/>
      <c r="B111" s="1" t="s">
        <v>11</v>
      </c>
      <c r="C111" s="1"/>
      <c r="D111" s="6">
        <v>479160000</v>
      </c>
      <c r="E111" s="27"/>
      <c r="F111" s="20">
        <f t="shared" si="13"/>
        <v>0</v>
      </c>
    </row>
    <row r="112" spans="1:6" x14ac:dyDescent="0.2">
      <c r="A112" s="7"/>
      <c r="B112" s="1" t="s">
        <v>12</v>
      </c>
      <c r="C112" s="1"/>
      <c r="D112" s="6">
        <v>119790000</v>
      </c>
      <c r="E112" s="27"/>
      <c r="F112" s="20">
        <f t="shared" si="13"/>
        <v>0</v>
      </c>
    </row>
    <row r="113" spans="1:6" x14ac:dyDescent="0.25">
      <c r="A113" s="31"/>
      <c r="B113" s="32"/>
      <c r="C113" s="33"/>
      <c r="D113" s="34"/>
      <c r="E113" s="35"/>
      <c r="F113" s="36"/>
    </row>
    <row r="117" spans="1:6" ht="18.75" x14ac:dyDescent="0.3">
      <c r="A117" s="80" t="s">
        <v>44</v>
      </c>
      <c r="B117" s="80"/>
      <c r="C117" s="42"/>
    </row>
    <row r="118" spans="1:6" ht="18.75" x14ac:dyDescent="0.3">
      <c r="A118" s="80" t="s">
        <v>43</v>
      </c>
      <c r="B118" s="80"/>
      <c r="C118" s="42"/>
      <c r="E118" s="81" t="s">
        <v>45</v>
      </c>
      <c r="F118" s="81"/>
    </row>
  </sheetData>
  <mergeCells count="5">
    <mergeCell ref="A2:F2"/>
    <mergeCell ref="E4:F4"/>
    <mergeCell ref="A117:B117"/>
    <mergeCell ref="A118:B118"/>
    <mergeCell ref="E118:F118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view="pageBreakPreview" zoomScaleNormal="100" zoomScaleSheetLayoutView="100" workbookViewId="0">
      <selection activeCell="E26" sqref="E26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16384" width="9.33203125" style="9"/>
  </cols>
  <sheetData>
    <row r="1" spans="1:6" ht="21" customHeight="1" x14ac:dyDescent="0.2"/>
    <row r="2" spans="1:6" ht="56.25" customHeight="1" x14ac:dyDescent="0.2">
      <c r="A2" s="78" t="s">
        <v>83</v>
      </c>
      <c r="B2" s="78"/>
      <c r="C2" s="78"/>
      <c r="D2" s="78"/>
      <c r="E2" s="78"/>
      <c r="F2" s="78"/>
    </row>
    <row r="3" spans="1:6" ht="23.25" customHeight="1" x14ac:dyDescent="0.2">
      <c r="A3" s="12"/>
      <c r="B3" s="13"/>
      <c r="C3" s="13"/>
      <c r="D3" s="8"/>
    </row>
    <row r="4" spans="1:6" x14ac:dyDescent="0.25">
      <c r="A4" s="14"/>
      <c r="B4" s="15"/>
      <c r="C4" s="15"/>
      <c r="D4" s="11"/>
      <c r="E4" s="79" t="s">
        <v>8</v>
      </c>
      <c r="F4" s="79"/>
    </row>
    <row r="5" spans="1:6" ht="47.25" x14ac:dyDescent="0.2">
      <c r="A5" s="7" t="s">
        <v>13</v>
      </c>
      <c r="B5" s="7" t="s">
        <v>32</v>
      </c>
      <c r="C5" s="7" t="s">
        <v>47</v>
      </c>
      <c r="D5" s="7" t="s">
        <v>62</v>
      </c>
      <c r="E5" s="24" t="s">
        <v>84</v>
      </c>
      <c r="F5" s="7" t="s">
        <v>42</v>
      </c>
    </row>
    <row r="6" spans="1:6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25">
        <v>5</v>
      </c>
      <c r="F6" s="16">
        <v>6</v>
      </c>
    </row>
    <row r="7" spans="1:6" x14ac:dyDescent="0.2">
      <c r="A7" s="16" t="s">
        <v>0</v>
      </c>
      <c r="B7" s="7" t="s">
        <v>33</v>
      </c>
      <c r="C7" s="7"/>
      <c r="D7" s="4">
        <f>D9+D10+D11</f>
        <v>2838019599.73</v>
      </c>
      <c r="E7" s="26">
        <f t="shared" ref="E7" si="0">E9+E10+E11</f>
        <v>45198131.219999999</v>
      </c>
      <c r="F7" s="19">
        <f>E7/D7*100</f>
        <v>1.5925940477754277</v>
      </c>
    </row>
    <row r="8" spans="1:6" x14ac:dyDescent="0.2">
      <c r="A8" s="16"/>
      <c r="B8" s="1" t="s">
        <v>9</v>
      </c>
      <c r="C8" s="1"/>
      <c r="D8" s="4"/>
      <c r="E8" s="27"/>
      <c r="F8" s="20"/>
    </row>
    <row r="9" spans="1:6" x14ac:dyDescent="0.2">
      <c r="A9" s="16"/>
      <c r="B9" s="2" t="s">
        <v>10</v>
      </c>
      <c r="C9" s="2"/>
      <c r="D9" s="4">
        <f>D17+D30+D37+D76+D81+D98+D103+D108+D113+D118+D125+D24+D43+D49+D54+D59+D64+D71+D86+D93</f>
        <v>2115984721.6800001</v>
      </c>
      <c r="E9" s="4">
        <f>E17+E30+E37+E76+E81+E98+E103+E108+E113+E118+E125+E24+E43+E49+E54+E59+E64+E71+E86+E93</f>
        <v>43261148.969999999</v>
      </c>
      <c r="F9" s="19">
        <f t="shared" ref="F9:F108" si="1">E9/D9*100</f>
        <v>2.0444925016118511</v>
      </c>
    </row>
    <row r="10" spans="1:6" x14ac:dyDescent="0.2">
      <c r="A10" s="16"/>
      <c r="B10" s="2" t="s">
        <v>11</v>
      </c>
      <c r="C10" s="2"/>
      <c r="D10" s="4">
        <f>D18+D25+D31+D38+D77+D82+D99+D104+D109+D114+D119+D126+D44+D50+D55+D60+D65+D72+D87+D94</f>
        <v>548685533.16999996</v>
      </c>
      <c r="E10" s="4">
        <f>E18+E25+E31+E38+E77+E82+E99+E104+E109+E114+E119+E126+E44+E50+E55+E60+E65+E72+E87+E94</f>
        <v>235880.38</v>
      </c>
      <c r="F10" s="19">
        <f t="shared" si="1"/>
        <v>4.2990085529905318E-2</v>
      </c>
    </row>
    <row r="11" spans="1:6" x14ac:dyDescent="0.2">
      <c r="A11" s="16"/>
      <c r="B11" s="2" t="s">
        <v>12</v>
      </c>
      <c r="C11" s="2"/>
      <c r="D11" s="4">
        <f>D19+D26+D32+D39+D78+D83+D100+D105+D110+D115+D120+D127+D45+D51+D56+D61+D66+D73+D88+D95</f>
        <v>173349344.88</v>
      </c>
      <c r="E11" s="4">
        <f>E19+E26+E32+E39+E78+E83+E100+E105+E110+E115+E120+E127+E45+E51+E56+E61+E66+E73+E88+E95</f>
        <v>1701101.8699999999</v>
      </c>
      <c r="F11" s="19">
        <f t="shared" si="1"/>
        <v>0.98131427677305449</v>
      </c>
    </row>
    <row r="12" spans="1:6" ht="15" customHeight="1" x14ac:dyDescent="0.2">
      <c r="A12" s="16"/>
      <c r="B12" s="2" t="s">
        <v>46</v>
      </c>
      <c r="C12" s="2"/>
      <c r="D12" s="4" t="s">
        <v>31</v>
      </c>
      <c r="E12" s="27"/>
      <c r="F12" s="19"/>
    </row>
    <row r="13" spans="1:6" ht="15.75" customHeight="1" x14ac:dyDescent="0.2">
      <c r="A13" s="7" t="s">
        <v>3</v>
      </c>
      <c r="B13" s="3" t="s">
        <v>51</v>
      </c>
      <c r="C13" s="2"/>
      <c r="D13" s="4">
        <f>D14</f>
        <v>11864313.029999999</v>
      </c>
      <c r="E13" s="26">
        <f>E14</f>
        <v>0</v>
      </c>
      <c r="F13" s="19">
        <f t="shared" si="1"/>
        <v>0</v>
      </c>
    </row>
    <row r="14" spans="1:6" ht="33" customHeight="1" x14ac:dyDescent="0.2">
      <c r="A14" s="7" t="s">
        <v>15</v>
      </c>
      <c r="B14" s="3" t="s">
        <v>52</v>
      </c>
      <c r="C14" s="2"/>
      <c r="D14" s="4">
        <f>D15</f>
        <v>11864313.029999999</v>
      </c>
      <c r="E14" s="26">
        <f>E15</f>
        <v>0</v>
      </c>
      <c r="F14" s="19">
        <f t="shared" si="1"/>
        <v>0</v>
      </c>
    </row>
    <row r="15" spans="1:6" ht="48.75" customHeight="1" x14ac:dyDescent="0.2">
      <c r="A15" s="7"/>
      <c r="B15" s="28" t="s">
        <v>64</v>
      </c>
      <c r="C15" s="23" t="s">
        <v>53</v>
      </c>
      <c r="D15" s="4">
        <f>D17+D18+D19</f>
        <v>11864313.029999999</v>
      </c>
      <c r="E15" s="26">
        <f>E17+E18+E19</f>
        <v>0</v>
      </c>
      <c r="F15" s="19">
        <f t="shared" si="1"/>
        <v>0</v>
      </c>
    </row>
    <row r="16" spans="1:6" x14ac:dyDescent="0.2">
      <c r="A16" s="7"/>
      <c r="B16" s="1" t="s">
        <v>9</v>
      </c>
      <c r="C16" s="2"/>
      <c r="D16" s="4"/>
      <c r="E16" s="27"/>
      <c r="F16" s="19"/>
    </row>
    <row r="17" spans="1:6" x14ac:dyDescent="0.2">
      <c r="A17" s="7"/>
      <c r="B17" s="1" t="s">
        <v>10</v>
      </c>
      <c r="C17" s="2"/>
      <c r="D17" s="6">
        <v>11739800</v>
      </c>
      <c r="E17" s="27"/>
      <c r="F17" s="20">
        <f t="shared" si="1"/>
        <v>0</v>
      </c>
    </row>
    <row r="18" spans="1:6" x14ac:dyDescent="0.2">
      <c r="A18" s="7"/>
      <c r="B18" s="1" t="s">
        <v>11</v>
      </c>
      <c r="C18" s="2"/>
      <c r="D18" s="6">
        <v>118583.84</v>
      </c>
      <c r="E18" s="27"/>
      <c r="F18" s="20">
        <f t="shared" si="1"/>
        <v>0</v>
      </c>
    </row>
    <row r="19" spans="1:6" x14ac:dyDescent="0.2">
      <c r="A19" s="7"/>
      <c r="B19" s="1" t="s">
        <v>12</v>
      </c>
      <c r="C19" s="2"/>
      <c r="D19" s="6">
        <v>5929.19</v>
      </c>
      <c r="E19" s="27"/>
      <c r="F19" s="20">
        <f t="shared" si="1"/>
        <v>0</v>
      </c>
    </row>
    <row r="20" spans="1:6" ht="17.25" customHeight="1" x14ac:dyDescent="0.2">
      <c r="A20" s="7" t="s">
        <v>4</v>
      </c>
      <c r="B20" s="3" t="s">
        <v>14</v>
      </c>
      <c r="C20" s="3"/>
      <c r="D20" s="4">
        <f>D21+D27</f>
        <v>533539174.42000002</v>
      </c>
      <c r="E20" s="26">
        <f>E21+E27</f>
        <v>7296439.5500000007</v>
      </c>
      <c r="F20" s="19">
        <f t="shared" si="1"/>
        <v>1.3675546051387542</v>
      </c>
    </row>
    <row r="21" spans="1:6" ht="31.5" x14ac:dyDescent="0.2">
      <c r="A21" s="7" t="s">
        <v>18</v>
      </c>
      <c r="B21" s="3" t="s">
        <v>16</v>
      </c>
      <c r="C21" s="3"/>
      <c r="D21" s="4">
        <f>D22</f>
        <v>522539174.42000002</v>
      </c>
      <c r="E21" s="26">
        <f>E22</f>
        <v>5796439.5500000007</v>
      </c>
      <c r="F21" s="19">
        <f t="shared" si="1"/>
        <v>1.1092832525779226</v>
      </c>
    </row>
    <row r="22" spans="1:6" ht="47.25" x14ac:dyDescent="0.2">
      <c r="A22" s="7"/>
      <c r="B22" s="10" t="s">
        <v>54</v>
      </c>
      <c r="C22" s="21" t="s">
        <v>48</v>
      </c>
      <c r="D22" s="6">
        <f>D24+D25+D26</f>
        <v>522539174.42000002</v>
      </c>
      <c r="E22" s="29">
        <f>E24+E25+E26</f>
        <v>5796439.5500000007</v>
      </c>
      <c r="F22" s="20">
        <f t="shared" si="1"/>
        <v>1.1092832525779226</v>
      </c>
    </row>
    <row r="23" spans="1:6" x14ac:dyDescent="0.2">
      <c r="A23" s="7"/>
      <c r="B23" s="1" t="s">
        <v>9</v>
      </c>
      <c r="C23" s="3"/>
      <c r="D23" s="6"/>
      <c r="E23" s="29"/>
      <c r="F23" s="20"/>
    </row>
    <row r="24" spans="1:6" x14ac:dyDescent="0.2">
      <c r="A24" s="7"/>
      <c r="B24" s="1" t="s">
        <v>10</v>
      </c>
      <c r="C24" s="3"/>
      <c r="D24" s="6">
        <v>517313700</v>
      </c>
      <c r="E24" s="29">
        <v>5738474.2400000002</v>
      </c>
      <c r="F24" s="20"/>
    </row>
    <row r="25" spans="1:6" x14ac:dyDescent="0.2">
      <c r="A25" s="7"/>
      <c r="B25" s="1" t="s">
        <v>11</v>
      </c>
      <c r="C25" s="3"/>
      <c r="D25" s="6">
        <v>4180349</v>
      </c>
      <c r="E25" s="29">
        <v>46371.91</v>
      </c>
      <c r="F25" s="20">
        <f t="shared" si="1"/>
        <v>1.109283220133056</v>
      </c>
    </row>
    <row r="26" spans="1:6" ht="17.25" customHeight="1" x14ac:dyDescent="0.2">
      <c r="A26" s="7"/>
      <c r="B26" s="1" t="s">
        <v>12</v>
      </c>
      <c r="C26" s="3"/>
      <c r="D26" s="6">
        <v>1045125.42</v>
      </c>
      <c r="E26" s="29">
        <v>11593.4</v>
      </c>
      <c r="F26" s="20">
        <f t="shared" si="1"/>
        <v>1.1092831327363561</v>
      </c>
    </row>
    <row r="27" spans="1:6" ht="31.5" customHeight="1" x14ac:dyDescent="0.2">
      <c r="A27" s="7" t="s">
        <v>23</v>
      </c>
      <c r="B27" s="3" t="s">
        <v>40</v>
      </c>
      <c r="C27" s="3"/>
      <c r="D27" s="4">
        <f>D28</f>
        <v>11000000</v>
      </c>
      <c r="E27" s="26">
        <f t="shared" ref="E27" si="2">E28</f>
        <v>1500000</v>
      </c>
      <c r="F27" s="19">
        <f t="shared" si="1"/>
        <v>13.636363636363635</v>
      </c>
    </row>
    <row r="28" spans="1:6" ht="33" customHeight="1" x14ac:dyDescent="0.2">
      <c r="A28" s="7"/>
      <c r="B28" s="5" t="s">
        <v>36</v>
      </c>
      <c r="C28" s="21" t="s">
        <v>49</v>
      </c>
      <c r="D28" s="6">
        <f>D30+D31+D32</f>
        <v>11000000</v>
      </c>
      <c r="E28" s="29">
        <f t="shared" ref="E28" si="3">E30+E31+E32</f>
        <v>1500000</v>
      </c>
      <c r="F28" s="20">
        <f t="shared" si="1"/>
        <v>13.636363636363635</v>
      </c>
    </row>
    <row r="29" spans="1:6" x14ac:dyDescent="0.2">
      <c r="A29" s="7"/>
      <c r="B29" s="1" t="s">
        <v>9</v>
      </c>
      <c r="C29" s="1"/>
      <c r="D29" s="6"/>
      <c r="E29" s="27"/>
      <c r="F29" s="20"/>
    </row>
    <row r="30" spans="1:6" x14ac:dyDescent="0.2">
      <c r="A30" s="7"/>
      <c r="B30" s="1" t="s">
        <v>10</v>
      </c>
      <c r="C30" s="1"/>
      <c r="D30" s="6"/>
      <c r="E30" s="27"/>
      <c r="F30" s="20"/>
    </row>
    <row r="31" spans="1:6" ht="17.25" customHeight="1" x14ac:dyDescent="0.2">
      <c r="A31" s="7"/>
      <c r="B31" s="1" t="s">
        <v>11</v>
      </c>
      <c r="C31" s="1"/>
      <c r="D31" s="6"/>
      <c r="E31" s="27"/>
      <c r="F31" s="20"/>
    </row>
    <row r="32" spans="1:6" x14ac:dyDescent="0.2">
      <c r="A32" s="7"/>
      <c r="B32" s="1" t="s">
        <v>12</v>
      </c>
      <c r="C32" s="1"/>
      <c r="D32" s="6">
        <v>11000000</v>
      </c>
      <c r="E32" s="27">
        <v>1500000</v>
      </c>
      <c r="F32" s="20">
        <f t="shared" si="1"/>
        <v>13.636363636363635</v>
      </c>
    </row>
    <row r="33" spans="1:6" x14ac:dyDescent="0.2">
      <c r="A33" s="7" t="s">
        <v>5</v>
      </c>
      <c r="B33" s="3" t="s">
        <v>17</v>
      </c>
      <c r="C33" s="3"/>
      <c r="D33" s="4">
        <f>D34+D40+D46</f>
        <v>613991454.43000007</v>
      </c>
      <c r="E33" s="4">
        <f>E34+E40+E46</f>
        <v>0</v>
      </c>
      <c r="F33" s="19">
        <f t="shared" si="1"/>
        <v>0</v>
      </c>
    </row>
    <row r="34" spans="1:6" ht="31.5" x14ac:dyDescent="0.2">
      <c r="A34" s="24" t="s">
        <v>19</v>
      </c>
      <c r="B34" s="3" t="s">
        <v>29</v>
      </c>
      <c r="C34" s="3"/>
      <c r="D34" s="4">
        <f>D35</f>
        <v>140920255.30000001</v>
      </c>
      <c r="E34" s="26">
        <f t="shared" ref="E34" si="4">E35</f>
        <v>0</v>
      </c>
      <c r="F34" s="19">
        <f t="shared" si="1"/>
        <v>0</v>
      </c>
    </row>
    <row r="35" spans="1:6" ht="110.25" x14ac:dyDescent="0.2">
      <c r="A35" s="7"/>
      <c r="B35" s="5" t="s">
        <v>24</v>
      </c>
      <c r="C35" s="21" t="s">
        <v>66</v>
      </c>
      <c r="D35" s="6">
        <f>D37+D38+D39</f>
        <v>140920255.30000001</v>
      </c>
      <c r="E35" s="29">
        <f t="shared" ref="E35" si="5">E37+E38+E39</f>
        <v>0</v>
      </c>
      <c r="F35" s="20">
        <f t="shared" si="1"/>
        <v>0</v>
      </c>
    </row>
    <row r="36" spans="1:6" ht="18.75" customHeight="1" x14ac:dyDescent="0.2">
      <c r="A36" s="7"/>
      <c r="B36" s="1" t="s">
        <v>9</v>
      </c>
      <c r="C36" s="1"/>
      <c r="D36" s="6"/>
      <c r="E36" s="27"/>
      <c r="F36" s="20"/>
    </row>
    <row r="37" spans="1:6" ht="17.25" customHeight="1" x14ac:dyDescent="0.2">
      <c r="A37" s="7"/>
      <c r="B37" s="1" t="s">
        <v>10</v>
      </c>
      <c r="C37" s="1"/>
      <c r="D37" s="6">
        <v>139511152.38</v>
      </c>
      <c r="E37" s="27">
        <v>0</v>
      </c>
      <c r="F37" s="20">
        <f t="shared" si="1"/>
        <v>0</v>
      </c>
    </row>
    <row r="38" spans="1:6" x14ac:dyDescent="0.2">
      <c r="A38" s="7"/>
      <c r="B38" s="1" t="s">
        <v>11</v>
      </c>
      <c r="C38" s="1"/>
      <c r="D38" s="6">
        <v>986252.05</v>
      </c>
      <c r="E38" s="27">
        <v>0</v>
      </c>
      <c r="F38" s="20">
        <f t="shared" si="1"/>
        <v>0</v>
      </c>
    </row>
    <row r="39" spans="1:6" x14ac:dyDescent="0.2">
      <c r="A39" s="7"/>
      <c r="B39" s="1" t="s">
        <v>12</v>
      </c>
      <c r="C39" s="1"/>
      <c r="D39" s="6">
        <v>422850.87</v>
      </c>
      <c r="E39" s="27">
        <v>0</v>
      </c>
      <c r="F39" s="20">
        <f t="shared" si="1"/>
        <v>0</v>
      </c>
    </row>
    <row r="40" spans="1:6" ht="31.5" x14ac:dyDescent="0.2">
      <c r="A40" s="7" t="s">
        <v>71</v>
      </c>
      <c r="B40" s="3" t="s">
        <v>30</v>
      </c>
      <c r="C40" s="1"/>
      <c r="D40" s="4">
        <f>D41</f>
        <v>32671315.129999999</v>
      </c>
      <c r="E40" s="4">
        <f>E41</f>
        <v>0</v>
      </c>
      <c r="F40" s="19">
        <f t="shared" si="1"/>
        <v>0</v>
      </c>
    </row>
    <row r="41" spans="1:6" ht="78.75" x14ac:dyDescent="0.2">
      <c r="A41" s="7"/>
      <c r="B41" s="5" t="s">
        <v>21</v>
      </c>
      <c r="C41" s="21" t="s">
        <v>48</v>
      </c>
      <c r="D41" s="6">
        <f>D43+D44+D45</f>
        <v>32671315.129999999</v>
      </c>
      <c r="E41" s="6">
        <f>E43+E44+E45</f>
        <v>0</v>
      </c>
      <c r="F41" s="20">
        <f t="shared" si="1"/>
        <v>0</v>
      </c>
    </row>
    <row r="42" spans="1:6" x14ac:dyDescent="0.2">
      <c r="A42" s="7"/>
      <c r="B42" s="1" t="s">
        <v>9</v>
      </c>
      <c r="C42" s="3"/>
      <c r="D42" s="4"/>
      <c r="E42" s="26"/>
      <c r="F42" s="20"/>
    </row>
    <row r="43" spans="1:6" x14ac:dyDescent="0.2">
      <c r="A43" s="7"/>
      <c r="B43" s="1" t="s">
        <v>10</v>
      </c>
      <c r="C43" s="3"/>
      <c r="D43" s="6">
        <v>32344600</v>
      </c>
      <c r="E43" s="29">
        <v>0</v>
      </c>
      <c r="F43" s="20">
        <f t="shared" ref="F43:F65" si="6">E43/D43*100</f>
        <v>0</v>
      </c>
    </row>
    <row r="44" spans="1:6" x14ac:dyDescent="0.2">
      <c r="A44" s="7"/>
      <c r="B44" s="1" t="s">
        <v>11</v>
      </c>
      <c r="C44" s="3"/>
      <c r="D44" s="6">
        <v>261370.5</v>
      </c>
      <c r="E44" s="29">
        <v>0</v>
      </c>
      <c r="F44" s="20">
        <f t="shared" si="6"/>
        <v>0</v>
      </c>
    </row>
    <row r="45" spans="1:6" x14ac:dyDescent="0.2">
      <c r="A45" s="7"/>
      <c r="B45" s="1" t="s">
        <v>12</v>
      </c>
      <c r="C45" s="3"/>
      <c r="D45" s="6">
        <v>65344.63</v>
      </c>
      <c r="E45" s="29">
        <v>0</v>
      </c>
      <c r="F45" s="20">
        <f t="shared" si="6"/>
        <v>0</v>
      </c>
    </row>
    <row r="46" spans="1:6" ht="31.5" x14ac:dyDescent="0.2">
      <c r="A46" s="7" t="s">
        <v>74</v>
      </c>
      <c r="B46" s="3" t="s">
        <v>75</v>
      </c>
      <c r="C46" s="3"/>
      <c r="D46" s="4">
        <f>D47+D52+D57+D62</f>
        <v>440399884</v>
      </c>
      <c r="E46" s="4">
        <f>E47+E52+E57+E62</f>
        <v>0</v>
      </c>
      <c r="F46" s="19">
        <f t="shared" si="6"/>
        <v>0</v>
      </c>
    </row>
    <row r="47" spans="1:6" ht="47.25" x14ac:dyDescent="0.2">
      <c r="A47" s="7"/>
      <c r="B47" s="5" t="s">
        <v>76</v>
      </c>
      <c r="C47" s="22" t="s">
        <v>48</v>
      </c>
      <c r="D47" s="6">
        <f>D49+D50+D51</f>
        <v>302770012</v>
      </c>
      <c r="E47" s="6">
        <f>E49+E50+E51</f>
        <v>0</v>
      </c>
      <c r="F47" s="20">
        <f t="shared" si="6"/>
        <v>0</v>
      </c>
    </row>
    <row r="48" spans="1:6" x14ac:dyDescent="0.2">
      <c r="A48" s="7"/>
      <c r="B48" s="1" t="s">
        <v>9</v>
      </c>
      <c r="C48" s="3"/>
      <c r="D48" s="6"/>
      <c r="E48" s="29"/>
      <c r="F48" s="20"/>
    </row>
    <row r="49" spans="1:6" x14ac:dyDescent="0.2">
      <c r="A49" s="7"/>
      <c r="B49" s="1" t="s">
        <v>10</v>
      </c>
      <c r="C49" s="3"/>
      <c r="D49" s="6">
        <v>202017900</v>
      </c>
      <c r="E49" s="29">
        <v>0</v>
      </c>
      <c r="F49" s="20">
        <f t="shared" si="6"/>
        <v>0</v>
      </c>
    </row>
    <row r="50" spans="1:6" x14ac:dyDescent="0.2">
      <c r="A50" s="7"/>
      <c r="B50" s="1" t="s">
        <v>11</v>
      </c>
      <c r="C50" s="3"/>
      <c r="D50" s="6">
        <v>85639300</v>
      </c>
      <c r="E50" s="29">
        <v>0</v>
      </c>
      <c r="F50" s="20">
        <f t="shared" si="6"/>
        <v>0</v>
      </c>
    </row>
    <row r="51" spans="1:6" x14ac:dyDescent="0.2">
      <c r="A51" s="7"/>
      <c r="B51" s="1" t="s">
        <v>12</v>
      </c>
      <c r="C51" s="3"/>
      <c r="D51" s="6">
        <v>15112812</v>
      </c>
      <c r="E51" s="29">
        <v>0</v>
      </c>
      <c r="F51" s="20">
        <v>0</v>
      </c>
    </row>
    <row r="52" spans="1:6" ht="47.25" x14ac:dyDescent="0.2">
      <c r="A52" s="7"/>
      <c r="B52" s="5" t="s">
        <v>77</v>
      </c>
      <c r="C52" s="22" t="s">
        <v>48</v>
      </c>
      <c r="D52" s="6">
        <f>D54+D55+D56</f>
        <v>91200000</v>
      </c>
      <c r="E52" s="6">
        <f>E54+E55+E56</f>
        <v>0</v>
      </c>
      <c r="F52" s="20">
        <f t="shared" si="6"/>
        <v>0</v>
      </c>
    </row>
    <row r="53" spans="1:6" x14ac:dyDescent="0.2">
      <c r="A53" s="7"/>
      <c r="B53" s="1" t="s">
        <v>9</v>
      </c>
      <c r="C53" s="3"/>
      <c r="D53" s="6"/>
      <c r="E53" s="29"/>
      <c r="F53" s="20"/>
    </row>
    <row r="54" spans="1:6" x14ac:dyDescent="0.2">
      <c r="A54" s="7"/>
      <c r="B54" s="1" t="s">
        <v>10</v>
      </c>
      <c r="C54" s="3"/>
      <c r="D54" s="6">
        <v>86061500</v>
      </c>
      <c r="E54" s="29">
        <v>0</v>
      </c>
      <c r="F54" s="20">
        <f t="shared" si="6"/>
        <v>0</v>
      </c>
    </row>
    <row r="55" spans="1:6" x14ac:dyDescent="0.2">
      <c r="A55" s="7"/>
      <c r="B55" s="1" t="s">
        <v>11</v>
      </c>
      <c r="C55" s="3"/>
      <c r="D55" s="6">
        <v>4367725</v>
      </c>
      <c r="E55" s="29">
        <v>0</v>
      </c>
      <c r="F55" s="20">
        <f t="shared" si="6"/>
        <v>0</v>
      </c>
    </row>
    <row r="56" spans="1:6" x14ac:dyDescent="0.2">
      <c r="A56" s="7"/>
      <c r="B56" s="1" t="s">
        <v>12</v>
      </c>
      <c r="C56" s="3"/>
      <c r="D56" s="6">
        <v>770775</v>
      </c>
      <c r="E56" s="29">
        <v>0</v>
      </c>
      <c r="F56" s="20">
        <v>0</v>
      </c>
    </row>
    <row r="57" spans="1:6" ht="47.25" x14ac:dyDescent="0.2">
      <c r="A57" s="7"/>
      <c r="B57" s="5" t="s">
        <v>78</v>
      </c>
      <c r="C57" s="22" t="s">
        <v>48</v>
      </c>
      <c r="D57" s="6">
        <f>D59+D60+D61</f>
        <v>31903022</v>
      </c>
      <c r="E57" s="6">
        <f>E59+E60+E61</f>
        <v>0</v>
      </c>
      <c r="F57" s="20">
        <f t="shared" si="6"/>
        <v>0</v>
      </c>
    </row>
    <row r="58" spans="1:6" x14ac:dyDescent="0.2">
      <c r="A58" s="7"/>
      <c r="B58" s="1" t="s">
        <v>9</v>
      </c>
      <c r="C58" s="3"/>
      <c r="D58" s="6"/>
      <c r="E58" s="29"/>
      <c r="F58" s="20"/>
    </row>
    <row r="59" spans="1:6" x14ac:dyDescent="0.2">
      <c r="A59" s="7"/>
      <c r="B59" s="1" t="s">
        <v>10</v>
      </c>
      <c r="C59" s="3"/>
      <c r="D59" s="6">
        <v>30105500</v>
      </c>
      <c r="E59" s="29">
        <v>0</v>
      </c>
      <c r="F59" s="20">
        <f t="shared" si="6"/>
        <v>0</v>
      </c>
    </row>
    <row r="60" spans="1:6" x14ac:dyDescent="0.2">
      <c r="A60" s="7"/>
      <c r="B60" s="1" t="s">
        <v>11</v>
      </c>
      <c r="C60" s="3"/>
      <c r="D60" s="6">
        <v>1527900</v>
      </c>
      <c r="E60" s="29">
        <v>0</v>
      </c>
      <c r="F60" s="20">
        <f t="shared" si="6"/>
        <v>0</v>
      </c>
    </row>
    <row r="61" spans="1:6" x14ac:dyDescent="0.2">
      <c r="A61" s="7"/>
      <c r="B61" s="1" t="s">
        <v>12</v>
      </c>
      <c r="C61" s="3"/>
      <c r="D61" s="6">
        <v>269622</v>
      </c>
      <c r="E61" s="29">
        <v>0</v>
      </c>
      <c r="F61" s="20">
        <v>0</v>
      </c>
    </row>
    <row r="62" spans="1:6" ht="47.25" x14ac:dyDescent="0.2">
      <c r="A62" s="7"/>
      <c r="B62" s="1" t="s">
        <v>82</v>
      </c>
      <c r="C62" s="22" t="s">
        <v>48</v>
      </c>
      <c r="D62" s="6">
        <f>D64+D65+D66</f>
        <v>14526850</v>
      </c>
      <c r="E62" s="6">
        <f>E64+E65+E66</f>
        <v>0</v>
      </c>
      <c r="F62" s="20">
        <f t="shared" si="6"/>
        <v>0</v>
      </c>
    </row>
    <row r="63" spans="1:6" x14ac:dyDescent="0.2">
      <c r="A63" s="7"/>
      <c r="B63" s="1" t="s">
        <v>9</v>
      </c>
      <c r="C63" s="3"/>
      <c r="D63" s="6"/>
      <c r="E63" s="29"/>
      <c r="F63" s="20"/>
    </row>
    <row r="64" spans="1:6" x14ac:dyDescent="0.2">
      <c r="A64" s="7"/>
      <c r="B64" s="1" t="s">
        <v>10</v>
      </c>
      <c r="C64" s="3"/>
      <c r="D64" s="6">
        <v>13708400</v>
      </c>
      <c r="E64" s="29">
        <v>0</v>
      </c>
      <c r="F64" s="20">
        <f t="shared" si="6"/>
        <v>0</v>
      </c>
    </row>
    <row r="65" spans="1:6" x14ac:dyDescent="0.2">
      <c r="A65" s="7"/>
      <c r="B65" s="1" t="s">
        <v>11</v>
      </c>
      <c r="C65" s="3"/>
      <c r="D65" s="6">
        <v>654760</v>
      </c>
      <c r="E65" s="29">
        <v>0</v>
      </c>
      <c r="F65" s="20">
        <f t="shared" si="6"/>
        <v>0</v>
      </c>
    </row>
    <row r="66" spans="1:6" x14ac:dyDescent="0.2">
      <c r="A66" s="7"/>
      <c r="B66" s="1" t="s">
        <v>12</v>
      </c>
      <c r="C66" s="3"/>
      <c r="D66" s="6">
        <v>163690</v>
      </c>
      <c r="E66" s="29">
        <v>0</v>
      </c>
      <c r="F66" s="20">
        <v>0</v>
      </c>
    </row>
    <row r="67" spans="1:6" x14ac:dyDescent="0.2">
      <c r="A67" s="7" t="s">
        <v>6</v>
      </c>
      <c r="B67" s="3" t="s">
        <v>20</v>
      </c>
      <c r="C67" s="3"/>
      <c r="D67" s="4">
        <f>D68</f>
        <v>283772061.25</v>
      </c>
      <c r="E67" s="4">
        <f>E68</f>
        <v>0</v>
      </c>
      <c r="F67" s="19">
        <f t="shared" si="1"/>
        <v>0</v>
      </c>
    </row>
    <row r="68" spans="1:6" ht="30.75" customHeight="1" x14ac:dyDescent="0.2">
      <c r="A68" s="7" t="s">
        <v>22</v>
      </c>
      <c r="B68" s="3" t="s">
        <v>34</v>
      </c>
      <c r="C68" s="3"/>
      <c r="D68" s="4">
        <f>D74+D79+D69+D84</f>
        <v>283772061.25</v>
      </c>
      <c r="E68" s="4">
        <f>E74+E79+E69+E84</f>
        <v>0</v>
      </c>
      <c r="F68" s="19">
        <f t="shared" si="1"/>
        <v>0</v>
      </c>
    </row>
    <row r="69" spans="1:6" ht="50.25" customHeight="1" x14ac:dyDescent="0.2">
      <c r="A69" s="7"/>
      <c r="B69" s="45" t="s">
        <v>85</v>
      </c>
      <c r="C69" s="21" t="s">
        <v>50</v>
      </c>
      <c r="D69" s="4">
        <f>D71+D72+D73</f>
        <v>20182931.25</v>
      </c>
      <c r="E69" s="4">
        <f>E71+E72+E73</f>
        <v>0</v>
      </c>
      <c r="F69" s="19">
        <f t="shared" si="1"/>
        <v>0</v>
      </c>
    </row>
    <row r="70" spans="1:6" x14ac:dyDescent="0.2">
      <c r="A70" s="7"/>
      <c r="B70" s="1" t="s">
        <v>9</v>
      </c>
      <c r="C70" s="3"/>
      <c r="D70" s="4"/>
      <c r="E70" s="26"/>
      <c r="F70" s="19"/>
    </row>
    <row r="71" spans="1:6" x14ac:dyDescent="0.2">
      <c r="A71" s="7"/>
      <c r="B71" s="1" t="s">
        <v>10</v>
      </c>
      <c r="C71" s="3"/>
      <c r="D71" s="6">
        <v>3034800</v>
      </c>
      <c r="E71" s="26"/>
      <c r="F71" s="19">
        <f t="shared" si="1"/>
        <v>0</v>
      </c>
    </row>
    <row r="72" spans="1:6" x14ac:dyDescent="0.2">
      <c r="A72" s="7"/>
      <c r="B72" s="1" t="s">
        <v>11</v>
      </c>
      <c r="C72" s="3"/>
      <c r="D72" s="6">
        <v>13718505</v>
      </c>
      <c r="E72" s="26"/>
      <c r="F72" s="19">
        <f t="shared" si="1"/>
        <v>0</v>
      </c>
    </row>
    <row r="73" spans="1:6" x14ac:dyDescent="0.2">
      <c r="A73" s="7"/>
      <c r="B73" s="1" t="s">
        <v>12</v>
      </c>
      <c r="C73" s="3"/>
      <c r="D73" s="6">
        <v>3429626.25</v>
      </c>
      <c r="E73" s="26"/>
      <c r="F73" s="19">
        <f t="shared" si="1"/>
        <v>0</v>
      </c>
    </row>
    <row r="74" spans="1:6" ht="63" x14ac:dyDescent="0.2">
      <c r="A74" s="7"/>
      <c r="B74" s="38" t="s">
        <v>65</v>
      </c>
      <c r="C74" s="21" t="s">
        <v>50</v>
      </c>
      <c r="D74" s="6">
        <f>D76+D77+D78</f>
        <v>243101230</v>
      </c>
      <c r="E74" s="29">
        <f t="shared" ref="E74" si="7">E76+E77+E78</f>
        <v>0</v>
      </c>
      <c r="F74" s="20">
        <f t="shared" si="1"/>
        <v>0</v>
      </c>
    </row>
    <row r="75" spans="1:6" x14ac:dyDescent="0.2">
      <c r="A75" s="7"/>
      <c r="B75" s="1" t="s">
        <v>9</v>
      </c>
      <c r="C75" s="23"/>
      <c r="D75" s="4"/>
      <c r="E75" s="27"/>
      <c r="F75" s="20"/>
    </row>
    <row r="76" spans="1:6" ht="17.25" customHeight="1" x14ac:dyDescent="0.2">
      <c r="A76" s="7"/>
      <c r="B76" s="1" t="s">
        <v>10</v>
      </c>
      <c r="C76" s="23"/>
      <c r="D76" s="6">
        <v>240670200</v>
      </c>
      <c r="E76" s="27"/>
      <c r="F76" s="20">
        <f t="shared" si="1"/>
        <v>0</v>
      </c>
    </row>
    <row r="77" spans="1:6" ht="16.5" customHeight="1" x14ac:dyDescent="0.2">
      <c r="A77" s="7"/>
      <c r="B77" s="1" t="s">
        <v>11</v>
      </c>
      <c r="C77" s="23"/>
      <c r="D77" s="6">
        <v>1944824</v>
      </c>
      <c r="E77" s="27"/>
      <c r="F77" s="20">
        <f t="shared" si="1"/>
        <v>0</v>
      </c>
    </row>
    <row r="78" spans="1:6" ht="18" customHeight="1" x14ac:dyDescent="0.2">
      <c r="A78" s="7"/>
      <c r="B78" s="1" t="s">
        <v>12</v>
      </c>
      <c r="C78" s="23"/>
      <c r="D78" s="6">
        <v>486206</v>
      </c>
      <c r="E78" s="27"/>
      <c r="F78" s="20">
        <f t="shared" si="1"/>
        <v>0</v>
      </c>
    </row>
    <row r="79" spans="1:6" ht="63" x14ac:dyDescent="0.2">
      <c r="A79" s="7"/>
      <c r="B79" s="10" t="s">
        <v>37</v>
      </c>
      <c r="C79" s="22" t="s">
        <v>50</v>
      </c>
      <c r="D79" s="6">
        <f>D81+D82+D83</f>
        <v>16487900</v>
      </c>
      <c r="E79" s="29">
        <f t="shared" ref="E79" si="8">E81+E82+E83</f>
        <v>0</v>
      </c>
      <c r="F79" s="20">
        <f t="shared" si="1"/>
        <v>0</v>
      </c>
    </row>
    <row r="80" spans="1:6" x14ac:dyDescent="0.2">
      <c r="A80" s="7"/>
      <c r="B80" s="1" t="s">
        <v>9</v>
      </c>
      <c r="C80" s="1"/>
      <c r="D80" s="4"/>
      <c r="E80" s="27"/>
      <c r="F80" s="20"/>
    </row>
    <row r="81" spans="1:6" x14ac:dyDescent="0.2">
      <c r="A81" s="7"/>
      <c r="B81" s="1" t="s">
        <v>10</v>
      </c>
      <c r="C81" s="1"/>
      <c r="D81" s="6">
        <v>16323000</v>
      </c>
      <c r="E81" s="27"/>
      <c r="F81" s="20">
        <f t="shared" si="1"/>
        <v>0</v>
      </c>
    </row>
    <row r="82" spans="1:6" x14ac:dyDescent="0.2">
      <c r="A82" s="7"/>
      <c r="B82" s="1" t="s">
        <v>11</v>
      </c>
      <c r="C82" s="1"/>
      <c r="D82" s="6">
        <v>131920</v>
      </c>
      <c r="E82" s="27"/>
      <c r="F82" s="20">
        <f t="shared" si="1"/>
        <v>0</v>
      </c>
    </row>
    <row r="83" spans="1:6" ht="15.75" customHeight="1" x14ac:dyDescent="0.2">
      <c r="A83" s="7"/>
      <c r="B83" s="1" t="s">
        <v>12</v>
      </c>
      <c r="C83" s="1"/>
      <c r="D83" s="6">
        <v>32980</v>
      </c>
      <c r="E83" s="27"/>
      <c r="F83" s="20">
        <f t="shared" si="1"/>
        <v>0</v>
      </c>
    </row>
    <row r="84" spans="1:6" ht="63" x14ac:dyDescent="0.2">
      <c r="A84" s="7"/>
      <c r="B84" s="46" t="s">
        <v>86</v>
      </c>
      <c r="C84" s="22" t="s">
        <v>50</v>
      </c>
      <c r="D84" s="6">
        <f>D86+D87+D88</f>
        <v>4000000</v>
      </c>
      <c r="E84" s="6">
        <f>E86+E87+E88</f>
        <v>0</v>
      </c>
      <c r="F84" s="20">
        <f t="shared" si="1"/>
        <v>0</v>
      </c>
    </row>
    <row r="85" spans="1:6" ht="15.75" customHeight="1" x14ac:dyDescent="0.2">
      <c r="A85" s="7"/>
      <c r="B85" s="1" t="s">
        <v>9</v>
      </c>
      <c r="C85" s="1"/>
      <c r="D85" s="6"/>
      <c r="E85" s="27"/>
      <c r="F85" s="20"/>
    </row>
    <row r="86" spans="1:6" ht="15.75" customHeight="1" x14ac:dyDescent="0.2">
      <c r="A86" s="7"/>
      <c r="B86" s="1" t="s">
        <v>10</v>
      </c>
      <c r="C86" s="1"/>
      <c r="D86" s="6">
        <v>0</v>
      </c>
      <c r="E86" s="27"/>
      <c r="F86" s="20">
        <v>0</v>
      </c>
    </row>
    <row r="87" spans="1:6" ht="15.75" customHeight="1" x14ac:dyDescent="0.2">
      <c r="A87" s="7"/>
      <c r="B87" s="1" t="s">
        <v>11</v>
      </c>
      <c r="C87" s="1"/>
      <c r="D87" s="6">
        <v>3200000</v>
      </c>
      <c r="E87" s="27"/>
      <c r="F87" s="20">
        <f t="shared" si="1"/>
        <v>0</v>
      </c>
    </row>
    <row r="88" spans="1:6" ht="15.75" customHeight="1" x14ac:dyDescent="0.2">
      <c r="A88" s="7"/>
      <c r="B88" s="1" t="s">
        <v>12</v>
      </c>
      <c r="C88" s="1"/>
      <c r="D88" s="6">
        <v>800000</v>
      </c>
      <c r="E88" s="27"/>
      <c r="F88" s="20">
        <f t="shared" si="1"/>
        <v>0</v>
      </c>
    </row>
    <row r="89" spans="1:6" x14ac:dyDescent="0.2">
      <c r="A89" s="7" t="s">
        <v>7</v>
      </c>
      <c r="B89" s="3" t="s">
        <v>28</v>
      </c>
      <c r="C89" s="3"/>
      <c r="D89" s="4">
        <f>D90</f>
        <v>772036091.60000014</v>
      </c>
      <c r="E89" s="26">
        <f>E90</f>
        <v>37901691.669999994</v>
      </c>
      <c r="F89" s="19">
        <f t="shared" si="1"/>
        <v>4.9093160387684636</v>
      </c>
    </row>
    <row r="90" spans="1:6" ht="47.25" x14ac:dyDescent="0.2">
      <c r="A90" s="7" t="s">
        <v>25</v>
      </c>
      <c r="B90" s="3" t="s">
        <v>35</v>
      </c>
      <c r="C90" s="3"/>
      <c r="D90" s="4">
        <f>D96+D101+D106+D111+D116+D91</f>
        <v>772036091.60000014</v>
      </c>
      <c r="E90" s="4">
        <f>E96+E101+E106+E111+E116+E91</f>
        <v>37901691.669999994</v>
      </c>
      <c r="F90" s="19">
        <f t="shared" si="1"/>
        <v>4.9093160387684636</v>
      </c>
    </row>
    <row r="91" spans="1:6" ht="78.75" x14ac:dyDescent="0.2">
      <c r="A91" s="7"/>
      <c r="B91" s="10" t="s">
        <v>88</v>
      </c>
      <c r="C91" s="22" t="s">
        <v>89</v>
      </c>
      <c r="D91" s="4">
        <f>D93+D94+D95</f>
        <v>93042660.219999999</v>
      </c>
      <c r="E91" s="4">
        <f>E93+E94+E95</f>
        <v>0</v>
      </c>
      <c r="F91" s="19">
        <f t="shared" si="1"/>
        <v>0</v>
      </c>
    </row>
    <row r="92" spans="1:6" x14ac:dyDescent="0.2">
      <c r="A92" s="7"/>
      <c r="B92" s="1" t="s">
        <v>9</v>
      </c>
      <c r="C92" s="3"/>
      <c r="D92" s="4"/>
      <c r="E92" s="26"/>
      <c r="F92" s="19"/>
    </row>
    <row r="93" spans="1:6" x14ac:dyDescent="0.2">
      <c r="A93" s="7"/>
      <c r="B93" s="1" t="s">
        <v>10</v>
      </c>
      <c r="C93" s="3"/>
      <c r="D93" s="6">
        <v>77257400</v>
      </c>
      <c r="E93" s="29">
        <v>0</v>
      </c>
      <c r="F93" s="20">
        <f t="shared" si="1"/>
        <v>0</v>
      </c>
    </row>
    <row r="94" spans="1:6" x14ac:dyDescent="0.2">
      <c r="A94" s="7"/>
      <c r="B94" s="1" t="s">
        <v>11</v>
      </c>
      <c r="C94" s="3"/>
      <c r="D94" s="6">
        <f>5199794.38+2692855</f>
        <v>7892649.3799999999</v>
      </c>
      <c r="E94" s="29">
        <v>0</v>
      </c>
      <c r="F94" s="20">
        <f t="shared" si="1"/>
        <v>0</v>
      </c>
    </row>
    <row r="95" spans="1:6" x14ac:dyDescent="0.2">
      <c r="A95" s="7"/>
      <c r="B95" s="1" t="s">
        <v>12</v>
      </c>
      <c r="C95" s="3"/>
      <c r="D95" s="6">
        <f>5199755.84+2692855</f>
        <v>7892610.8399999999</v>
      </c>
      <c r="E95" s="29">
        <v>0</v>
      </c>
      <c r="F95" s="20">
        <f t="shared" si="1"/>
        <v>0</v>
      </c>
    </row>
    <row r="96" spans="1:6" ht="78.75" x14ac:dyDescent="0.2">
      <c r="A96" s="7"/>
      <c r="B96" s="10" t="s">
        <v>38</v>
      </c>
      <c r="C96" s="22" t="s">
        <v>89</v>
      </c>
      <c r="D96" s="6">
        <f>D98+D99+D100</f>
        <v>164586239.26000002</v>
      </c>
      <c r="E96" s="29">
        <f t="shared" ref="E96" si="9">E98+E99+E100</f>
        <v>35700862.869999997</v>
      </c>
      <c r="F96" s="20">
        <f t="shared" si="1"/>
        <v>21.691280528989221</v>
      </c>
    </row>
    <row r="97" spans="1:6" x14ac:dyDescent="0.2">
      <c r="A97" s="7"/>
      <c r="B97" s="1" t="s">
        <v>9</v>
      </c>
      <c r="C97" s="23"/>
      <c r="D97" s="6"/>
      <c r="E97" s="27"/>
      <c r="F97" s="20"/>
    </row>
    <row r="98" spans="1:6" x14ac:dyDescent="0.2">
      <c r="A98" s="7"/>
      <c r="B98" s="1" t="s">
        <v>10</v>
      </c>
      <c r="C98" s="23"/>
      <c r="D98" s="6">
        <v>146868921</v>
      </c>
      <c r="E98" s="27">
        <v>35343854.229999997</v>
      </c>
      <c r="F98" s="20">
        <f t="shared" si="1"/>
        <v>24.064896772816898</v>
      </c>
    </row>
    <row r="99" spans="1:6" x14ac:dyDescent="0.2">
      <c r="A99" s="7"/>
      <c r="B99" s="1" t="s">
        <v>11</v>
      </c>
      <c r="C99" s="23"/>
      <c r="D99" s="6">
        <f>5493871.35+8234926.08</f>
        <v>13728797.43</v>
      </c>
      <c r="E99" s="27">
        <v>178504.32000000001</v>
      </c>
      <c r="F99" s="20">
        <f t="shared" si="1"/>
        <v>1.3002181794155878</v>
      </c>
    </row>
    <row r="100" spans="1:6" x14ac:dyDescent="0.2">
      <c r="A100" s="7"/>
      <c r="B100" s="1" t="s">
        <v>12</v>
      </c>
      <c r="C100" s="23"/>
      <c r="D100" s="6">
        <f>1929789.31+2058731.52</f>
        <v>3988520.83</v>
      </c>
      <c r="E100" s="27">
        <v>178504.32000000001</v>
      </c>
      <c r="F100" s="20">
        <f t="shared" si="1"/>
        <v>4.475451617485974</v>
      </c>
    </row>
    <row r="101" spans="1:6" ht="78.75" x14ac:dyDescent="0.2">
      <c r="A101" s="7"/>
      <c r="B101" s="5" t="s">
        <v>87</v>
      </c>
      <c r="C101" s="22" t="s">
        <v>89</v>
      </c>
      <c r="D101" s="6">
        <f>D103+D104+D105</f>
        <v>121880454.89999999</v>
      </c>
      <c r="E101" s="29">
        <f t="shared" ref="E101" si="10">E103+E104+E105</f>
        <v>0</v>
      </c>
      <c r="F101" s="20">
        <f t="shared" si="1"/>
        <v>0</v>
      </c>
    </row>
    <row r="102" spans="1:6" x14ac:dyDescent="0.2">
      <c r="A102" s="7"/>
      <c r="B102" s="1" t="s">
        <v>9</v>
      </c>
      <c r="C102" s="23"/>
      <c r="D102" s="6"/>
      <c r="E102" s="27"/>
      <c r="F102" s="20"/>
    </row>
    <row r="103" spans="1:6" ht="18" customHeight="1" x14ac:dyDescent="0.2">
      <c r="A103" s="7"/>
      <c r="B103" s="1" t="s">
        <v>10</v>
      </c>
      <c r="C103" s="23"/>
      <c r="D103" s="6">
        <v>109928511.23999999</v>
      </c>
      <c r="E103" s="27"/>
      <c r="F103" s="20">
        <f t="shared" si="1"/>
        <v>0</v>
      </c>
    </row>
    <row r="104" spans="1:6" ht="18" customHeight="1" x14ac:dyDescent="0.2">
      <c r="A104" s="7"/>
      <c r="B104" s="1" t="s">
        <v>11</v>
      </c>
      <c r="C104" s="23"/>
      <c r="D104" s="6">
        <f>3656270.88+5572167.2</f>
        <v>9228438.0800000001</v>
      </c>
      <c r="E104" s="27"/>
      <c r="F104" s="20">
        <f t="shared" si="1"/>
        <v>0</v>
      </c>
    </row>
    <row r="105" spans="1:6" x14ac:dyDescent="0.2">
      <c r="A105" s="7"/>
      <c r="B105" s="1" t="s">
        <v>12</v>
      </c>
      <c r="C105" s="23"/>
      <c r="D105" s="6">
        <f>1330463.78+1393041.8</f>
        <v>2723505.58</v>
      </c>
      <c r="E105" s="27"/>
      <c r="F105" s="20">
        <f t="shared" si="1"/>
        <v>0</v>
      </c>
    </row>
    <row r="106" spans="1:6" ht="78.75" x14ac:dyDescent="0.2">
      <c r="A106" s="7"/>
      <c r="B106" s="30" t="s">
        <v>56</v>
      </c>
      <c r="C106" s="22" t="s">
        <v>89</v>
      </c>
      <c r="D106" s="6">
        <f>D108+D109+D110</f>
        <v>31390705.68</v>
      </c>
      <c r="E106" s="29">
        <f t="shared" ref="E106" si="11">E108+E109+E110</f>
        <v>2200828.7999999998</v>
      </c>
      <c r="F106" s="20">
        <f t="shared" si="1"/>
        <v>7.0110841802521708</v>
      </c>
    </row>
    <row r="107" spans="1:6" x14ac:dyDescent="0.2">
      <c r="A107" s="7"/>
      <c r="B107" s="1" t="s">
        <v>9</v>
      </c>
      <c r="C107" s="23"/>
      <c r="D107" s="6"/>
      <c r="E107" s="27"/>
      <c r="F107" s="20"/>
    </row>
    <row r="108" spans="1:6" x14ac:dyDescent="0.2">
      <c r="A108" s="16"/>
      <c r="B108" s="1" t="s">
        <v>10</v>
      </c>
      <c r="C108" s="23"/>
      <c r="D108" s="6">
        <v>18136760</v>
      </c>
      <c r="E108" s="27">
        <v>2178820.5</v>
      </c>
      <c r="F108" s="20">
        <f t="shared" si="1"/>
        <v>12.013284070583721</v>
      </c>
    </row>
    <row r="109" spans="1:6" x14ac:dyDescent="0.2">
      <c r="A109" s="16"/>
      <c r="B109" s="1" t="s">
        <v>11</v>
      </c>
      <c r="C109" s="23"/>
      <c r="D109" s="6">
        <f>5102786.15+5445410.51</f>
        <v>10548196.66</v>
      </c>
      <c r="E109" s="27">
        <v>11004.15</v>
      </c>
      <c r="F109" s="20">
        <f t="shared" ref="F109:F127" si="12">E109/D109*100</f>
        <v>0.10432257147545444</v>
      </c>
    </row>
    <row r="110" spans="1:6" x14ac:dyDescent="0.2">
      <c r="A110" s="16"/>
      <c r="B110" s="1" t="s">
        <v>12</v>
      </c>
      <c r="C110" s="23"/>
      <c r="D110" s="6">
        <f>1344396.39+1361352.63</f>
        <v>2705749.0199999996</v>
      </c>
      <c r="E110" s="27">
        <v>11004.15</v>
      </c>
      <c r="F110" s="20">
        <f t="shared" si="12"/>
        <v>0.40669514868751583</v>
      </c>
    </row>
    <row r="111" spans="1:6" ht="78.75" x14ac:dyDescent="0.2">
      <c r="A111" s="7"/>
      <c r="B111" s="30" t="s">
        <v>57</v>
      </c>
      <c r="C111" s="22" t="s">
        <v>89</v>
      </c>
      <c r="D111" s="6">
        <f>D113+D114+D115</f>
        <v>227624387.60000002</v>
      </c>
      <c r="E111" s="29">
        <f t="shared" ref="E111" si="13">E113+E114+E115</f>
        <v>0</v>
      </c>
      <c r="F111" s="20">
        <f t="shared" si="12"/>
        <v>0</v>
      </c>
    </row>
    <row r="112" spans="1:6" x14ac:dyDescent="0.2">
      <c r="A112" s="7"/>
      <c r="B112" s="1" t="s">
        <v>9</v>
      </c>
      <c r="C112" s="1"/>
      <c r="D112" s="6"/>
      <c r="E112" s="27"/>
      <c r="F112" s="20"/>
    </row>
    <row r="113" spans="1:6" x14ac:dyDescent="0.2">
      <c r="A113" s="7"/>
      <c r="B113" s="1" t="s">
        <v>10</v>
      </c>
      <c r="C113" s="1"/>
      <c r="D113" s="6">
        <v>162700977.06</v>
      </c>
      <c r="E113" s="27"/>
      <c r="F113" s="20">
        <f t="shared" si="12"/>
        <v>0</v>
      </c>
    </row>
    <row r="114" spans="1:6" x14ac:dyDescent="0.2">
      <c r="A114" s="7"/>
      <c r="B114" s="1" t="s">
        <v>11</v>
      </c>
      <c r="C114" s="1"/>
      <c r="D114" s="6">
        <f>24232943.77+8228769</f>
        <v>32461712.77</v>
      </c>
      <c r="E114" s="27"/>
      <c r="F114" s="20">
        <f t="shared" si="12"/>
        <v>0</v>
      </c>
    </row>
    <row r="115" spans="1:6" x14ac:dyDescent="0.2">
      <c r="A115" s="7"/>
      <c r="B115" s="1" t="s">
        <v>12</v>
      </c>
      <c r="C115" s="1"/>
      <c r="D115" s="6">
        <f>24232928.77+8228769</f>
        <v>32461697.77</v>
      </c>
      <c r="E115" s="27"/>
      <c r="F115" s="20">
        <f t="shared" si="12"/>
        <v>0</v>
      </c>
    </row>
    <row r="116" spans="1:6" ht="78.75" x14ac:dyDescent="0.2">
      <c r="A116" s="7"/>
      <c r="B116" s="30" t="s">
        <v>58</v>
      </c>
      <c r="C116" s="22" t="s">
        <v>89</v>
      </c>
      <c r="D116" s="6">
        <f>D118+D119+D120</f>
        <v>133511643.94000001</v>
      </c>
      <c r="E116" s="29">
        <f>E118+E119+E120</f>
        <v>0</v>
      </c>
      <c r="F116" s="20">
        <f t="shared" si="12"/>
        <v>0</v>
      </c>
    </row>
    <row r="117" spans="1:6" x14ac:dyDescent="0.2">
      <c r="A117" s="7"/>
      <c r="B117" s="1" t="s">
        <v>9</v>
      </c>
      <c r="C117" s="1"/>
      <c r="D117" s="6"/>
      <c r="E117" s="27"/>
      <c r="F117" s="20"/>
    </row>
    <row r="118" spans="1:6" x14ac:dyDescent="0.2">
      <c r="A118" s="7"/>
      <c r="B118" s="1" t="s">
        <v>10</v>
      </c>
      <c r="C118" s="1"/>
      <c r="D118" s="6">
        <v>118466600</v>
      </c>
      <c r="E118" s="27"/>
      <c r="F118" s="20">
        <f t="shared" si="12"/>
        <v>0</v>
      </c>
    </row>
    <row r="119" spans="1:6" x14ac:dyDescent="0.2">
      <c r="A119" s="7"/>
      <c r="B119" s="1" t="s">
        <v>11</v>
      </c>
      <c r="C119" s="1"/>
      <c r="D119" s="6">
        <f>598316.15+11078729.31</f>
        <v>11677045.460000001</v>
      </c>
      <c r="E119" s="27"/>
      <c r="F119" s="20">
        <f t="shared" si="12"/>
        <v>0</v>
      </c>
    </row>
    <row r="120" spans="1:6" x14ac:dyDescent="0.2">
      <c r="A120" s="7"/>
      <c r="B120" s="1" t="s">
        <v>12</v>
      </c>
      <c r="C120" s="1"/>
      <c r="D120" s="6">
        <f>598316.15+2769682.33</f>
        <v>3367998.48</v>
      </c>
      <c r="E120" s="27"/>
      <c r="F120" s="20">
        <f t="shared" si="12"/>
        <v>0</v>
      </c>
    </row>
    <row r="121" spans="1:6" ht="31.5" x14ac:dyDescent="0.2">
      <c r="A121" s="7" t="s">
        <v>59</v>
      </c>
      <c r="B121" s="3" t="s">
        <v>41</v>
      </c>
      <c r="C121" s="3"/>
      <c r="D121" s="4">
        <f>D122</f>
        <v>622816505</v>
      </c>
      <c r="E121" s="4">
        <f>E122</f>
        <v>0</v>
      </c>
      <c r="F121" s="19">
        <f t="shared" si="12"/>
        <v>0</v>
      </c>
    </row>
    <row r="122" spans="1:6" ht="31.5" x14ac:dyDescent="0.2">
      <c r="A122" s="7" t="s">
        <v>60</v>
      </c>
      <c r="B122" s="3" t="s">
        <v>26</v>
      </c>
      <c r="C122" s="3"/>
      <c r="D122" s="4">
        <f>D123</f>
        <v>622816505</v>
      </c>
      <c r="E122" s="4">
        <f>E123</f>
        <v>0</v>
      </c>
      <c r="F122" s="19">
        <f t="shared" si="12"/>
        <v>0</v>
      </c>
    </row>
    <row r="123" spans="1:6" ht="63" x14ac:dyDescent="0.2">
      <c r="A123" s="7"/>
      <c r="B123" s="5" t="s">
        <v>27</v>
      </c>
      <c r="C123" s="21" t="s">
        <v>50</v>
      </c>
      <c r="D123" s="6">
        <f>D125+D126+D127</f>
        <v>622816505</v>
      </c>
      <c r="E123" s="29">
        <f t="shared" ref="E123" si="14">E125+E126+E127</f>
        <v>0</v>
      </c>
      <c r="F123" s="20">
        <f t="shared" si="12"/>
        <v>0</v>
      </c>
    </row>
    <row r="124" spans="1:6" x14ac:dyDescent="0.2">
      <c r="A124" s="7"/>
      <c r="B124" s="1" t="s">
        <v>9</v>
      </c>
      <c r="C124" s="1"/>
      <c r="D124" s="6"/>
      <c r="E124" s="27"/>
      <c r="F124" s="20"/>
    </row>
    <row r="125" spans="1:6" x14ac:dyDescent="0.2">
      <c r="A125" s="7"/>
      <c r="B125" s="1" t="s">
        <v>10</v>
      </c>
      <c r="C125" s="1"/>
      <c r="D125" s="6">
        <v>189795000</v>
      </c>
      <c r="E125" s="27"/>
      <c r="F125" s="20">
        <f t="shared" si="12"/>
        <v>0</v>
      </c>
    </row>
    <row r="126" spans="1:6" x14ac:dyDescent="0.2">
      <c r="A126" s="7"/>
      <c r="B126" s="1" t="s">
        <v>11</v>
      </c>
      <c r="C126" s="1"/>
      <c r="D126" s="6">
        <v>346417204</v>
      </c>
      <c r="E126" s="27"/>
      <c r="F126" s="20">
        <f t="shared" si="12"/>
        <v>0</v>
      </c>
    </row>
    <row r="127" spans="1:6" x14ac:dyDescent="0.2">
      <c r="A127" s="7"/>
      <c r="B127" s="1" t="s">
        <v>12</v>
      </c>
      <c r="C127" s="1"/>
      <c r="D127" s="6">
        <v>86604301</v>
      </c>
      <c r="E127" s="27"/>
      <c r="F127" s="20">
        <f t="shared" si="12"/>
        <v>0</v>
      </c>
    </row>
    <row r="128" spans="1:6" x14ac:dyDescent="0.25">
      <c r="A128" s="31"/>
      <c r="B128" s="32"/>
      <c r="C128" s="33"/>
      <c r="D128" s="34"/>
      <c r="E128" s="35"/>
      <c r="F128" s="36"/>
    </row>
    <row r="132" spans="1:6" ht="18.75" x14ac:dyDescent="0.3">
      <c r="A132" s="80" t="s">
        <v>44</v>
      </c>
      <c r="B132" s="80"/>
      <c r="C132" s="43"/>
    </row>
    <row r="133" spans="1:6" ht="18.75" x14ac:dyDescent="0.3">
      <c r="A133" s="80" t="s">
        <v>43</v>
      </c>
      <c r="B133" s="80"/>
      <c r="C133" s="43"/>
      <c r="E133" s="81" t="s">
        <v>45</v>
      </c>
      <c r="F133" s="81"/>
    </row>
  </sheetData>
  <mergeCells count="5">
    <mergeCell ref="A2:F2"/>
    <mergeCell ref="E4:F4"/>
    <mergeCell ref="A132:B132"/>
    <mergeCell ref="A133:B133"/>
    <mergeCell ref="E133:F133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view="pageBreakPreview" topLeftCell="A121" zoomScaleNormal="100" zoomScaleSheetLayoutView="100" workbookViewId="0">
      <selection activeCell="E133" sqref="E133:F133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16384" width="9.33203125" style="9"/>
  </cols>
  <sheetData>
    <row r="1" spans="1:6" ht="21" customHeight="1" x14ac:dyDescent="0.2"/>
    <row r="2" spans="1:6" ht="56.25" customHeight="1" x14ac:dyDescent="0.2">
      <c r="A2" s="78" t="s">
        <v>90</v>
      </c>
      <c r="B2" s="78"/>
      <c r="C2" s="78"/>
      <c r="D2" s="78"/>
      <c r="E2" s="78"/>
      <c r="F2" s="78"/>
    </row>
    <row r="3" spans="1:6" ht="23.25" customHeight="1" x14ac:dyDescent="0.2">
      <c r="A3" s="12"/>
      <c r="B3" s="13"/>
      <c r="C3" s="13"/>
      <c r="D3" s="8"/>
    </row>
    <row r="4" spans="1:6" x14ac:dyDescent="0.25">
      <c r="A4" s="14"/>
      <c r="B4" s="15"/>
      <c r="C4" s="15"/>
      <c r="D4" s="11"/>
      <c r="E4" s="79" t="s">
        <v>8</v>
      </c>
      <c r="F4" s="79"/>
    </row>
    <row r="5" spans="1:6" ht="47.25" x14ac:dyDescent="0.2">
      <c r="A5" s="7" t="s">
        <v>13</v>
      </c>
      <c r="B5" s="7" t="s">
        <v>32</v>
      </c>
      <c r="C5" s="7" t="s">
        <v>47</v>
      </c>
      <c r="D5" s="7" t="s">
        <v>62</v>
      </c>
      <c r="E5" s="24" t="s">
        <v>91</v>
      </c>
      <c r="F5" s="7" t="s">
        <v>42</v>
      </c>
    </row>
    <row r="6" spans="1:6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25">
        <v>5</v>
      </c>
      <c r="F6" s="16">
        <v>6</v>
      </c>
    </row>
    <row r="7" spans="1:6" x14ac:dyDescent="0.2">
      <c r="A7" s="16" t="s">
        <v>0</v>
      </c>
      <c r="B7" s="7" t="s">
        <v>33</v>
      </c>
      <c r="C7" s="7"/>
      <c r="D7" s="4">
        <f>D9+D10+D11</f>
        <v>2838019573.27</v>
      </c>
      <c r="E7" s="26">
        <f t="shared" ref="E7" si="0">E9+E10+E11</f>
        <v>45528643.619999997</v>
      </c>
      <c r="F7" s="19">
        <f>E7/D7*100</f>
        <v>1.604239944248917</v>
      </c>
    </row>
    <row r="8" spans="1:6" x14ac:dyDescent="0.2">
      <c r="A8" s="16"/>
      <c r="B8" s="1" t="s">
        <v>9</v>
      </c>
      <c r="C8" s="1"/>
      <c r="D8" s="4"/>
      <c r="E8" s="27"/>
      <c r="F8" s="20"/>
    </row>
    <row r="9" spans="1:6" x14ac:dyDescent="0.2">
      <c r="A9" s="16"/>
      <c r="B9" s="2" t="s">
        <v>10</v>
      </c>
      <c r="C9" s="2"/>
      <c r="D9" s="4">
        <f>D17+D30+D37+D76+D81+D98+D103+D108+D113+D118+D125+D24+D43+D49+D54+D59+D64+D71+D86+D93</f>
        <v>2115984721.6800001</v>
      </c>
      <c r="E9" s="4">
        <f>E17+E30+E37+E76+E81+E98+E103+E108+E113+E118+E125+E24+E43+E49+E54+E59+E64+E71+E86+E93</f>
        <v>43588356.25</v>
      </c>
      <c r="F9" s="19">
        <f t="shared" ref="F9:F108" si="1">E9/D9*100</f>
        <v>2.0599560953064318</v>
      </c>
    </row>
    <row r="10" spans="1:6" x14ac:dyDescent="0.2">
      <c r="A10" s="16"/>
      <c r="B10" s="2" t="s">
        <v>11</v>
      </c>
      <c r="C10" s="2"/>
      <c r="D10" s="4">
        <f>D18+D25+D31+D38+D77+D82+D99+D104+D109+D114+D119+D126+D44+D50+D55+D60+D65+D72+D87+D94</f>
        <v>548685533.16999996</v>
      </c>
      <c r="E10" s="4">
        <f>E18+E25+E31+E38+E77+E82+E99+E104+E109+E114+E119+E126+E44+E50+E55+E60+E65+E72+E87+E94</f>
        <v>237532.94</v>
      </c>
      <c r="F10" s="19">
        <f t="shared" si="1"/>
        <v>4.3291270799079885E-2</v>
      </c>
    </row>
    <row r="11" spans="1:6" x14ac:dyDescent="0.2">
      <c r="A11" s="16"/>
      <c r="B11" s="2" t="s">
        <v>12</v>
      </c>
      <c r="C11" s="2"/>
      <c r="D11" s="4">
        <f>D19+D26+D32+D39+D78+D83+D100+D105+D110+D115+D120+D127+D45+D51+D56+D61+D66+D73+D88+D95</f>
        <v>173349318.41999999</v>
      </c>
      <c r="E11" s="4">
        <f>E19+E26+E32+E39+E78+E83+E100+E105+E110+E115+E120+E127+E45+E51+E56+E61+E66+E73+E88+E95</f>
        <v>1702754.43</v>
      </c>
      <c r="F11" s="19">
        <f t="shared" si="1"/>
        <v>0.98226773864462258</v>
      </c>
    </row>
    <row r="12" spans="1:6" ht="15" customHeight="1" x14ac:dyDescent="0.2">
      <c r="A12" s="16"/>
      <c r="B12" s="2" t="s">
        <v>46</v>
      </c>
      <c r="C12" s="2"/>
      <c r="D12" s="4" t="s">
        <v>31</v>
      </c>
      <c r="E12" s="27"/>
      <c r="F12" s="19"/>
    </row>
    <row r="13" spans="1:6" ht="15.75" customHeight="1" x14ac:dyDescent="0.2">
      <c r="A13" s="7" t="s">
        <v>3</v>
      </c>
      <c r="B13" s="3" t="s">
        <v>51</v>
      </c>
      <c r="C13" s="2"/>
      <c r="D13" s="4">
        <f>D14</f>
        <v>11864313.029999999</v>
      </c>
      <c r="E13" s="26">
        <f>E14</f>
        <v>0</v>
      </c>
      <c r="F13" s="19">
        <f t="shared" si="1"/>
        <v>0</v>
      </c>
    </row>
    <row r="14" spans="1:6" ht="33" customHeight="1" x14ac:dyDescent="0.2">
      <c r="A14" s="7" t="s">
        <v>15</v>
      </c>
      <c r="B14" s="3" t="s">
        <v>52</v>
      </c>
      <c r="C14" s="2"/>
      <c r="D14" s="4">
        <f>D15</f>
        <v>11864313.029999999</v>
      </c>
      <c r="E14" s="26">
        <f>E15</f>
        <v>0</v>
      </c>
      <c r="F14" s="19">
        <f t="shared" si="1"/>
        <v>0</v>
      </c>
    </row>
    <row r="15" spans="1:6" ht="48.75" customHeight="1" x14ac:dyDescent="0.2">
      <c r="A15" s="7"/>
      <c r="B15" s="28" t="s">
        <v>64</v>
      </c>
      <c r="C15" s="23" t="s">
        <v>53</v>
      </c>
      <c r="D15" s="4">
        <f>D17+D18+D19</f>
        <v>11864313.029999999</v>
      </c>
      <c r="E15" s="26">
        <f>E17+E18+E19</f>
        <v>0</v>
      </c>
      <c r="F15" s="19">
        <f t="shared" si="1"/>
        <v>0</v>
      </c>
    </row>
    <row r="16" spans="1:6" x14ac:dyDescent="0.2">
      <c r="A16" s="7"/>
      <c r="B16" s="1" t="s">
        <v>9</v>
      </c>
      <c r="C16" s="2"/>
      <c r="D16" s="4"/>
      <c r="E16" s="27"/>
      <c r="F16" s="19"/>
    </row>
    <row r="17" spans="1:6" x14ac:dyDescent="0.2">
      <c r="A17" s="7"/>
      <c r="B17" s="1" t="s">
        <v>10</v>
      </c>
      <c r="C17" s="2"/>
      <c r="D17" s="6">
        <v>11739800</v>
      </c>
      <c r="E17" s="27"/>
      <c r="F17" s="20">
        <f t="shared" si="1"/>
        <v>0</v>
      </c>
    </row>
    <row r="18" spans="1:6" x14ac:dyDescent="0.2">
      <c r="A18" s="7"/>
      <c r="B18" s="1" t="s">
        <v>11</v>
      </c>
      <c r="C18" s="2"/>
      <c r="D18" s="6">
        <v>118583.84</v>
      </c>
      <c r="E18" s="27"/>
      <c r="F18" s="20">
        <f t="shared" si="1"/>
        <v>0</v>
      </c>
    </row>
    <row r="19" spans="1:6" x14ac:dyDescent="0.2">
      <c r="A19" s="7"/>
      <c r="B19" s="1" t="s">
        <v>12</v>
      </c>
      <c r="C19" s="2"/>
      <c r="D19" s="6">
        <v>5929.19</v>
      </c>
      <c r="E19" s="27"/>
      <c r="F19" s="20">
        <f t="shared" si="1"/>
        <v>0</v>
      </c>
    </row>
    <row r="20" spans="1:6" ht="17.25" customHeight="1" x14ac:dyDescent="0.2">
      <c r="A20" s="7" t="s">
        <v>4</v>
      </c>
      <c r="B20" s="3" t="s">
        <v>14</v>
      </c>
      <c r="C20" s="3"/>
      <c r="D20" s="4">
        <f>D21+D27</f>
        <v>533539174.42000002</v>
      </c>
      <c r="E20" s="26">
        <f>E21+E27</f>
        <v>7296439.5500000007</v>
      </c>
      <c r="F20" s="19">
        <f t="shared" si="1"/>
        <v>1.3675546051387542</v>
      </c>
    </row>
    <row r="21" spans="1:6" ht="31.5" x14ac:dyDescent="0.2">
      <c r="A21" s="7" t="s">
        <v>18</v>
      </c>
      <c r="B21" s="3" t="s">
        <v>16</v>
      </c>
      <c r="C21" s="3"/>
      <c r="D21" s="4">
        <f>D22</f>
        <v>522539174.42000002</v>
      </c>
      <c r="E21" s="26">
        <f>E22</f>
        <v>5796439.5500000007</v>
      </c>
      <c r="F21" s="19">
        <f t="shared" si="1"/>
        <v>1.1092832525779226</v>
      </c>
    </row>
    <row r="22" spans="1:6" ht="47.25" x14ac:dyDescent="0.2">
      <c r="A22" s="7"/>
      <c r="B22" s="10" t="s">
        <v>54</v>
      </c>
      <c r="C22" s="21" t="s">
        <v>48</v>
      </c>
      <c r="D22" s="6">
        <f>D24+D25+D26</f>
        <v>522539174.42000002</v>
      </c>
      <c r="E22" s="29">
        <f>E24+E25+E26</f>
        <v>5796439.5500000007</v>
      </c>
      <c r="F22" s="20">
        <f t="shared" si="1"/>
        <v>1.1092832525779226</v>
      </c>
    </row>
    <row r="23" spans="1:6" x14ac:dyDescent="0.2">
      <c r="A23" s="7"/>
      <c r="B23" s="1" t="s">
        <v>9</v>
      </c>
      <c r="C23" s="3"/>
      <c r="D23" s="6"/>
      <c r="E23" s="29"/>
      <c r="F23" s="20"/>
    </row>
    <row r="24" spans="1:6" x14ac:dyDescent="0.2">
      <c r="A24" s="7"/>
      <c r="B24" s="1" t="s">
        <v>10</v>
      </c>
      <c r="C24" s="3"/>
      <c r="D24" s="6">
        <v>517313700</v>
      </c>
      <c r="E24" s="29">
        <v>5738474.2400000002</v>
      </c>
      <c r="F24" s="20"/>
    </row>
    <row r="25" spans="1:6" x14ac:dyDescent="0.2">
      <c r="A25" s="7"/>
      <c r="B25" s="1" t="s">
        <v>11</v>
      </c>
      <c r="C25" s="3"/>
      <c r="D25" s="6">
        <v>4180349</v>
      </c>
      <c r="E25" s="29">
        <v>46371.91</v>
      </c>
      <c r="F25" s="20">
        <f t="shared" si="1"/>
        <v>1.109283220133056</v>
      </c>
    </row>
    <row r="26" spans="1:6" ht="17.25" customHeight="1" x14ac:dyDescent="0.2">
      <c r="A26" s="7"/>
      <c r="B26" s="1" t="s">
        <v>12</v>
      </c>
      <c r="C26" s="3"/>
      <c r="D26" s="6">
        <v>1045125.42</v>
      </c>
      <c r="E26" s="29">
        <v>11593.4</v>
      </c>
      <c r="F26" s="20">
        <f t="shared" si="1"/>
        <v>1.1092831327363561</v>
      </c>
    </row>
    <row r="27" spans="1:6" ht="31.5" customHeight="1" x14ac:dyDescent="0.2">
      <c r="A27" s="7" t="s">
        <v>23</v>
      </c>
      <c r="B27" s="3" t="s">
        <v>40</v>
      </c>
      <c r="C27" s="3"/>
      <c r="D27" s="4">
        <f>D28</f>
        <v>11000000</v>
      </c>
      <c r="E27" s="26">
        <f t="shared" ref="E27" si="2">E28</f>
        <v>1500000</v>
      </c>
      <c r="F27" s="19">
        <f t="shared" si="1"/>
        <v>13.636363636363635</v>
      </c>
    </row>
    <row r="28" spans="1:6" ht="33" customHeight="1" x14ac:dyDescent="0.2">
      <c r="A28" s="7"/>
      <c r="B28" s="5" t="s">
        <v>36</v>
      </c>
      <c r="C28" s="21" t="s">
        <v>49</v>
      </c>
      <c r="D28" s="6">
        <f>D30+D31+D32</f>
        <v>11000000</v>
      </c>
      <c r="E28" s="29">
        <f t="shared" ref="E28" si="3">E30+E31+E32</f>
        <v>1500000</v>
      </c>
      <c r="F28" s="20">
        <f t="shared" si="1"/>
        <v>13.636363636363635</v>
      </c>
    </row>
    <row r="29" spans="1:6" x14ac:dyDescent="0.2">
      <c r="A29" s="7"/>
      <c r="B29" s="1" t="s">
        <v>9</v>
      </c>
      <c r="C29" s="1"/>
      <c r="D29" s="6"/>
      <c r="E29" s="27"/>
      <c r="F29" s="20"/>
    </row>
    <row r="30" spans="1:6" x14ac:dyDescent="0.2">
      <c r="A30" s="7"/>
      <c r="B30" s="1" t="s">
        <v>10</v>
      </c>
      <c r="C30" s="1"/>
      <c r="D30" s="6"/>
      <c r="E30" s="27"/>
      <c r="F30" s="20"/>
    </row>
    <row r="31" spans="1:6" ht="17.25" customHeight="1" x14ac:dyDescent="0.2">
      <c r="A31" s="7"/>
      <c r="B31" s="1" t="s">
        <v>11</v>
      </c>
      <c r="C31" s="1"/>
      <c r="D31" s="6"/>
      <c r="E31" s="27"/>
      <c r="F31" s="20"/>
    </row>
    <row r="32" spans="1:6" x14ac:dyDescent="0.2">
      <c r="A32" s="7"/>
      <c r="B32" s="1" t="s">
        <v>12</v>
      </c>
      <c r="C32" s="1"/>
      <c r="D32" s="6">
        <v>11000000</v>
      </c>
      <c r="E32" s="27">
        <v>1500000</v>
      </c>
      <c r="F32" s="20">
        <f t="shared" si="1"/>
        <v>13.636363636363635</v>
      </c>
    </row>
    <row r="33" spans="1:6" x14ac:dyDescent="0.2">
      <c r="A33" s="7" t="s">
        <v>5</v>
      </c>
      <c r="B33" s="3" t="s">
        <v>17</v>
      </c>
      <c r="C33" s="3"/>
      <c r="D33" s="4">
        <f>D34+D40+D46</f>
        <v>613991374.43000007</v>
      </c>
      <c r="E33" s="4">
        <f>E34+E40+E46</f>
        <v>0</v>
      </c>
      <c r="F33" s="19">
        <f t="shared" si="1"/>
        <v>0</v>
      </c>
    </row>
    <row r="34" spans="1:6" ht="31.5" x14ac:dyDescent="0.2">
      <c r="A34" s="24" t="s">
        <v>19</v>
      </c>
      <c r="B34" s="3" t="s">
        <v>29</v>
      </c>
      <c r="C34" s="3"/>
      <c r="D34" s="4">
        <f>D35</f>
        <v>140920175.30000001</v>
      </c>
      <c r="E34" s="26">
        <f t="shared" ref="E34" si="4">E35</f>
        <v>0</v>
      </c>
      <c r="F34" s="19">
        <f t="shared" si="1"/>
        <v>0</v>
      </c>
    </row>
    <row r="35" spans="1:6" ht="110.25" x14ac:dyDescent="0.2">
      <c r="A35" s="7"/>
      <c r="B35" s="5" t="s">
        <v>24</v>
      </c>
      <c r="C35" s="21" t="s">
        <v>66</v>
      </c>
      <c r="D35" s="6">
        <f>D37+D38+D39</f>
        <v>140920175.30000001</v>
      </c>
      <c r="E35" s="29">
        <f t="shared" ref="E35" si="5">E37+E38+E39</f>
        <v>0</v>
      </c>
      <c r="F35" s="20">
        <f t="shared" si="1"/>
        <v>0</v>
      </c>
    </row>
    <row r="36" spans="1:6" ht="18.75" customHeight="1" x14ac:dyDescent="0.2">
      <c r="A36" s="7"/>
      <c r="B36" s="1" t="s">
        <v>9</v>
      </c>
      <c r="C36" s="1"/>
      <c r="D36" s="6"/>
      <c r="E36" s="27"/>
      <c r="F36" s="20"/>
    </row>
    <row r="37" spans="1:6" ht="17.25" customHeight="1" x14ac:dyDescent="0.2">
      <c r="A37" s="7"/>
      <c r="B37" s="1" t="s">
        <v>10</v>
      </c>
      <c r="C37" s="1"/>
      <c r="D37" s="6">
        <v>139511152.38</v>
      </c>
      <c r="E37" s="27">
        <v>0</v>
      </c>
      <c r="F37" s="20">
        <f t="shared" si="1"/>
        <v>0</v>
      </c>
    </row>
    <row r="38" spans="1:6" x14ac:dyDescent="0.2">
      <c r="A38" s="7"/>
      <c r="B38" s="1" t="s">
        <v>11</v>
      </c>
      <c r="C38" s="1"/>
      <c r="D38" s="6">
        <v>986252.05</v>
      </c>
      <c r="E38" s="27">
        <v>0</v>
      </c>
      <c r="F38" s="20">
        <f t="shared" si="1"/>
        <v>0</v>
      </c>
    </row>
    <row r="39" spans="1:6" x14ac:dyDescent="0.2">
      <c r="A39" s="7"/>
      <c r="B39" s="1" t="s">
        <v>12</v>
      </c>
      <c r="C39" s="1"/>
      <c r="D39" s="6">
        <v>422770.87</v>
      </c>
      <c r="E39" s="27">
        <v>0</v>
      </c>
      <c r="F39" s="20">
        <f t="shared" si="1"/>
        <v>0</v>
      </c>
    </row>
    <row r="40" spans="1:6" ht="31.5" x14ac:dyDescent="0.2">
      <c r="A40" s="7" t="s">
        <v>71</v>
      </c>
      <c r="B40" s="3" t="s">
        <v>30</v>
      </c>
      <c r="C40" s="1"/>
      <c r="D40" s="4">
        <f>D41</f>
        <v>32671315.129999999</v>
      </c>
      <c r="E40" s="4">
        <f>E41</f>
        <v>0</v>
      </c>
      <c r="F40" s="19">
        <f t="shared" si="1"/>
        <v>0</v>
      </c>
    </row>
    <row r="41" spans="1:6" ht="78.75" x14ac:dyDescent="0.2">
      <c r="A41" s="7"/>
      <c r="B41" s="5" t="s">
        <v>21</v>
      </c>
      <c r="C41" s="21" t="s">
        <v>48</v>
      </c>
      <c r="D41" s="6">
        <f>D43+D44+D45</f>
        <v>32671315.129999999</v>
      </c>
      <c r="E41" s="6">
        <f>E43+E44+E45</f>
        <v>0</v>
      </c>
      <c r="F41" s="20">
        <f t="shared" si="1"/>
        <v>0</v>
      </c>
    </row>
    <row r="42" spans="1:6" x14ac:dyDescent="0.2">
      <c r="A42" s="7"/>
      <c r="B42" s="1" t="s">
        <v>9</v>
      </c>
      <c r="C42" s="3"/>
      <c r="D42" s="4"/>
      <c r="E42" s="26"/>
      <c r="F42" s="20"/>
    </row>
    <row r="43" spans="1:6" x14ac:dyDescent="0.2">
      <c r="A43" s="7"/>
      <c r="B43" s="1" t="s">
        <v>10</v>
      </c>
      <c r="C43" s="3"/>
      <c r="D43" s="6">
        <v>32344600</v>
      </c>
      <c r="E43" s="29">
        <v>0</v>
      </c>
      <c r="F43" s="20">
        <f t="shared" ref="F43:F65" si="6">E43/D43*100</f>
        <v>0</v>
      </c>
    </row>
    <row r="44" spans="1:6" x14ac:dyDescent="0.2">
      <c r="A44" s="7"/>
      <c r="B44" s="1" t="s">
        <v>11</v>
      </c>
      <c r="C44" s="3"/>
      <c r="D44" s="6">
        <v>261370.5</v>
      </c>
      <c r="E44" s="29">
        <v>0</v>
      </c>
      <c r="F44" s="20">
        <f t="shared" si="6"/>
        <v>0</v>
      </c>
    </row>
    <row r="45" spans="1:6" x14ac:dyDescent="0.2">
      <c r="A45" s="7"/>
      <c r="B45" s="1" t="s">
        <v>12</v>
      </c>
      <c r="C45" s="3"/>
      <c r="D45" s="6">
        <v>65344.63</v>
      </c>
      <c r="E45" s="29">
        <v>0</v>
      </c>
      <c r="F45" s="20">
        <f t="shared" si="6"/>
        <v>0</v>
      </c>
    </row>
    <row r="46" spans="1:6" ht="31.5" x14ac:dyDescent="0.2">
      <c r="A46" s="7" t="s">
        <v>74</v>
      </c>
      <c r="B46" s="3" t="s">
        <v>75</v>
      </c>
      <c r="C46" s="3"/>
      <c r="D46" s="4">
        <f>D47+D52+D57+D62</f>
        <v>440399884</v>
      </c>
      <c r="E46" s="4">
        <f>E47+E52+E57+E62</f>
        <v>0</v>
      </c>
      <c r="F46" s="19">
        <f t="shared" si="6"/>
        <v>0</v>
      </c>
    </row>
    <row r="47" spans="1:6" ht="47.25" x14ac:dyDescent="0.2">
      <c r="A47" s="7"/>
      <c r="B47" s="5" t="s">
        <v>76</v>
      </c>
      <c r="C47" s="22" t="s">
        <v>48</v>
      </c>
      <c r="D47" s="6">
        <f>D49+D50+D51</f>
        <v>302770012</v>
      </c>
      <c r="E47" s="6">
        <f>E49+E50+E51</f>
        <v>0</v>
      </c>
      <c r="F47" s="20">
        <f t="shared" si="6"/>
        <v>0</v>
      </c>
    </row>
    <row r="48" spans="1:6" x14ac:dyDescent="0.2">
      <c r="A48" s="7"/>
      <c r="B48" s="1" t="s">
        <v>9</v>
      </c>
      <c r="C48" s="3"/>
      <c r="D48" s="6"/>
      <c r="E48" s="29"/>
      <c r="F48" s="20"/>
    </row>
    <row r="49" spans="1:6" x14ac:dyDescent="0.2">
      <c r="A49" s="7"/>
      <c r="B49" s="1" t="s">
        <v>10</v>
      </c>
      <c r="C49" s="3"/>
      <c r="D49" s="6">
        <v>202017900</v>
      </c>
      <c r="E49" s="29">
        <v>0</v>
      </c>
      <c r="F49" s="20">
        <f t="shared" si="6"/>
        <v>0</v>
      </c>
    </row>
    <row r="50" spans="1:6" x14ac:dyDescent="0.2">
      <c r="A50" s="7"/>
      <c r="B50" s="1" t="s">
        <v>11</v>
      </c>
      <c r="C50" s="3"/>
      <c r="D50" s="6">
        <v>85639300</v>
      </c>
      <c r="E50" s="29">
        <v>0</v>
      </c>
      <c r="F50" s="20">
        <f t="shared" si="6"/>
        <v>0</v>
      </c>
    </row>
    <row r="51" spans="1:6" x14ac:dyDescent="0.2">
      <c r="A51" s="7"/>
      <c r="B51" s="1" t="s">
        <v>12</v>
      </c>
      <c r="C51" s="3"/>
      <c r="D51" s="6">
        <v>15112812</v>
      </c>
      <c r="E51" s="29">
        <v>0</v>
      </c>
      <c r="F51" s="20">
        <v>0</v>
      </c>
    </row>
    <row r="52" spans="1:6" ht="47.25" x14ac:dyDescent="0.2">
      <c r="A52" s="7"/>
      <c r="B52" s="5" t="s">
        <v>77</v>
      </c>
      <c r="C52" s="22" t="s">
        <v>48</v>
      </c>
      <c r="D52" s="6">
        <f>D54+D55+D56</f>
        <v>91200000</v>
      </c>
      <c r="E52" s="6">
        <f>E54+E55+E56</f>
        <v>0</v>
      </c>
      <c r="F52" s="20">
        <f t="shared" si="6"/>
        <v>0</v>
      </c>
    </row>
    <row r="53" spans="1:6" x14ac:dyDescent="0.2">
      <c r="A53" s="7"/>
      <c r="B53" s="1" t="s">
        <v>9</v>
      </c>
      <c r="C53" s="3"/>
      <c r="D53" s="6"/>
      <c r="E53" s="29"/>
      <c r="F53" s="20"/>
    </row>
    <row r="54" spans="1:6" x14ac:dyDescent="0.2">
      <c r="A54" s="7"/>
      <c r="B54" s="1" t="s">
        <v>10</v>
      </c>
      <c r="C54" s="3"/>
      <c r="D54" s="6">
        <v>86061500</v>
      </c>
      <c r="E54" s="29">
        <v>0</v>
      </c>
      <c r="F54" s="20">
        <f t="shared" si="6"/>
        <v>0</v>
      </c>
    </row>
    <row r="55" spans="1:6" x14ac:dyDescent="0.2">
      <c r="A55" s="7"/>
      <c r="B55" s="1" t="s">
        <v>11</v>
      </c>
      <c r="C55" s="3"/>
      <c r="D55" s="6">
        <v>4367725</v>
      </c>
      <c r="E55" s="29">
        <v>0</v>
      </c>
      <c r="F55" s="20">
        <f t="shared" si="6"/>
        <v>0</v>
      </c>
    </row>
    <row r="56" spans="1:6" x14ac:dyDescent="0.2">
      <c r="A56" s="7"/>
      <c r="B56" s="1" t="s">
        <v>12</v>
      </c>
      <c r="C56" s="3"/>
      <c r="D56" s="6">
        <v>770775</v>
      </c>
      <c r="E56" s="29">
        <v>0</v>
      </c>
      <c r="F56" s="20">
        <v>0</v>
      </c>
    </row>
    <row r="57" spans="1:6" ht="47.25" x14ac:dyDescent="0.2">
      <c r="A57" s="7"/>
      <c r="B57" s="5" t="s">
        <v>78</v>
      </c>
      <c r="C57" s="22" t="s">
        <v>48</v>
      </c>
      <c r="D57" s="6">
        <f>D59+D60+D61</f>
        <v>31903022</v>
      </c>
      <c r="E57" s="6">
        <f>E59+E60+E61</f>
        <v>0</v>
      </c>
      <c r="F57" s="20">
        <f t="shared" si="6"/>
        <v>0</v>
      </c>
    </row>
    <row r="58" spans="1:6" x14ac:dyDescent="0.2">
      <c r="A58" s="7"/>
      <c r="B58" s="1" t="s">
        <v>9</v>
      </c>
      <c r="C58" s="3"/>
      <c r="D58" s="6"/>
      <c r="E58" s="29"/>
      <c r="F58" s="20"/>
    </row>
    <row r="59" spans="1:6" x14ac:dyDescent="0.2">
      <c r="A59" s="7"/>
      <c r="B59" s="1" t="s">
        <v>10</v>
      </c>
      <c r="C59" s="3"/>
      <c r="D59" s="6">
        <v>30105500</v>
      </c>
      <c r="E59" s="29">
        <v>0</v>
      </c>
      <c r="F59" s="20">
        <f t="shared" si="6"/>
        <v>0</v>
      </c>
    </row>
    <row r="60" spans="1:6" x14ac:dyDescent="0.2">
      <c r="A60" s="7"/>
      <c r="B60" s="1" t="s">
        <v>11</v>
      </c>
      <c r="C60" s="3"/>
      <c r="D60" s="6">
        <v>1527900</v>
      </c>
      <c r="E60" s="29">
        <v>0</v>
      </c>
      <c r="F60" s="20">
        <f t="shared" si="6"/>
        <v>0</v>
      </c>
    </row>
    <row r="61" spans="1:6" x14ac:dyDescent="0.2">
      <c r="A61" s="7"/>
      <c r="B61" s="1" t="s">
        <v>12</v>
      </c>
      <c r="C61" s="3"/>
      <c r="D61" s="6">
        <v>269622</v>
      </c>
      <c r="E61" s="29">
        <v>0</v>
      </c>
      <c r="F61" s="20">
        <v>0</v>
      </c>
    </row>
    <row r="62" spans="1:6" ht="47.25" x14ac:dyDescent="0.2">
      <c r="A62" s="7"/>
      <c r="B62" s="1" t="s">
        <v>82</v>
      </c>
      <c r="C62" s="22" t="s">
        <v>48</v>
      </c>
      <c r="D62" s="6">
        <f>D64+D65+D66</f>
        <v>14526850</v>
      </c>
      <c r="E62" s="6">
        <f>E64+E65+E66</f>
        <v>0</v>
      </c>
      <c r="F62" s="20">
        <f t="shared" si="6"/>
        <v>0</v>
      </c>
    </row>
    <row r="63" spans="1:6" x14ac:dyDescent="0.2">
      <c r="A63" s="7"/>
      <c r="B63" s="1" t="s">
        <v>9</v>
      </c>
      <c r="C63" s="3"/>
      <c r="D63" s="6"/>
      <c r="E63" s="29"/>
      <c r="F63" s="20"/>
    </row>
    <row r="64" spans="1:6" x14ac:dyDescent="0.2">
      <c r="A64" s="7"/>
      <c r="B64" s="1" t="s">
        <v>10</v>
      </c>
      <c r="C64" s="3"/>
      <c r="D64" s="6">
        <v>13708400</v>
      </c>
      <c r="E64" s="29">
        <v>0</v>
      </c>
      <c r="F64" s="20">
        <f t="shared" si="6"/>
        <v>0</v>
      </c>
    </row>
    <row r="65" spans="1:6" x14ac:dyDescent="0.2">
      <c r="A65" s="7"/>
      <c r="B65" s="1" t="s">
        <v>11</v>
      </c>
      <c r="C65" s="3"/>
      <c r="D65" s="6">
        <v>654760</v>
      </c>
      <c r="E65" s="29">
        <v>0</v>
      </c>
      <c r="F65" s="20">
        <f t="shared" si="6"/>
        <v>0</v>
      </c>
    </row>
    <row r="66" spans="1:6" x14ac:dyDescent="0.2">
      <c r="A66" s="7"/>
      <c r="B66" s="1" t="s">
        <v>12</v>
      </c>
      <c r="C66" s="3"/>
      <c r="D66" s="6">
        <v>163690</v>
      </c>
      <c r="E66" s="29">
        <v>0</v>
      </c>
      <c r="F66" s="20">
        <v>0</v>
      </c>
    </row>
    <row r="67" spans="1:6" x14ac:dyDescent="0.2">
      <c r="A67" s="7" t="s">
        <v>6</v>
      </c>
      <c r="B67" s="3" t="s">
        <v>20</v>
      </c>
      <c r="C67" s="3"/>
      <c r="D67" s="4">
        <f>D68</f>
        <v>283772061.25</v>
      </c>
      <c r="E67" s="4">
        <f>E68</f>
        <v>0</v>
      </c>
      <c r="F67" s="19">
        <f t="shared" si="1"/>
        <v>0</v>
      </c>
    </row>
    <row r="68" spans="1:6" ht="30.75" customHeight="1" x14ac:dyDescent="0.2">
      <c r="A68" s="7" t="s">
        <v>22</v>
      </c>
      <c r="B68" s="3" t="s">
        <v>34</v>
      </c>
      <c r="C68" s="3"/>
      <c r="D68" s="4">
        <f>D74+D79+D69+D84</f>
        <v>283772061.25</v>
      </c>
      <c r="E68" s="4">
        <f>E74+E79+E69+E84</f>
        <v>0</v>
      </c>
      <c r="F68" s="19">
        <f t="shared" si="1"/>
        <v>0</v>
      </c>
    </row>
    <row r="69" spans="1:6" ht="50.25" customHeight="1" x14ac:dyDescent="0.2">
      <c r="A69" s="7"/>
      <c r="B69" s="45" t="s">
        <v>85</v>
      </c>
      <c r="C69" s="21" t="s">
        <v>50</v>
      </c>
      <c r="D69" s="4">
        <f>D71+D72+D73</f>
        <v>20182931.25</v>
      </c>
      <c r="E69" s="4">
        <f>E71+E72+E73</f>
        <v>0</v>
      </c>
      <c r="F69" s="19">
        <f t="shared" si="1"/>
        <v>0</v>
      </c>
    </row>
    <row r="70" spans="1:6" x14ac:dyDescent="0.2">
      <c r="A70" s="7"/>
      <c r="B70" s="1" t="s">
        <v>9</v>
      </c>
      <c r="C70" s="3"/>
      <c r="D70" s="4"/>
      <c r="E70" s="26"/>
      <c r="F70" s="19"/>
    </row>
    <row r="71" spans="1:6" x14ac:dyDescent="0.2">
      <c r="A71" s="7"/>
      <c r="B71" s="1" t="s">
        <v>10</v>
      </c>
      <c r="C71" s="3"/>
      <c r="D71" s="6">
        <v>3034800</v>
      </c>
      <c r="E71" s="26"/>
      <c r="F71" s="19">
        <f t="shared" si="1"/>
        <v>0</v>
      </c>
    </row>
    <row r="72" spans="1:6" x14ac:dyDescent="0.2">
      <c r="A72" s="7"/>
      <c r="B72" s="1" t="s">
        <v>11</v>
      </c>
      <c r="C72" s="3"/>
      <c r="D72" s="6">
        <v>13718505</v>
      </c>
      <c r="E72" s="26"/>
      <c r="F72" s="19">
        <f t="shared" si="1"/>
        <v>0</v>
      </c>
    </row>
    <row r="73" spans="1:6" x14ac:dyDescent="0.2">
      <c r="A73" s="7"/>
      <c r="B73" s="1" t="s">
        <v>12</v>
      </c>
      <c r="C73" s="3"/>
      <c r="D73" s="6">
        <v>3429626.25</v>
      </c>
      <c r="E73" s="26"/>
      <c r="F73" s="19">
        <f t="shared" si="1"/>
        <v>0</v>
      </c>
    </row>
    <row r="74" spans="1:6" ht="63" x14ac:dyDescent="0.2">
      <c r="A74" s="7"/>
      <c r="B74" s="38" t="s">
        <v>65</v>
      </c>
      <c r="C74" s="21" t="s">
        <v>50</v>
      </c>
      <c r="D74" s="6">
        <f>D76+D77+D78</f>
        <v>243101230</v>
      </c>
      <c r="E74" s="29">
        <f t="shared" ref="E74" si="7">E76+E77+E78</f>
        <v>0</v>
      </c>
      <c r="F74" s="20">
        <f t="shared" si="1"/>
        <v>0</v>
      </c>
    </row>
    <row r="75" spans="1:6" x14ac:dyDescent="0.2">
      <c r="A75" s="7"/>
      <c r="B75" s="1" t="s">
        <v>9</v>
      </c>
      <c r="C75" s="23"/>
      <c r="D75" s="4"/>
      <c r="E75" s="27"/>
      <c r="F75" s="20"/>
    </row>
    <row r="76" spans="1:6" ht="17.25" customHeight="1" x14ac:dyDescent="0.2">
      <c r="A76" s="7"/>
      <c r="B76" s="1" t="s">
        <v>10</v>
      </c>
      <c r="C76" s="23"/>
      <c r="D76" s="6">
        <v>240670200</v>
      </c>
      <c r="E76" s="27"/>
      <c r="F76" s="20">
        <f t="shared" si="1"/>
        <v>0</v>
      </c>
    </row>
    <row r="77" spans="1:6" ht="16.5" customHeight="1" x14ac:dyDescent="0.2">
      <c r="A77" s="7"/>
      <c r="B77" s="1" t="s">
        <v>11</v>
      </c>
      <c r="C77" s="23"/>
      <c r="D77" s="6">
        <v>1944824</v>
      </c>
      <c r="E77" s="27"/>
      <c r="F77" s="20">
        <f t="shared" si="1"/>
        <v>0</v>
      </c>
    </row>
    <row r="78" spans="1:6" ht="18" customHeight="1" x14ac:dyDescent="0.2">
      <c r="A78" s="7"/>
      <c r="B78" s="1" t="s">
        <v>12</v>
      </c>
      <c r="C78" s="23"/>
      <c r="D78" s="6">
        <v>486206</v>
      </c>
      <c r="E78" s="27"/>
      <c r="F78" s="20">
        <f t="shared" si="1"/>
        <v>0</v>
      </c>
    </row>
    <row r="79" spans="1:6" ht="63" x14ac:dyDescent="0.2">
      <c r="A79" s="7"/>
      <c r="B79" s="10" t="s">
        <v>37</v>
      </c>
      <c r="C79" s="22" t="s">
        <v>50</v>
      </c>
      <c r="D79" s="6">
        <f>D81+D82+D83</f>
        <v>16487900</v>
      </c>
      <c r="E79" s="29">
        <f t="shared" ref="E79" si="8">E81+E82+E83</f>
        <v>0</v>
      </c>
      <c r="F79" s="20">
        <f t="shared" si="1"/>
        <v>0</v>
      </c>
    </row>
    <row r="80" spans="1:6" x14ac:dyDescent="0.2">
      <c r="A80" s="7"/>
      <c r="B80" s="1" t="s">
        <v>9</v>
      </c>
      <c r="C80" s="1"/>
      <c r="D80" s="4"/>
      <c r="E80" s="27"/>
      <c r="F80" s="20"/>
    </row>
    <row r="81" spans="1:6" x14ac:dyDescent="0.2">
      <c r="A81" s="7"/>
      <c r="B81" s="1" t="s">
        <v>10</v>
      </c>
      <c r="C81" s="1"/>
      <c r="D81" s="6">
        <v>16323000</v>
      </c>
      <c r="E81" s="27"/>
      <c r="F81" s="20">
        <f t="shared" si="1"/>
        <v>0</v>
      </c>
    </row>
    <row r="82" spans="1:6" x14ac:dyDescent="0.2">
      <c r="A82" s="7"/>
      <c r="B82" s="1" t="s">
        <v>11</v>
      </c>
      <c r="C82" s="1"/>
      <c r="D82" s="6">
        <v>131920</v>
      </c>
      <c r="E82" s="27"/>
      <c r="F82" s="20">
        <f t="shared" si="1"/>
        <v>0</v>
      </c>
    </row>
    <row r="83" spans="1:6" ht="15.75" customHeight="1" x14ac:dyDescent="0.2">
      <c r="A83" s="7"/>
      <c r="B83" s="1" t="s">
        <v>12</v>
      </c>
      <c r="C83" s="1"/>
      <c r="D83" s="6">
        <v>32980</v>
      </c>
      <c r="E83" s="27"/>
      <c r="F83" s="20">
        <f t="shared" si="1"/>
        <v>0</v>
      </c>
    </row>
    <row r="84" spans="1:6" ht="63" x14ac:dyDescent="0.2">
      <c r="A84" s="7"/>
      <c r="B84" s="46" t="s">
        <v>86</v>
      </c>
      <c r="C84" s="22" t="s">
        <v>50</v>
      </c>
      <c r="D84" s="6">
        <f>D86+D87+D88</f>
        <v>4000000</v>
      </c>
      <c r="E84" s="6">
        <f>E86+E87+E88</f>
        <v>0</v>
      </c>
      <c r="F84" s="20">
        <f t="shared" si="1"/>
        <v>0</v>
      </c>
    </row>
    <row r="85" spans="1:6" ht="15.75" customHeight="1" x14ac:dyDescent="0.2">
      <c r="A85" s="7"/>
      <c r="B85" s="1" t="s">
        <v>9</v>
      </c>
      <c r="C85" s="1"/>
      <c r="D85" s="6"/>
      <c r="E85" s="27"/>
      <c r="F85" s="20"/>
    </row>
    <row r="86" spans="1:6" ht="15.75" customHeight="1" x14ac:dyDescent="0.2">
      <c r="A86" s="7"/>
      <c r="B86" s="1" t="s">
        <v>10</v>
      </c>
      <c r="C86" s="1"/>
      <c r="D86" s="6">
        <v>0</v>
      </c>
      <c r="E86" s="27"/>
      <c r="F86" s="20">
        <v>0</v>
      </c>
    </row>
    <row r="87" spans="1:6" ht="15.75" customHeight="1" x14ac:dyDescent="0.2">
      <c r="A87" s="7"/>
      <c r="B87" s="1" t="s">
        <v>11</v>
      </c>
      <c r="C87" s="1"/>
      <c r="D87" s="6">
        <v>3200000</v>
      </c>
      <c r="E87" s="27"/>
      <c r="F87" s="20">
        <f t="shared" si="1"/>
        <v>0</v>
      </c>
    </row>
    <row r="88" spans="1:6" ht="15.75" customHeight="1" x14ac:dyDescent="0.2">
      <c r="A88" s="7"/>
      <c r="B88" s="1" t="s">
        <v>12</v>
      </c>
      <c r="C88" s="1"/>
      <c r="D88" s="6">
        <v>800000</v>
      </c>
      <c r="E88" s="27"/>
      <c r="F88" s="20">
        <f t="shared" si="1"/>
        <v>0</v>
      </c>
    </row>
    <row r="89" spans="1:6" x14ac:dyDescent="0.2">
      <c r="A89" s="7" t="s">
        <v>7</v>
      </c>
      <c r="B89" s="3" t="s">
        <v>28</v>
      </c>
      <c r="C89" s="3"/>
      <c r="D89" s="4">
        <f>D90</f>
        <v>772036145.1400001</v>
      </c>
      <c r="E89" s="26">
        <f>E90</f>
        <v>38232204.07</v>
      </c>
      <c r="F89" s="19">
        <f t="shared" si="1"/>
        <v>4.9521261809661796</v>
      </c>
    </row>
    <row r="90" spans="1:6" ht="47.25" x14ac:dyDescent="0.2">
      <c r="A90" s="7" t="s">
        <v>25</v>
      </c>
      <c r="B90" s="3" t="s">
        <v>35</v>
      </c>
      <c r="C90" s="3"/>
      <c r="D90" s="4">
        <f>D96+D101+D106+D111+D116+D91</f>
        <v>772036145.1400001</v>
      </c>
      <c r="E90" s="4">
        <f>E96+E101+E106+E111+E116+E91</f>
        <v>38232204.07</v>
      </c>
      <c r="F90" s="19">
        <f t="shared" si="1"/>
        <v>4.9521261809661796</v>
      </c>
    </row>
    <row r="91" spans="1:6" ht="78.75" x14ac:dyDescent="0.2">
      <c r="A91" s="7"/>
      <c r="B91" s="10" t="s">
        <v>88</v>
      </c>
      <c r="C91" s="22" t="s">
        <v>89</v>
      </c>
      <c r="D91" s="4">
        <f>D93+D94+D95</f>
        <v>93042698.75999999</v>
      </c>
      <c r="E91" s="4">
        <f>E93+E94+E95</f>
        <v>0</v>
      </c>
      <c r="F91" s="19">
        <f t="shared" si="1"/>
        <v>0</v>
      </c>
    </row>
    <row r="92" spans="1:6" x14ac:dyDescent="0.2">
      <c r="A92" s="7"/>
      <c r="B92" s="1" t="s">
        <v>9</v>
      </c>
      <c r="C92" s="3"/>
      <c r="D92" s="4"/>
      <c r="E92" s="26"/>
      <c r="F92" s="19"/>
    </row>
    <row r="93" spans="1:6" x14ac:dyDescent="0.2">
      <c r="A93" s="7"/>
      <c r="B93" s="1" t="s">
        <v>10</v>
      </c>
      <c r="C93" s="3"/>
      <c r="D93" s="6">
        <v>77257400</v>
      </c>
      <c r="E93" s="29">
        <v>0</v>
      </c>
      <c r="F93" s="20">
        <f t="shared" si="1"/>
        <v>0</v>
      </c>
    </row>
    <row r="94" spans="1:6" x14ac:dyDescent="0.2">
      <c r="A94" s="7"/>
      <c r="B94" s="1" t="s">
        <v>11</v>
      </c>
      <c r="C94" s="3"/>
      <c r="D94" s="6">
        <f>5199794.38+2692855</f>
        <v>7892649.3799999999</v>
      </c>
      <c r="E94" s="29">
        <v>0</v>
      </c>
      <c r="F94" s="20">
        <f t="shared" si="1"/>
        <v>0</v>
      </c>
    </row>
    <row r="95" spans="1:6" x14ac:dyDescent="0.2">
      <c r="A95" s="7"/>
      <c r="B95" s="1" t="s">
        <v>12</v>
      </c>
      <c r="C95" s="3"/>
      <c r="D95" s="6">
        <f>5199794.38+2692855</f>
        <v>7892649.3799999999</v>
      </c>
      <c r="E95" s="29">
        <v>0</v>
      </c>
      <c r="F95" s="20">
        <f t="shared" si="1"/>
        <v>0</v>
      </c>
    </row>
    <row r="96" spans="1:6" ht="78.75" x14ac:dyDescent="0.2">
      <c r="A96" s="7"/>
      <c r="B96" s="10" t="s">
        <v>38</v>
      </c>
      <c r="C96" s="22" t="s">
        <v>89</v>
      </c>
      <c r="D96" s="6">
        <f>D98+D99+D100</f>
        <v>164586239.26000002</v>
      </c>
      <c r="E96" s="29">
        <f t="shared" ref="E96" si="9">E98+E99+E100</f>
        <v>35700862.869999997</v>
      </c>
      <c r="F96" s="20">
        <f t="shared" si="1"/>
        <v>21.691280528989221</v>
      </c>
    </row>
    <row r="97" spans="1:6" x14ac:dyDescent="0.2">
      <c r="A97" s="7"/>
      <c r="B97" s="1" t="s">
        <v>9</v>
      </c>
      <c r="C97" s="23"/>
      <c r="D97" s="6"/>
      <c r="E97" s="27"/>
      <c r="F97" s="20"/>
    </row>
    <row r="98" spans="1:6" x14ac:dyDescent="0.2">
      <c r="A98" s="7"/>
      <c r="B98" s="1" t="s">
        <v>10</v>
      </c>
      <c r="C98" s="23"/>
      <c r="D98" s="6">
        <v>146868921</v>
      </c>
      <c r="E98" s="27">
        <v>35343854.229999997</v>
      </c>
      <c r="F98" s="20">
        <f t="shared" si="1"/>
        <v>24.064896772816898</v>
      </c>
    </row>
    <row r="99" spans="1:6" x14ac:dyDescent="0.2">
      <c r="A99" s="7"/>
      <c r="B99" s="1" t="s">
        <v>11</v>
      </c>
      <c r="C99" s="23"/>
      <c r="D99" s="6">
        <f>5493871.35+8234926.08</f>
        <v>13728797.43</v>
      </c>
      <c r="E99" s="27">
        <v>178504.32000000001</v>
      </c>
      <c r="F99" s="20">
        <f t="shared" si="1"/>
        <v>1.3002181794155878</v>
      </c>
    </row>
    <row r="100" spans="1:6" x14ac:dyDescent="0.2">
      <c r="A100" s="7"/>
      <c r="B100" s="1" t="s">
        <v>12</v>
      </c>
      <c r="C100" s="23"/>
      <c r="D100" s="6">
        <f>1929789.31+2058731.52</f>
        <v>3988520.83</v>
      </c>
      <c r="E100" s="27">
        <v>178504.32000000001</v>
      </c>
      <c r="F100" s="20">
        <f t="shared" si="1"/>
        <v>4.475451617485974</v>
      </c>
    </row>
    <row r="101" spans="1:6" ht="78.75" x14ac:dyDescent="0.2">
      <c r="A101" s="7"/>
      <c r="B101" s="5" t="s">
        <v>87</v>
      </c>
      <c r="C101" s="22" t="s">
        <v>89</v>
      </c>
      <c r="D101" s="6">
        <f>D103+D104+D105</f>
        <v>121880454.89999999</v>
      </c>
      <c r="E101" s="29">
        <f t="shared" ref="E101" si="10">E103+E104+E105</f>
        <v>0</v>
      </c>
      <c r="F101" s="20">
        <f t="shared" si="1"/>
        <v>0</v>
      </c>
    </row>
    <row r="102" spans="1:6" x14ac:dyDescent="0.2">
      <c r="A102" s="7"/>
      <c r="B102" s="1" t="s">
        <v>9</v>
      </c>
      <c r="C102" s="23"/>
      <c r="D102" s="6"/>
      <c r="E102" s="27"/>
      <c r="F102" s="20"/>
    </row>
    <row r="103" spans="1:6" ht="18" customHeight="1" x14ac:dyDescent="0.2">
      <c r="A103" s="7"/>
      <c r="B103" s="1" t="s">
        <v>10</v>
      </c>
      <c r="C103" s="23"/>
      <c r="D103" s="6">
        <v>109928511.23999999</v>
      </c>
      <c r="E103" s="27"/>
      <c r="F103" s="20">
        <f t="shared" si="1"/>
        <v>0</v>
      </c>
    </row>
    <row r="104" spans="1:6" ht="18" customHeight="1" x14ac:dyDescent="0.2">
      <c r="A104" s="7"/>
      <c r="B104" s="1" t="s">
        <v>11</v>
      </c>
      <c r="C104" s="23"/>
      <c r="D104" s="6">
        <f>3656270.88+5572167.2</f>
        <v>9228438.0800000001</v>
      </c>
      <c r="E104" s="27"/>
      <c r="F104" s="20">
        <f t="shared" si="1"/>
        <v>0</v>
      </c>
    </row>
    <row r="105" spans="1:6" x14ac:dyDescent="0.2">
      <c r="A105" s="7"/>
      <c r="B105" s="1" t="s">
        <v>12</v>
      </c>
      <c r="C105" s="23"/>
      <c r="D105" s="6">
        <f>1330463.78+1393041.8</f>
        <v>2723505.58</v>
      </c>
      <c r="E105" s="27"/>
      <c r="F105" s="20">
        <f t="shared" si="1"/>
        <v>0</v>
      </c>
    </row>
    <row r="106" spans="1:6" ht="78.75" x14ac:dyDescent="0.2">
      <c r="A106" s="7"/>
      <c r="B106" s="30" t="s">
        <v>56</v>
      </c>
      <c r="C106" s="22" t="s">
        <v>89</v>
      </c>
      <c r="D106" s="6">
        <f>D108+D109+D110</f>
        <v>31390705.68</v>
      </c>
      <c r="E106" s="29">
        <f t="shared" ref="E106" si="11">E108+E109+E110</f>
        <v>2531341.1999999997</v>
      </c>
      <c r="F106" s="20">
        <f t="shared" si="1"/>
        <v>8.06398309679542</v>
      </c>
    </row>
    <row r="107" spans="1:6" x14ac:dyDescent="0.2">
      <c r="A107" s="7"/>
      <c r="B107" s="1" t="s">
        <v>9</v>
      </c>
      <c r="C107" s="23"/>
      <c r="D107" s="6"/>
      <c r="E107" s="27"/>
      <c r="F107" s="20"/>
    </row>
    <row r="108" spans="1:6" x14ac:dyDescent="0.2">
      <c r="A108" s="16"/>
      <c r="B108" s="1" t="s">
        <v>10</v>
      </c>
      <c r="C108" s="23"/>
      <c r="D108" s="6">
        <v>18136760</v>
      </c>
      <c r="E108" s="27">
        <v>2506027.7799999998</v>
      </c>
      <c r="F108" s="20">
        <f t="shared" si="1"/>
        <v>13.81739505843381</v>
      </c>
    </row>
    <row r="109" spans="1:6" x14ac:dyDescent="0.2">
      <c r="A109" s="16"/>
      <c r="B109" s="1" t="s">
        <v>11</v>
      </c>
      <c r="C109" s="23"/>
      <c r="D109" s="6">
        <f>5102786.15+5445410.51</f>
        <v>10548196.66</v>
      </c>
      <c r="E109" s="27">
        <v>12656.71</v>
      </c>
      <c r="F109" s="20">
        <f t="shared" ref="F109:F127" si="12">E109/D109*100</f>
        <v>0.11998932526538617</v>
      </c>
    </row>
    <row r="110" spans="1:6" x14ac:dyDescent="0.2">
      <c r="A110" s="16"/>
      <c r="B110" s="1" t="s">
        <v>12</v>
      </c>
      <c r="C110" s="23"/>
      <c r="D110" s="6">
        <f>1344396.39+1361352.63</f>
        <v>2705749.0199999996</v>
      </c>
      <c r="E110" s="27">
        <v>12656.71</v>
      </c>
      <c r="F110" s="20">
        <f t="shared" si="12"/>
        <v>0.46777102777995283</v>
      </c>
    </row>
    <row r="111" spans="1:6" ht="78.75" x14ac:dyDescent="0.2">
      <c r="A111" s="7"/>
      <c r="B111" s="30" t="s">
        <v>57</v>
      </c>
      <c r="C111" s="22" t="s">
        <v>89</v>
      </c>
      <c r="D111" s="6">
        <f>D113+D114+D115</f>
        <v>227624402.60000002</v>
      </c>
      <c r="E111" s="29">
        <f t="shared" ref="E111" si="13">E113+E114+E115</f>
        <v>0</v>
      </c>
      <c r="F111" s="20">
        <f t="shared" si="12"/>
        <v>0</v>
      </c>
    </row>
    <row r="112" spans="1:6" x14ac:dyDescent="0.2">
      <c r="A112" s="7"/>
      <c r="B112" s="1" t="s">
        <v>9</v>
      </c>
      <c r="C112" s="1"/>
      <c r="D112" s="6"/>
      <c r="E112" s="27"/>
      <c r="F112" s="20"/>
    </row>
    <row r="113" spans="1:6" x14ac:dyDescent="0.2">
      <c r="A113" s="7"/>
      <c r="B113" s="1" t="s">
        <v>10</v>
      </c>
      <c r="C113" s="1"/>
      <c r="D113" s="6">
        <v>162700977.06</v>
      </c>
      <c r="E113" s="27"/>
      <c r="F113" s="20">
        <f t="shared" si="12"/>
        <v>0</v>
      </c>
    </row>
    <row r="114" spans="1:6" x14ac:dyDescent="0.2">
      <c r="A114" s="7"/>
      <c r="B114" s="1" t="s">
        <v>11</v>
      </c>
      <c r="C114" s="1"/>
      <c r="D114" s="6">
        <f>24232943.77+8228769</f>
        <v>32461712.77</v>
      </c>
      <c r="E114" s="27"/>
      <c r="F114" s="20">
        <f t="shared" si="12"/>
        <v>0</v>
      </c>
    </row>
    <row r="115" spans="1:6" x14ac:dyDescent="0.2">
      <c r="A115" s="7"/>
      <c r="B115" s="1" t="s">
        <v>12</v>
      </c>
      <c r="C115" s="1"/>
      <c r="D115" s="6">
        <f>24232943.77+8228769</f>
        <v>32461712.77</v>
      </c>
      <c r="E115" s="27"/>
      <c r="F115" s="20">
        <f t="shared" si="12"/>
        <v>0</v>
      </c>
    </row>
    <row r="116" spans="1:6" ht="78.75" x14ac:dyDescent="0.2">
      <c r="A116" s="7"/>
      <c r="B116" s="30" t="s">
        <v>58</v>
      </c>
      <c r="C116" s="22" t="s">
        <v>89</v>
      </c>
      <c r="D116" s="6">
        <f>D118+D119+D120</f>
        <v>133511643.94000001</v>
      </c>
      <c r="E116" s="29">
        <f>E118+E119+E120</f>
        <v>0</v>
      </c>
      <c r="F116" s="20">
        <f t="shared" si="12"/>
        <v>0</v>
      </c>
    </row>
    <row r="117" spans="1:6" x14ac:dyDescent="0.2">
      <c r="A117" s="7"/>
      <c r="B117" s="1" t="s">
        <v>9</v>
      </c>
      <c r="C117" s="1"/>
      <c r="D117" s="6"/>
      <c r="E117" s="27"/>
      <c r="F117" s="20"/>
    </row>
    <row r="118" spans="1:6" x14ac:dyDescent="0.2">
      <c r="A118" s="7"/>
      <c r="B118" s="1" t="s">
        <v>10</v>
      </c>
      <c r="C118" s="1"/>
      <c r="D118" s="6">
        <v>118466600</v>
      </c>
      <c r="E118" s="27"/>
      <c r="F118" s="20">
        <f t="shared" si="12"/>
        <v>0</v>
      </c>
    </row>
    <row r="119" spans="1:6" x14ac:dyDescent="0.2">
      <c r="A119" s="7"/>
      <c r="B119" s="1" t="s">
        <v>11</v>
      </c>
      <c r="C119" s="1"/>
      <c r="D119" s="6">
        <f>598316.15+11078729.31</f>
        <v>11677045.460000001</v>
      </c>
      <c r="E119" s="27"/>
      <c r="F119" s="20">
        <f t="shared" si="12"/>
        <v>0</v>
      </c>
    </row>
    <row r="120" spans="1:6" x14ac:dyDescent="0.2">
      <c r="A120" s="7"/>
      <c r="B120" s="1" t="s">
        <v>12</v>
      </c>
      <c r="C120" s="1"/>
      <c r="D120" s="6">
        <f>598316.15+2769682.33</f>
        <v>3367998.48</v>
      </c>
      <c r="E120" s="27"/>
      <c r="F120" s="20">
        <f t="shared" si="12"/>
        <v>0</v>
      </c>
    </row>
    <row r="121" spans="1:6" ht="31.5" x14ac:dyDescent="0.2">
      <c r="A121" s="7" t="s">
        <v>59</v>
      </c>
      <c r="B121" s="3" t="s">
        <v>41</v>
      </c>
      <c r="C121" s="3"/>
      <c r="D121" s="4">
        <f>D122</f>
        <v>622816505</v>
      </c>
      <c r="E121" s="4">
        <f>E122</f>
        <v>0</v>
      </c>
      <c r="F121" s="19">
        <f t="shared" si="12"/>
        <v>0</v>
      </c>
    </row>
    <row r="122" spans="1:6" ht="31.5" x14ac:dyDescent="0.2">
      <c r="A122" s="7" t="s">
        <v>60</v>
      </c>
      <c r="B122" s="3" t="s">
        <v>26</v>
      </c>
      <c r="C122" s="3"/>
      <c r="D122" s="4">
        <f>D123</f>
        <v>622816505</v>
      </c>
      <c r="E122" s="4">
        <f>E123</f>
        <v>0</v>
      </c>
      <c r="F122" s="19">
        <f t="shared" si="12"/>
        <v>0</v>
      </c>
    </row>
    <row r="123" spans="1:6" ht="63" x14ac:dyDescent="0.2">
      <c r="A123" s="7"/>
      <c r="B123" s="5" t="s">
        <v>27</v>
      </c>
      <c r="C123" s="21" t="s">
        <v>50</v>
      </c>
      <c r="D123" s="6">
        <f>D125+D126+D127</f>
        <v>622816505</v>
      </c>
      <c r="E123" s="29">
        <f t="shared" ref="E123" si="14">E125+E126+E127</f>
        <v>0</v>
      </c>
      <c r="F123" s="20">
        <f t="shared" si="12"/>
        <v>0</v>
      </c>
    </row>
    <row r="124" spans="1:6" x14ac:dyDescent="0.2">
      <c r="A124" s="7"/>
      <c r="B124" s="1" t="s">
        <v>9</v>
      </c>
      <c r="C124" s="1"/>
      <c r="D124" s="6"/>
      <c r="E124" s="27"/>
      <c r="F124" s="20"/>
    </row>
    <row r="125" spans="1:6" x14ac:dyDescent="0.2">
      <c r="A125" s="7"/>
      <c r="B125" s="1" t="s">
        <v>10</v>
      </c>
      <c r="C125" s="1"/>
      <c r="D125" s="6">
        <v>189795000</v>
      </c>
      <c r="E125" s="27"/>
      <c r="F125" s="20">
        <f t="shared" si="12"/>
        <v>0</v>
      </c>
    </row>
    <row r="126" spans="1:6" x14ac:dyDescent="0.2">
      <c r="A126" s="7"/>
      <c r="B126" s="1" t="s">
        <v>11</v>
      </c>
      <c r="C126" s="1"/>
      <c r="D126" s="6">
        <v>346417204</v>
      </c>
      <c r="E126" s="27"/>
      <c r="F126" s="20">
        <f t="shared" si="12"/>
        <v>0</v>
      </c>
    </row>
    <row r="127" spans="1:6" x14ac:dyDescent="0.2">
      <c r="A127" s="7"/>
      <c r="B127" s="1" t="s">
        <v>12</v>
      </c>
      <c r="C127" s="1"/>
      <c r="D127" s="6">
        <v>86604301</v>
      </c>
      <c r="E127" s="27"/>
      <c r="F127" s="20">
        <f t="shared" si="12"/>
        <v>0</v>
      </c>
    </row>
    <row r="128" spans="1:6" x14ac:dyDescent="0.25">
      <c r="A128" s="31"/>
      <c r="B128" s="32"/>
      <c r="C128" s="33"/>
      <c r="D128" s="34"/>
      <c r="E128" s="35"/>
      <c r="F128" s="36"/>
    </row>
    <row r="132" spans="1:6" ht="18.75" x14ac:dyDescent="0.3">
      <c r="A132" s="80" t="s">
        <v>44</v>
      </c>
      <c r="B132" s="80"/>
      <c r="C132" s="44"/>
    </row>
    <row r="133" spans="1:6" ht="18.75" x14ac:dyDescent="0.3">
      <c r="A133" s="80" t="s">
        <v>43</v>
      </c>
      <c r="B133" s="80"/>
      <c r="C133" s="44"/>
      <c r="E133" s="81" t="s">
        <v>45</v>
      </c>
      <c r="F133" s="81"/>
    </row>
  </sheetData>
  <mergeCells count="5">
    <mergeCell ref="A2:F2"/>
    <mergeCell ref="E4:F4"/>
    <mergeCell ref="A132:B132"/>
    <mergeCell ref="A133:B133"/>
    <mergeCell ref="E133:F133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view="pageBreakPreview" topLeftCell="A10" zoomScaleNormal="100" zoomScaleSheetLayoutView="100" workbookViewId="0">
      <selection activeCell="D21" sqref="D21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16384" width="9.33203125" style="9"/>
  </cols>
  <sheetData>
    <row r="1" spans="1:6" ht="21" customHeight="1" x14ac:dyDescent="0.2"/>
    <row r="2" spans="1:6" ht="56.25" customHeight="1" x14ac:dyDescent="0.2">
      <c r="A2" s="78" t="s">
        <v>92</v>
      </c>
      <c r="B2" s="78"/>
      <c r="C2" s="78"/>
      <c r="D2" s="78"/>
      <c r="E2" s="78"/>
      <c r="F2" s="78"/>
    </row>
    <row r="3" spans="1:6" ht="23.25" customHeight="1" x14ac:dyDescent="0.2">
      <c r="A3" s="12"/>
      <c r="B3" s="13"/>
      <c r="C3" s="13"/>
      <c r="D3" s="8"/>
    </row>
    <row r="4" spans="1:6" ht="18.75" customHeight="1" x14ac:dyDescent="0.25">
      <c r="A4" s="14"/>
      <c r="B4" s="15"/>
      <c r="C4" s="15"/>
      <c r="D4" s="11"/>
      <c r="E4" s="79" t="s">
        <v>8</v>
      </c>
      <c r="F4" s="79"/>
    </row>
    <row r="5" spans="1:6" ht="47.25" x14ac:dyDescent="0.2">
      <c r="A5" s="7" t="s">
        <v>13</v>
      </c>
      <c r="B5" s="7" t="s">
        <v>32</v>
      </c>
      <c r="C5" s="7" t="s">
        <v>47</v>
      </c>
      <c r="D5" s="7" t="s">
        <v>62</v>
      </c>
      <c r="E5" s="7" t="s">
        <v>93</v>
      </c>
      <c r="F5" s="7" t="s">
        <v>42</v>
      </c>
    </row>
    <row r="6" spans="1:6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16">
        <v>5</v>
      </c>
      <c r="F6" s="16">
        <v>6</v>
      </c>
    </row>
    <row r="7" spans="1:6" ht="18.75" customHeight="1" x14ac:dyDescent="0.2">
      <c r="A7" s="16" t="s">
        <v>0</v>
      </c>
      <c r="B7" s="7" t="s">
        <v>33</v>
      </c>
      <c r="C7" s="7"/>
      <c r="D7" s="4">
        <f>D9+D10+D11</f>
        <v>2838053180.8099999</v>
      </c>
      <c r="E7" s="4">
        <f t="shared" ref="E7" si="0">E9+E10+E11</f>
        <v>116329133.83999999</v>
      </c>
      <c r="F7" s="19">
        <f>E7/D7*100</f>
        <v>4.0989060609075283</v>
      </c>
    </row>
    <row r="8" spans="1:6" ht="18.75" customHeight="1" x14ac:dyDescent="0.2">
      <c r="A8" s="16"/>
      <c r="B8" s="1" t="s">
        <v>9</v>
      </c>
      <c r="C8" s="1"/>
      <c r="D8" s="4"/>
      <c r="E8" s="49"/>
      <c r="F8" s="20"/>
    </row>
    <row r="9" spans="1:6" x14ac:dyDescent="0.2">
      <c r="A9" s="16"/>
      <c r="B9" s="2" t="s">
        <v>10</v>
      </c>
      <c r="C9" s="2"/>
      <c r="D9" s="4">
        <f>D17+D24+D35+D42+D81+D86+D103+D108+D113+D118+D123+D130+D29+D48+D54+D59+D64+D69+D76+D91+D98</f>
        <v>2115984629.22</v>
      </c>
      <c r="E9" s="4">
        <f>E17+E24+E35+E42+E81+E86+E103+E108+E113+E118+E123+E130+E29+E48+E54+E59+E64+E69+E76+E91+E98</f>
        <v>113680839.59999999</v>
      </c>
      <c r="F9" s="19">
        <f t="shared" ref="F9:F113" si="1">E9/D9*100</f>
        <v>5.372479460869493</v>
      </c>
    </row>
    <row r="10" spans="1:6" x14ac:dyDescent="0.2">
      <c r="A10" s="16"/>
      <c r="B10" s="2" t="s">
        <v>11</v>
      </c>
      <c r="C10" s="2"/>
      <c r="D10" s="4">
        <f>D18+D25+D30+D36+D43+D82+D87+D104+D109+D114+D119+D124+D131+D49+D55+D60+D65+D70+D77+D92+D99</f>
        <v>548685533.16999996</v>
      </c>
      <c r="E10" s="4">
        <f>E18+E25+E30+E36+E43+E82+E87+E104+E109+E114+E119+E124+E131+E49+E55+E60+E65+E70+E77+E92+E99</f>
        <v>688826.21</v>
      </c>
      <c r="F10" s="19">
        <f t="shared" si="1"/>
        <v>0.12554116490375553</v>
      </c>
    </row>
    <row r="11" spans="1:6" x14ac:dyDescent="0.2">
      <c r="A11" s="16"/>
      <c r="B11" s="2" t="s">
        <v>12</v>
      </c>
      <c r="C11" s="2"/>
      <c r="D11" s="4">
        <f>D19+D26+D31+D37+D44+D83+D88+D105+D110+D115+D120+D125+D132+D50+D56+D61+D66+D71+D78+D93+D100</f>
        <v>173383018.41999999</v>
      </c>
      <c r="E11" s="4">
        <f>E19+E26+E31+E37+E44+E83+E88+E105+E110+E115+E120+E125+E132+E50+E56+E61+E66+E71+E78+E93+E100</f>
        <v>1959468.0299999998</v>
      </c>
      <c r="F11" s="19">
        <f t="shared" si="1"/>
        <v>1.1301383767892532</v>
      </c>
    </row>
    <row r="12" spans="1:6" ht="15" customHeight="1" x14ac:dyDescent="0.2">
      <c r="A12" s="16"/>
      <c r="B12" s="2" t="s">
        <v>46</v>
      </c>
      <c r="C12" s="2"/>
      <c r="D12" s="4" t="s">
        <v>31</v>
      </c>
      <c r="E12" s="49"/>
      <c r="F12" s="19"/>
    </row>
    <row r="13" spans="1:6" ht="15.75" customHeight="1" x14ac:dyDescent="0.2">
      <c r="A13" s="7" t="s">
        <v>3</v>
      </c>
      <c r="B13" s="3" t="s">
        <v>51</v>
      </c>
      <c r="C13" s="2"/>
      <c r="D13" s="4">
        <f>D14</f>
        <v>11864313.029999999</v>
      </c>
      <c r="E13" s="4">
        <f>E14</f>
        <v>0</v>
      </c>
      <c r="F13" s="19">
        <f t="shared" si="1"/>
        <v>0</v>
      </c>
    </row>
    <row r="14" spans="1:6" ht="33" customHeight="1" x14ac:dyDescent="0.2">
      <c r="A14" s="7" t="s">
        <v>15</v>
      </c>
      <c r="B14" s="3" t="s">
        <v>52</v>
      </c>
      <c r="C14" s="2"/>
      <c r="D14" s="4">
        <f>D15</f>
        <v>11864313.029999999</v>
      </c>
      <c r="E14" s="4">
        <f>E15</f>
        <v>0</v>
      </c>
      <c r="F14" s="19">
        <f t="shared" si="1"/>
        <v>0</v>
      </c>
    </row>
    <row r="15" spans="1:6" ht="48.75" customHeight="1" x14ac:dyDescent="0.2">
      <c r="A15" s="7"/>
      <c r="B15" s="28" t="s">
        <v>64</v>
      </c>
      <c r="C15" s="23" t="s">
        <v>53</v>
      </c>
      <c r="D15" s="4">
        <f>D17+D18+D19</f>
        <v>11864313.029999999</v>
      </c>
      <c r="E15" s="4">
        <f>E17+E18+E19</f>
        <v>0</v>
      </c>
      <c r="F15" s="19">
        <f t="shared" si="1"/>
        <v>0</v>
      </c>
    </row>
    <row r="16" spans="1:6" x14ac:dyDescent="0.2">
      <c r="A16" s="7"/>
      <c r="B16" s="1" t="s">
        <v>9</v>
      </c>
      <c r="C16" s="2"/>
      <c r="D16" s="4"/>
      <c r="E16" s="49"/>
      <c r="F16" s="19"/>
    </row>
    <row r="17" spans="1:6" x14ac:dyDescent="0.2">
      <c r="A17" s="7"/>
      <c r="B17" s="1" t="s">
        <v>10</v>
      </c>
      <c r="C17" s="2"/>
      <c r="D17" s="6">
        <v>11739800</v>
      </c>
      <c r="E17" s="49"/>
      <c r="F17" s="20">
        <f t="shared" si="1"/>
        <v>0</v>
      </c>
    </row>
    <row r="18" spans="1:6" x14ac:dyDescent="0.2">
      <c r="A18" s="7"/>
      <c r="B18" s="1" t="s">
        <v>11</v>
      </c>
      <c r="C18" s="2"/>
      <c r="D18" s="6">
        <v>118583.84</v>
      </c>
      <c r="E18" s="49"/>
      <c r="F18" s="20">
        <f t="shared" si="1"/>
        <v>0</v>
      </c>
    </row>
    <row r="19" spans="1:6" x14ac:dyDescent="0.2">
      <c r="A19" s="7"/>
      <c r="B19" s="1" t="s">
        <v>12</v>
      </c>
      <c r="C19" s="2"/>
      <c r="D19" s="6">
        <v>5929.19</v>
      </c>
      <c r="E19" s="49"/>
      <c r="F19" s="20">
        <f t="shared" si="1"/>
        <v>0</v>
      </c>
    </row>
    <row r="20" spans="1:6" ht="17.25" customHeight="1" x14ac:dyDescent="0.2">
      <c r="A20" s="7" t="s">
        <v>4</v>
      </c>
      <c r="B20" s="3" t="s">
        <v>14</v>
      </c>
      <c r="C20" s="3"/>
      <c r="D20" s="4">
        <f>D21+D32</f>
        <v>533572874.42000002</v>
      </c>
      <c r="E20" s="4">
        <f>E21+E32</f>
        <v>7296439.5500000007</v>
      </c>
      <c r="F20" s="19">
        <f t="shared" si="1"/>
        <v>1.3674682315759241</v>
      </c>
    </row>
    <row r="21" spans="1:6" ht="31.5" x14ac:dyDescent="0.2">
      <c r="A21" s="7" t="s">
        <v>18</v>
      </c>
      <c r="B21" s="3" t="s">
        <v>16</v>
      </c>
      <c r="C21" s="3"/>
      <c r="D21" s="4">
        <f>D22+D27</f>
        <v>522572874.42000002</v>
      </c>
      <c r="E21" s="4">
        <f>E22+E27</f>
        <v>5796439.5500000007</v>
      </c>
      <c r="F21" s="19">
        <f t="shared" si="1"/>
        <v>1.1092117164392485</v>
      </c>
    </row>
    <row r="22" spans="1:6" ht="78.75" x14ac:dyDescent="0.2">
      <c r="A22" s="7"/>
      <c r="B22" s="50" t="s">
        <v>94</v>
      </c>
      <c r="C22" s="21" t="s">
        <v>49</v>
      </c>
      <c r="D22" s="4">
        <f>D24+D25+D26</f>
        <v>33700</v>
      </c>
      <c r="E22" s="4">
        <f>E24+E25+E26</f>
        <v>0</v>
      </c>
      <c r="F22" s="19">
        <f t="shared" si="1"/>
        <v>0</v>
      </c>
    </row>
    <row r="23" spans="1:6" x14ac:dyDescent="0.2">
      <c r="A23" s="7"/>
      <c r="B23" s="1" t="s">
        <v>9</v>
      </c>
      <c r="C23" s="3"/>
      <c r="D23" s="4"/>
      <c r="E23" s="4"/>
      <c r="F23" s="19"/>
    </row>
    <row r="24" spans="1:6" x14ac:dyDescent="0.2">
      <c r="A24" s="7"/>
      <c r="B24" s="1" t="s">
        <v>10</v>
      </c>
      <c r="C24" s="3"/>
      <c r="D24" s="4"/>
      <c r="E24" s="4"/>
      <c r="F24" s="19">
        <v>0</v>
      </c>
    </row>
    <row r="25" spans="1:6" x14ac:dyDescent="0.2">
      <c r="A25" s="7"/>
      <c r="B25" s="1" t="s">
        <v>11</v>
      </c>
      <c r="C25" s="3"/>
      <c r="D25" s="4"/>
      <c r="E25" s="4"/>
      <c r="F25" s="19">
        <v>0</v>
      </c>
    </row>
    <row r="26" spans="1:6" ht="17.25" customHeight="1" x14ac:dyDescent="0.2">
      <c r="A26" s="7"/>
      <c r="B26" s="1" t="s">
        <v>12</v>
      </c>
      <c r="C26" s="3"/>
      <c r="D26" s="6">
        <v>33700</v>
      </c>
      <c r="E26" s="4"/>
      <c r="F26" s="19">
        <f t="shared" si="1"/>
        <v>0</v>
      </c>
    </row>
    <row r="27" spans="1:6" ht="31.5" customHeight="1" x14ac:dyDescent="0.2">
      <c r="A27" s="7"/>
      <c r="B27" s="10" t="s">
        <v>54</v>
      </c>
      <c r="C27" s="21" t="s">
        <v>48</v>
      </c>
      <c r="D27" s="6">
        <f>D29+D30+D31</f>
        <v>522539174.42000002</v>
      </c>
      <c r="E27" s="6">
        <f>E29+E30+E31</f>
        <v>5796439.5500000007</v>
      </c>
      <c r="F27" s="20">
        <f t="shared" si="1"/>
        <v>1.1092832525779226</v>
      </c>
    </row>
    <row r="28" spans="1:6" ht="33" customHeight="1" x14ac:dyDescent="0.2">
      <c r="A28" s="7"/>
      <c r="B28" s="1" t="s">
        <v>9</v>
      </c>
      <c r="C28" s="3"/>
      <c r="D28" s="6"/>
      <c r="E28" s="6"/>
      <c r="F28" s="20"/>
    </row>
    <row r="29" spans="1:6" x14ac:dyDescent="0.2">
      <c r="A29" s="7"/>
      <c r="B29" s="1" t="s">
        <v>10</v>
      </c>
      <c r="C29" s="3"/>
      <c r="D29" s="6">
        <v>517313700</v>
      </c>
      <c r="E29" s="6">
        <v>5738474.2400000002</v>
      </c>
      <c r="F29" s="20">
        <f t="shared" si="1"/>
        <v>1.1092832530822208</v>
      </c>
    </row>
    <row r="30" spans="1:6" x14ac:dyDescent="0.2">
      <c r="A30" s="7"/>
      <c r="B30" s="1" t="s">
        <v>11</v>
      </c>
      <c r="C30" s="3"/>
      <c r="D30" s="6">
        <v>4180349</v>
      </c>
      <c r="E30" s="6">
        <v>46371.91</v>
      </c>
      <c r="F30" s="20">
        <f t="shared" si="1"/>
        <v>1.109283220133056</v>
      </c>
    </row>
    <row r="31" spans="1:6" ht="17.25" customHeight="1" x14ac:dyDescent="0.2">
      <c r="A31" s="7"/>
      <c r="B31" s="1" t="s">
        <v>12</v>
      </c>
      <c r="C31" s="3"/>
      <c r="D31" s="6">
        <v>1045125.42</v>
      </c>
      <c r="E31" s="6">
        <v>11593.4</v>
      </c>
      <c r="F31" s="20">
        <f t="shared" si="1"/>
        <v>1.1092831327363561</v>
      </c>
    </row>
    <row r="32" spans="1:6" ht="31.5" x14ac:dyDescent="0.2">
      <c r="A32" s="7" t="s">
        <v>23</v>
      </c>
      <c r="B32" s="3" t="s">
        <v>40</v>
      </c>
      <c r="C32" s="3"/>
      <c r="D32" s="4">
        <f>D33</f>
        <v>11000000</v>
      </c>
      <c r="E32" s="4">
        <f t="shared" ref="E32" si="2">E33</f>
        <v>1500000</v>
      </c>
      <c r="F32" s="19">
        <f t="shared" si="1"/>
        <v>13.636363636363635</v>
      </c>
    </row>
    <row r="33" spans="1:6" ht="31.5" x14ac:dyDescent="0.2">
      <c r="A33" s="7"/>
      <c r="B33" s="5" t="s">
        <v>36</v>
      </c>
      <c r="C33" s="21" t="s">
        <v>49</v>
      </c>
      <c r="D33" s="6">
        <f>D35+D36+D37</f>
        <v>11000000</v>
      </c>
      <c r="E33" s="6">
        <f t="shared" ref="E33" si="3">E35+E36+E37</f>
        <v>1500000</v>
      </c>
      <c r="F33" s="20">
        <f t="shared" si="1"/>
        <v>13.636363636363635</v>
      </c>
    </row>
    <row r="34" spans="1:6" x14ac:dyDescent="0.2">
      <c r="A34" s="7"/>
      <c r="B34" s="1" t="s">
        <v>9</v>
      </c>
      <c r="C34" s="1"/>
      <c r="D34" s="6"/>
      <c r="E34" s="49"/>
      <c r="F34" s="20"/>
    </row>
    <row r="35" spans="1:6" x14ac:dyDescent="0.2">
      <c r="A35" s="7"/>
      <c r="B35" s="1" t="s">
        <v>10</v>
      </c>
      <c r="C35" s="1"/>
      <c r="D35" s="6"/>
      <c r="E35" s="49"/>
      <c r="F35" s="20"/>
    </row>
    <row r="36" spans="1:6" ht="18.75" customHeight="1" x14ac:dyDescent="0.2">
      <c r="A36" s="7"/>
      <c r="B36" s="1" t="s">
        <v>11</v>
      </c>
      <c r="C36" s="1"/>
      <c r="D36" s="6"/>
      <c r="E36" s="49"/>
      <c r="F36" s="20"/>
    </row>
    <row r="37" spans="1:6" ht="17.25" customHeight="1" x14ac:dyDescent="0.2">
      <c r="A37" s="7"/>
      <c r="B37" s="1" t="s">
        <v>12</v>
      </c>
      <c r="C37" s="1"/>
      <c r="D37" s="6">
        <v>11000000</v>
      </c>
      <c r="E37" s="49">
        <v>1500000</v>
      </c>
      <c r="F37" s="20">
        <f t="shared" si="1"/>
        <v>13.636363636363635</v>
      </c>
    </row>
    <row r="38" spans="1:6" x14ac:dyDescent="0.2">
      <c r="A38" s="7" t="s">
        <v>5</v>
      </c>
      <c r="B38" s="3" t="s">
        <v>17</v>
      </c>
      <c r="C38" s="3"/>
      <c r="D38" s="4">
        <f>D39+D45+D51</f>
        <v>613991374.43000007</v>
      </c>
      <c r="E38" s="4">
        <f>E39+E45+E51</f>
        <v>32430278.84</v>
      </c>
      <c r="F38" s="19">
        <f t="shared" si="1"/>
        <v>5.2818785720087202</v>
      </c>
    </row>
    <row r="39" spans="1:6" ht="31.5" x14ac:dyDescent="0.2">
      <c r="A39" s="24" t="s">
        <v>19</v>
      </c>
      <c r="B39" s="3" t="s">
        <v>29</v>
      </c>
      <c r="C39" s="3"/>
      <c r="D39" s="4">
        <f>D40</f>
        <v>140920175.30000001</v>
      </c>
      <c r="E39" s="4">
        <f t="shared" ref="E39" si="4">E40</f>
        <v>0</v>
      </c>
      <c r="F39" s="19">
        <f t="shared" si="1"/>
        <v>0</v>
      </c>
    </row>
    <row r="40" spans="1:6" ht="63" x14ac:dyDescent="0.2">
      <c r="A40" s="7"/>
      <c r="B40" s="5" t="s">
        <v>24</v>
      </c>
      <c r="C40" s="21" t="s">
        <v>95</v>
      </c>
      <c r="D40" s="6">
        <f>D42+D43+D44</f>
        <v>140920175.30000001</v>
      </c>
      <c r="E40" s="6">
        <f t="shared" ref="E40" si="5">E42+E43+E44</f>
        <v>0</v>
      </c>
      <c r="F40" s="20">
        <f t="shared" si="1"/>
        <v>0</v>
      </c>
    </row>
    <row r="41" spans="1:6" x14ac:dyDescent="0.2">
      <c r="A41" s="7"/>
      <c r="B41" s="1" t="s">
        <v>9</v>
      </c>
      <c r="C41" s="1"/>
      <c r="D41" s="6"/>
      <c r="E41" s="49"/>
      <c r="F41" s="20"/>
    </row>
    <row r="42" spans="1:6" x14ac:dyDescent="0.2">
      <c r="A42" s="7"/>
      <c r="B42" s="1" t="s">
        <v>10</v>
      </c>
      <c r="C42" s="1"/>
      <c r="D42" s="6">
        <v>139511152.38</v>
      </c>
      <c r="E42" s="49">
        <v>0</v>
      </c>
      <c r="F42" s="20">
        <f t="shared" si="1"/>
        <v>0</v>
      </c>
    </row>
    <row r="43" spans="1:6" x14ac:dyDescent="0.2">
      <c r="A43" s="7"/>
      <c r="B43" s="1" t="s">
        <v>11</v>
      </c>
      <c r="C43" s="1"/>
      <c r="D43" s="6">
        <v>986252.05</v>
      </c>
      <c r="E43" s="49">
        <v>0</v>
      </c>
      <c r="F43" s="20">
        <f t="shared" si="1"/>
        <v>0</v>
      </c>
    </row>
    <row r="44" spans="1:6" x14ac:dyDescent="0.2">
      <c r="A44" s="7"/>
      <c r="B44" s="1" t="s">
        <v>12</v>
      </c>
      <c r="C44" s="1"/>
      <c r="D44" s="6">
        <v>422770.87</v>
      </c>
      <c r="E44" s="49">
        <v>0</v>
      </c>
      <c r="F44" s="20">
        <f t="shared" si="1"/>
        <v>0</v>
      </c>
    </row>
    <row r="45" spans="1:6" ht="31.5" x14ac:dyDescent="0.2">
      <c r="A45" s="7" t="s">
        <v>71</v>
      </c>
      <c r="B45" s="3" t="s">
        <v>30</v>
      </c>
      <c r="C45" s="1"/>
      <c r="D45" s="4">
        <f>D46</f>
        <v>32671315.129999999</v>
      </c>
      <c r="E45" s="4">
        <f>E46</f>
        <v>32430278.84</v>
      </c>
      <c r="F45" s="19">
        <f t="shared" si="1"/>
        <v>99.262238789467432</v>
      </c>
    </row>
    <row r="46" spans="1:6" ht="78.75" x14ac:dyDescent="0.2">
      <c r="A46" s="7"/>
      <c r="B46" s="5" t="s">
        <v>21</v>
      </c>
      <c r="C46" s="21" t="s">
        <v>48</v>
      </c>
      <c r="D46" s="6">
        <f>D48+D49+D50</f>
        <v>32671315.129999999</v>
      </c>
      <c r="E46" s="6">
        <f>E48+E49+E50</f>
        <v>32430278.84</v>
      </c>
      <c r="F46" s="20">
        <f t="shared" si="1"/>
        <v>99.262238789467432</v>
      </c>
    </row>
    <row r="47" spans="1:6" x14ac:dyDescent="0.2">
      <c r="A47" s="7"/>
      <c r="B47" s="1" t="s">
        <v>9</v>
      </c>
      <c r="C47" s="3"/>
      <c r="D47" s="4"/>
      <c r="E47" s="4"/>
      <c r="F47" s="20"/>
    </row>
    <row r="48" spans="1:6" x14ac:dyDescent="0.2">
      <c r="A48" s="7"/>
      <c r="B48" s="1" t="s">
        <v>10</v>
      </c>
      <c r="C48" s="3"/>
      <c r="D48" s="6">
        <v>32344600</v>
      </c>
      <c r="E48" s="6">
        <v>32105974.09</v>
      </c>
      <c r="F48" s="20">
        <f t="shared" ref="F48:F70" si="6">E48/D48*100</f>
        <v>99.262238797202627</v>
      </c>
    </row>
    <row r="49" spans="1:6" x14ac:dyDescent="0.2">
      <c r="A49" s="7"/>
      <c r="B49" s="1" t="s">
        <v>11</v>
      </c>
      <c r="C49" s="3"/>
      <c r="D49" s="6">
        <v>261370.5</v>
      </c>
      <c r="E49" s="6">
        <v>259442.21</v>
      </c>
      <c r="F49" s="20">
        <f t="shared" si="6"/>
        <v>99.262238852510137</v>
      </c>
    </row>
    <row r="50" spans="1:6" x14ac:dyDescent="0.2">
      <c r="A50" s="7"/>
      <c r="B50" s="1" t="s">
        <v>12</v>
      </c>
      <c r="C50" s="3"/>
      <c r="D50" s="6">
        <v>65344.63</v>
      </c>
      <c r="E50" s="6">
        <v>64862.54</v>
      </c>
      <c r="F50" s="20">
        <f t="shared" si="6"/>
        <v>99.262234708498625</v>
      </c>
    </row>
    <row r="51" spans="1:6" ht="31.5" x14ac:dyDescent="0.2">
      <c r="A51" s="7" t="s">
        <v>74</v>
      </c>
      <c r="B51" s="3" t="s">
        <v>75</v>
      </c>
      <c r="C51" s="3"/>
      <c r="D51" s="4">
        <f>D52+D57+D62+D67</f>
        <v>440399884</v>
      </c>
      <c r="E51" s="4">
        <f>E52+E57+E62+E67</f>
        <v>0</v>
      </c>
      <c r="F51" s="19">
        <f t="shared" si="6"/>
        <v>0</v>
      </c>
    </row>
    <row r="52" spans="1:6" ht="47.25" x14ac:dyDescent="0.2">
      <c r="A52" s="7"/>
      <c r="B52" s="5" t="s">
        <v>76</v>
      </c>
      <c r="C52" s="22" t="s">
        <v>48</v>
      </c>
      <c r="D52" s="6">
        <f>D54+D55+D56</f>
        <v>302770012</v>
      </c>
      <c r="E52" s="6">
        <f>E54+E55+E56</f>
        <v>0</v>
      </c>
      <c r="F52" s="20">
        <f t="shared" si="6"/>
        <v>0</v>
      </c>
    </row>
    <row r="53" spans="1:6" x14ac:dyDescent="0.2">
      <c r="A53" s="7"/>
      <c r="B53" s="1" t="s">
        <v>9</v>
      </c>
      <c r="C53" s="3"/>
      <c r="D53" s="6"/>
      <c r="E53" s="6"/>
      <c r="F53" s="20"/>
    </row>
    <row r="54" spans="1:6" x14ac:dyDescent="0.2">
      <c r="A54" s="7"/>
      <c r="B54" s="1" t="s">
        <v>10</v>
      </c>
      <c r="C54" s="3"/>
      <c r="D54" s="6">
        <v>202017900</v>
      </c>
      <c r="E54" s="6">
        <v>0</v>
      </c>
      <c r="F54" s="20">
        <f t="shared" si="6"/>
        <v>0</v>
      </c>
    </row>
    <row r="55" spans="1:6" x14ac:dyDescent="0.2">
      <c r="A55" s="7"/>
      <c r="B55" s="1" t="s">
        <v>11</v>
      </c>
      <c r="C55" s="3"/>
      <c r="D55" s="6">
        <v>85639300</v>
      </c>
      <c r="E55" s="6">
        <v>0</v>
      </c>
      <c r="F55" s="20">
        <f t="shared" si="6"/>
        <v>0</v>
      </c>
    </row>
    <row r="56" spans="1:6" x14ac:dyDescent="0.2">
      <c r="A56" s="7"/>
      <c r="B56" s="1" t="s">
        <v>12</v>
      </c>
      <c r="C56" s="3"/>
      <c r="D56" s="6">
        <v>15112812</v>
      </c>
      <c r="E56" s="6">
        <v>0</v>
      </c>
      <c r="F56" s="20">
        <v>0</v>
      </c>
    </row>
    <row r="57" spans="1:6" ht="47.25" x14ac:dyDescent="0.2">
      <c r="A57" s="7"/>
      <c r="B57" s="5" t="s">
        <v>77</v>
      </c>
      <c r="C57" s="22" t="s">
        <v>48</v>
      </c>
      <c r="D57" s="6">
        <f>D59+D60+D61</f>
        <v>91200000</v>
      </c>
      <c r="E57" s="6">
        <f>E59+E60+E61</f>
        <v>0</v>
      </c>
      <c r="F57" s="20">
        <f t="shared" si="6"/>
        <v>0</v>
      </c>
    </row>
    <row r="58" spans="1:6" x14ac:dyDescent="0.2">
      <c r="A58" s="7"/>
      <c r="B58" s="1" t="s">
        <v>9</v>
      </c>
      <c r="C58" s="3"/>
      <c r="D58" s="6"/>
      <c r="E58" s="6"/>
      <c r="F58" s="20"/>
    </row>
    <row r="59" spans="1:6" x14ac:dyDescent="0.2">
      <c r="A59" s="7"/>
      <c r="B59" s="1" t="s">
        <v>10</v>
      </c>
      <c r="C59" s="3"/>
      <c r="D59" s="6">
        <v>86061500</v>
      </c>
      <c r="E59" s="6">
        <v>0</v>
      </c>
      <c r="F59" s="20">
        <f t="shared" si="6"/>
        <v>0</v>
      </c>
    </row>
    <row r="60" spans="1:6" x14ac:dyDescent="0.2">
      <c r="A60" s="7"/>
      <c r="B60" s="1" t="s">
        <v>11</v>
      </c>
      <c r="C60" s="3"/>
      <c r="D60" s="6">
        <v>4367725</v>
      </c>
      <c r="E60" s="6">
        <v>0</v>
      </c>
      <c r="F60" s="20">
        <f t="shared" si="6"/>
        <v>0</v>
      </c>
    </row>
    <row r="61" spans="1:6" x14ac:dyDescent="0.2">
      <c r="A61" s="7"/>
      <c r="B61" s="1" t="s">
        <v>12</v>
      </c>
      <c r="C61" s="3"/>
      <c r="D61" s="6">
        <v>770775</v>
      </c>
      <c r="E61" s="6">
        <v>0</v>
      </c>
      <c r="F61" s="20">
        <v>0</v>
      </c>
    </row>
    <row r="62" spans="1:6" ht="47.25" x14ac:dyDescent="0.2">
      <c r="A62" s="7"/>
      <c r="B62" s="5" t="s">
        <v>78</v>
      </c>
      <c r="C62" s="22" t="s">
        <v>48</v>
      </c>
      <c r="D62" s="6">
        <f>D64+D65+D66</f>
        <v>31903022</v>
      </c>
      <c r="E62" s="6">
        <f>E64+E65+E66</f>
        <v>0</v>
      </c>
      <c r="F62" s="20">
        <f t="shared" si="6"/>
        <v>0</v>
      </c>
    </row>
    <row r="63" spans="1:6" x14ac:dyDescent="0.2">
      <c r="A63" s="7"/>
      <c r="B63" s="1" t="s">
        <v>9</v>
      </c>
      <c r="C63" s="3"/>
      <c r="D63" s="6"/>
      <c r="E63" s="6"/>
      <c r="F63" s="20"/>
    </row>
    <row r="64" spans="1:6" x14ac:dyDescent="0.2">
      <c r="A64" s="7"/>
      <c r="B64" s="1" t="s">
        <v>10</v>
      </c>
      <c r="C64" s="3"/>
      <c r="D64" s="6">
        <v>30105500</v>
      </c>
      <c r="E64" s="6">
        <v>0</v>
      </c>
      <c r="F64" s="20">
        <f t="shared" si="6"/>
        <v>0</v>
      </c>
    </row>
    <row r="65" spans="1:6" x14ac:dyDescent="0.2">
      <c r="A65" s="7"/>
      <c r="B65" s="1" t="s">
        <v>11</v>
      </c>
      <c r="C65" s="3"/>
      <c r="D65" s="6">
        <v>1527900</v>
      </c>
      <c r="E65" s="6">
        <v>0</v>
      </c>
      <c r="F65" s="20">
        <f t="shared" si="6"/>
        <v>0</v>
      </c>
    </row>
    <row r="66" spans="1:6" x14ac:dyDescent="0.2">
      <c r="A66" s="7"/>
      <c r="B66" s="1" t="s">
        <v>12</v>
      </c>
      <c r="C66" s="3"/>
      <c r="D66" s="6">
        <v>269622</v>
      </c>
      <c r="E66" s="6">
        <v>0</v>
      </c>
      <c r="F66" s="20">
        <v>0</v>
      </c>
    </row>
    <row r="67" spans="1:6" ht="47.25" x14ac:dyDescent="0.2">
      <c r="A67" s="7"/>
      <c r="B67" s="5" t="s">
        <v>82</v>
      </c>
      <c r="C67" s="22" t="s">
        <v>48</v>
      </c>
      <c r="D67" s="6">
        <f>D69+D70+D71</f>
        <v>14526850</v>
      </c>
      <c r="E67" s="6">
        <f>E69+E70+E71</f>
        <v>0</v>
      </c>
      <c r="F67" s="20">
        <f t="shared" si="6"/>
        <v>0</v>
      </c>
    </row>
    <row r="68" spans="1:6" ht="30.75" customHeight="1" x14ac:dyDescent="0.2">
      <c r="A68" s="7"/>
      <c r="B68" s="1" t="s">
        <v>9</v>
      </c>
      <c r="C68" s="3"/>
      <c r="D68" s="6"/>
      <c r="E68" s="6"/>
      <c r="F68" s="20"/>
    </row>
    <row r="69" spans="1:6" ht="50.25" customHeight="1" x14ac:dyDescent="0.2">
      <c r="A69" s="7"/>
      <c r="B69" s="1" t="s">
        <v>10</v>
      </c>
      <c r="C69" s="3"/>
      <c r="D69" s="6">
        <v>13708400</v>
      </c>
      <c r="E69" s="6">
        <v>0</v>
      </c>
      <c r="F69" s="20">
        <f t="shared" si="6"/>
        <v>0</v>
      </c>
    </row>
    <row r="70" spans="1:6" x14ac:dyDescent="0.2">
      <c r="A70" s="7"/>
      <c r="B70" s="1" t="s">
        <v>11</v>
      </c>
      <c r="C70" s="3"/>
      <c r="D70" s="6">
        <v>654760</v>
      </c>
      <c r="E70" s="6">
        <v>0</v>
      </c>
      <c r="F70" s="20">
        <f t="shared" si="6"/>
        <v>0</v>
      </c>
    </row>
    <row r="71" spans="1:6" x14ac:dyDescent="0.2">
      <c r="A71" s="7"/>
      <c r="B71" s="1" t="s">
        <v>12</v>
      </c>
      <c r="C71" s="3"/>
      <c r="D71" s="6">
        <v>163690</v>
      </c>
      <c r="E71" s="6">
        <v>0</v>
      </c>
      <c r="F71" s="20">
        <v>0</v>
      </c>
    </row>
    <row r="72" spans="1:6" x14ac:dyDescent="0.2">
      <c r="A72" s="7" t="s">
        <v>6</v>
      </c>
      <c r="B72" s="3" t="s">
        <v>20</v>
      </c>
      <c r="C72" s="3"/>
      <c r="D72" s="4">
        <f>D73</f>
        <v>283772061.25</v>
      </c>
      <c r="E72" s="4">
        <f>E73</f>
        <v>0</v>
      </c>
      <c r="F72" s="19">
        <f t="shared" si="1"/>
        <v>0</v>
      </c>
    </row>
    <row r="73" spans="1:6" ht="31.5" x14ac:dyDescent="0.2">
      <c r="A73" s="7" t="s">
        <v>22</v>
      </c>
      <c r="B73" s="3" t="s">
        <v>34</v>
      </c>
      <c r="C73" s="3"/>
      <c r="D73" s="4">
        <f>D79+D84+D74+D89</f>
        <v>283772061.25</v>
      </c>
      <c r="E73" s="4">
        <f>E79+E84+E74+E89</f>
        <v>0</v>
      </c>
      <c r="F73" s="19">
        <f t="shared" si="1"/>
        <v>0</v>
      </c>
    </row>
    <row r="74" spans="1:6" ht="63" x14ac:dyDescent="0.2">
      <c r="A74" s="7"/>
      <c r="B74" s="45" t="s">
        <v>85</v>
      </c>
      <c r="C74" s="21" t="s">
        <v>50</v>
      </c>
      <c r="D74" s="4">
        <f>D76+D77+D78</f>
        <v>20182931.25</v>
      </c>
      <c r="E74" s="4">
        <f>E76+E77+E78</f>
        <v>0</v>
      </c>
      <c r="F74" s="19">
        <f t="shared" si="1"/>
        <v>0</v>
      </c>
    </row>
    <row r="75" spans="1:6" x14ac:dyDescent="0.2">
      <c r="A75" s="7"/>
      <c r="B75" s="1" t="s">
        <v>9</v>
      </c>
      <c r="C75" s="3"/>
      <c r="D75" s="4"/>
      <c r="E75" s="4"/>
      <c r="F75" s="19"/>
    </row>
    <row r="76" spans="1:6" ht="17.25" customHeight="1" x14ac:dyDescent="0.2">
      <c r="A76" s="7"/>
      <c r="B76" s="1" t="s">
        <v>10</v>
      </c>
      <c r="C76" s="3"/>
      <c r="D76" s="6">
        <v>3034800</v>
      </c>
      <c r="E76" s="4"/>
      <c r="F76" s="19">
        <f t="shared" si="1"/>
        <v>0</v>
      </c>
    </row>
    <row r="77" spans="1:6" ht="16.5" customHeight="1" x14ac:dyDescent="0.2">
      <c r="A77" s="7"/>
      <c r="B77" s="1" t="s">
        <v>11</v>
      </c>
      <c r="C77" s="3"/>
      <c r="D77" s="6">
        <v>13718505</v>
      </c>
      <c r="E77" s="4"/>
      <c r="F77" s="19">
        <f t="shared" si="1"/>
        <v>0</v>
      </c>
    </row>
    <row r="78" spans="1:6" ht="18" customHeight="1" x14ac:dyDescent="0.2">
      <c r="A78" s="7"/>
      <c r="B78" s="1" t="s">
        <v>12</v>
      </c>
      <c r="C78" s="3"/>
      <c r="D78" s="6">
        <v>3429626.25</v>
      </c>
      <c r="E78" s="4"/>
      <c r="F78" s="19">
        <f t="shared" si="1"/>
        <v>0</v>
      </c>
    </row>
    <row r="79" spans="1:6" ht="63" x14ac:dyDescent="0.2">
      <c r="A79" s="7"/>
      <c r="B79" s="51" t="s">
        <v>65</v>
      </c>
      <c r="C79" s="21" t="s">
        <v>50</v>
      </c>
      <c r="D79" s="6">
        <f>D81+D82+D83</f>
        <v>243101230</v>
      </c>
      <c r="E79" s="6">
        <f t="shared" ref="E79" si="7">E81+E82+E83</f>
        <v>0</v>
      </c>
      <c r="F79" s="20">
        <f t="shared" si="1"/>
        <v>0</v>
      </c>
    </row>
    <row r="80" spans="1:6" x14ac:dyDescent="0.2">
      <c r="A80" s="7"/>
      <c r="B80" s="1" t="s">
        <v>9</v>
      </c>
      <c r="C80" s="23"/>
      <c r="D80" s="4"/>
      <c r="E80" s="49"/>
      <c r="F80" s="20"/>
    </row>
    <row r="81" spans="1:6" x14ac:dyDescent="0.2">
      <c r="A81" s="7"/>
      <c r="B81" s="1" t="s">
        <v>10</v>
      </c>
      <c r="C81" s="23"/>
      <c r="D81" s="6">
        <v>240670200</v>
      </c>
      <c r="E81" s="49"/>
      <c r="F81" s="20">
        <f t="shared" si="1"/>
        <v>0</v>
      </c>
    </row>
    <row r="82" spans="1:6" x14ac:dyDescent="0.2">
      <c r="A82" s="7"/>
      <c r="B82" s="1" t="s">
        <v>11</v>
      </c>
      <c r="C82" s="23"/>
      <c r="D82" s="6">
        <v>1944824</v>
      </c>
      <c r="E82" s="49"/>
      <c r="F82" s="20">
        <f t="shared" si="1"/>
        <v>0</v>
      </c>
    </row>
    <row r="83" spans="1:6" ht="15.75" customHeight="1" x14ac:dyDescent="0.2">
      <c r="A83" s="7"/>
      <c r="B83" s="1" t="s">
        <v>12</v>
      </c>
      <c r="C83" s="23"/>
      <c r="D83" s="6">
        <v>486206</v>
      </c>
      <c r="E83" s="49"/>
      <c r="F83" s="20">
        <f t="shared" si="1"/>
        <v>0</v>
      </c>
    </row>
    <row r="84" spans="1:6" ht="63" x14ac:dyDescent="0.2">
      <c r="A84" s="7"/>
      <c r="B84" s="10" t="s">
        <v>37</v>
      </c>
      <c r="C84" s="22" t="s">
        <v>50</v>
      </c>
      <c r="D84" s="6">
        <f>D86+D87+D88</f>
        <v>16487900</v>
      </c>
      <c r="E84" s="6">
        <f t="shared" ref="E84" si="8">E86+E87+E88</f>
        <v>0</v>
      </c>
      <c r="F84" s="20">
        <f t="shared" si="1"/>
        <v>0</v>
      </c>
    </row>
    <row r="85" spans="1:6" ht="15.75" customHeight="1" x14ac:dyDescent="0.2">
      <c r="A85" s="7"/>
      <c r="B85" s="1" t="s">
        <v>9</v>
      </c>
      <c r="C85" s="1"/>
      <c r="D85" s="4"/>
      <c r="E85" s="49"/>
      <c r="F85" s="20"/>
    </row>
    <row r="86" spans="1:6" ht="15.75" customHeight="1" x14ac:dyDescent="0.2">
      <c r="A86" s="7"/>
      <c r="B86" s="1" t="s">
        <v>10</v>
      </c>
      <c r="C86" s="1"/>
      <c r="D86" s="6">
        <v>16323000</v>
      </c>
      <c r="E86" s="49"/>
      <c r="F86" s="20">
        <f t="shared" si="1"/>
        <v>0</v>
      </c>
    </row>
    <row r="87" spans="1:6" ht="15.75" customHeight="1" x14ac:dyDescent="0.2">
      <c r="A87" s="7"/>
      <c r="B87" s="1" t="s">
        <v>11</v>
      </c>
      <c r="C87" s="1"/>
      <c r="D87" s="6">
        <v>131920</v>
      </c>
      <c r="E87" s="49"/>
      <c r="F87" s="20">
        <f t="shared" si="1"/>
        <v>0</v>
      </c>
    </row>
    <row r="88" spans="1:6" ht="15.75" customHeight="1" x14ac:dyDescent="0.2">
      <c r="A88" s="7"/>
      <c r="B88" s="1" t="s">
        <v>12</v>
      </c>
      <c r="C88" s="1"/>
      <c r="D88" s="6">
        <v>32980</v>
      </c>
      <c r="E88" s="49"/>
      <c r="F88" s="20">
        <f t="shared" si="1"/>
        <v>0</v>
      </c>
    </row>
    <row r="89" spans="1:6" ht="63" x14ac:dyDescent="0.2">
      <c r="A89" s="7"/>
      <c r="B89" s="10" t="s">
        <v>86</v>
      </c>
      <c r="C89" s="22" t="s">
        <v>50</v>
      </c>
      <c r="D89" s="6">
        <f>D91+D92+D93</f>
        <v>4000000</v>
      </c>
      <c r="E89" s="6">
        <f>E91+E92+E93</f>
        <v>0</v>
      </c>
      <c r="F89" s="20">
        <f t="shared" si="1"/>
        <v>0</v>
      </c>
    </row>
    <row r="90" spans="1:6" x14ac:dyDescent="0.2">
      <c r="A90" s="7"/>
      <c r="B90" s="1" t="s">
        <v>9</v>
      </c>
      <c r="C90" s="1"/>
      <c r="D90" s="6"/>
      <c r="E90" s="49"/>
      <c r="F90" s="20"/>
    </row>
    <row r="91" spans="1:6" x14ac:dyDescent="0.2">
      <c r="A91" s="7"/>
      <c r="B91" s="1" t="s">
        <v>10</v>
      </c>
      <c r="C91" s="1"/>
      <c r="D91" s="6">
        <v>0</v>
      </c>
      <c r="E91" s="49"/>
      <c r="F91" s="20">
        <v>0</v>
      </c>
    </row>
    <row r="92" spans="1:6" x14ac:dyDescent="0.2">
      <c r="A92" s="7"/>
      <c r="B92" s="1" t="s">
        <v>11</v>
      </c>
      <c r="C92" s="1"/>
      <c r="D92" s="6">
        <v>3200000</v>
      </c>
      <c r="E92" s="49"/>
      <c r="F92" s="20">
        <f t="shared" si="1"/>
        <v>0</v>
      </c>
    </row>
    <row r="93" spans="1:6" x14ac:dyDescent="0.2">
      <c r="A93" s="7"/>
      <c r="B93" s="1" t="s">
        <v>12</v>
      </c>
      <c r="C93" s="1"/>
      <c r="D93" s="6">
        <v>800000</v>
      </c>
      <c r="E93" s="49"/>
      <c r="F93" s="20">
        <f t="shared" si="1"/>
        <v>0</v>
      </c>
    </row>
    <row r="94" spans="1:6" x14ac:dyDescent="0.2">
      <c r="A94" s="7" t="s">
        <v>7</v>
      </c>
      <c r="B94" s="3" t="s">
        <v>28</v>
      </c>
      <c r="C94" s="3"/>
      <c r="D94" s="4">
        <f>D95</f>
        <v>772036052.68000007</v>
      </c>
      <c r="E94" s="4">
        <f>E95</f>
        <v>76602415.449999988</v>
      </c>
      <c r="F94" s="19">
        <f t="shared" si="1"/>
        <v>9.9221293078330888</v>
      </c>
    </row>
    <row r="95" spans="1:6" ht="47.25" x14ac:dyDescent="0.2">
      <c r="A95" s="7" t="s">
        <v>25</v>
      </c>
      <c r="B95" s="3" t="s">
        <v>35</v>
      </c>
      <c r="C95" s="3"/>
      <c r="D95" s="4">
        <f>D101+D106+D111+D116+D121+D96</f>
        <v>772036052.68000007</v>
      </c>
      <c r="E95" s="4">
        <f>E101+E106+E111+E116+E121+E96</f>
        <v>76602415.449999988</v>
      </c>
      <c r="F95" s="19">
        <f t="shared" si="1"/>
        <v>9.9221293078330888</v>
      </c>
    </row>
    <row r="96" spans="1:6" ht="78.75" x14ac:dyDescent="0.2">
      <c r="A96" s="7"/>
      <c r="B96" s="10" t="s">
        <v>88</v>
      </c>
      <c r="C96" s="22" t="s">
        <v>89</v>
      </c>
      <c r="D96" s="4">
        <f>D98+D99+D100</f>
        <v>93042607.299999997</v>
      </c>
      <c r="E96" s="4">
        <f>E98+E99+E100</f>
        <v>0</v>
      </c>
      <c r="F96" s="19">
        <f t="shared" si="1"/>
        <v>0</v>
      </c>
    </row>
    <row r="97" spans="1:6" x14ac:dyDescent="0.2">
      <c r="A97" s="7"/>
      <c r="B97" s="1" t="s">
        <v>9</v>
      </c>
      <c r="C97" s="3"/>
      <c r="D97" s="4"/>
      <c r="E97" s="4"/>
      <c r="F97" s="19"/>
    </row>
    <row r="98" spans="1:6" x14ac:dyDescent="0.2">
      <c r="A98" s="7"/>
      <c r="B98" s="1" t="s">
        <v>10</v>
      </c>
      <c r="C98" s="3"/>
      <c r="D98" s="6">
        <v>77257308.540000007</v>
      </c>
      <c r="E98" s="6">
        <v>0</v>
      </c>
      <c r="F98" s="20">
        <f t="shared" si="1"/>
        <v>0</v>
      </c>
    </row>
    <row r="99" spans="1:6" x14ac:dyDescent="0.2">
      <c r="A99" s="7"/>
      <c r="B99" s="1" t="s">
        <v>11</v>
      </c>
      <c r="C99" s="3"/>
      <c r="D99" s="6">
        <f>5199794.38+2692855</f>
        <v>7892649.3799999999</v>
      </c>
      <c r="E99" s="6">
        <v>0</v>
      </c>
      <c r="F99" s="20">
        <f t="shared" si="1"/>
        <v>0</v>
      </c>
    </row>
    <row r="100" spans="1:6" x14ac:dyDescent="0.2">
      <c r="A100" s="7"/>
      <c r="B100" s="1" t="s">
        <v>12</v>
      </c>
      <c r="C100" s="3"/>
      <c r="D100" s="6">
        <f>5199794.38+2692855</f>
        <v>7892649.3799999999</v>
      </c>
      <c r="E100" s="6">
        <v>0</v>
      </c>
      <c r="F100" s="20">
        <f t="shared" si="1"/>
        <v>0</v>
      </c>
    </row>
    <row r="101" spans="1:6" ht="78.75" x14ac:dyDescent="0.2">
      <c r="A101" s="7"/>
      <c r="B101" s="10" t="s">
        <v>38</v>
      </c>
      <c r="C101" s="22" t="s">
        <v>89</v>
      </c>
      <c r="D101" s="6">
        <f>D103+D104+D105</f>
        <v>164586188.26000002</v>
      </c>
      <c r="E101" s="6">
        <f t="shared" ref="E101" si="9">E103+E104+E105</f>
        <v>67153430.649999991</v>
      </c>
      <c r="F101" s="20">
        <f t="shared" si="1"/>
        <v>40.801376688982188</v>
      </c>
    </row>
    <row r="102" spans="1:6" x14ac:dyDescent="0.2">
      <c r="A102" s="7"/>
      <c r="B102" s="1" t="s">
        <v>9</v>
      </c>
      <c r="C102" s="23"/>
      <c r="D102" s="6"/>
      <c r="E102" s="49"/>
      <c r="F102" s="20"/>
    </row>
    <row r="103" spans="1:6" ht="18" customHeight="1" x14ac:dyDescent="0.2">
      <c r="A103" s="7"/>
      <c r="B103" s="1" t="s">
        <v>10</v>
      </c>
      <c r="C103" s="23"/>
      <c r="D103" s="6">
        <v>146868870</v>
      </c>
      <c r="E103" s="49">
        <v>66481896.329999998</v>
      </c>
      <c r="F103" s="20">
        <f t="shared" si="1"/>
        <v>45.26615907782228</v>
      </c>
    </row>
    <row r="104" spans="1:6" ht="18" customHeight="1" x14ac:dyDescent="0.2">
      <c r="A104" s="7"/>
      <c r="B104" s="1" t="s">
        <v>11</v>
      </c>
      <c r="C104" s="23"/>
      <c r="D104" s="6">
        <f>5493871.35+8234926.08</f>
        <v>13728797.43</v>
      </c>
      <c r="E104" s="49">
        <v>335767.16</v>
      </c>
      <c r="F104" s="20">
        <f t="shared" si="1"/>
        <v>2.4457142856976368</v>
      </c>
    </row>
    <row r="105" spans="1:6" x14ac:dyDescent="0.2">
      <c r="A105" s="7"/>
      <c r="B105" s="1" t="s">
        <v>12</v>
      </c>
      <c r="C105" s="23"/>
      <c r="D105" s="6">
        <f>1929789.31+2058731.52</f>
        <v>3988520.83</v>
      </c>
      <c r="E105" s="49">
        <v>335767.16</v>
      </c>
      <c r="F105" s="20">
        <f t="shared" si="1"/>
        <v>8.4183378829188644</v>
      </c>
    </row>
    <row r="106" spans="1:6" ht="78.75" x14ac:dyDescent="0.2">
      <c r="A106" s="7"/>
      <c r="B106" s="5" t="s">
        <v>87</v>
      </c>
      <c r="C106" s="22" t="s">
        <v>89</v>
      </c>
      <c r="D106" s="6">
        <f>D108+D109+D110</f>
        <v>121880504.89999999</v>
      </c>
      <c r="E106" s="6">
        <f t="shared" ref="E106" si="10">E108+E109+E110</f>
        <v>0</v>
      </c>
      <c r="F106" s="20">
        <f t="shared" si="1"/>
        <v>0</v>
      </c>
    </row>
    <row r="107" spans="1:6" x14ac:dyDescent="0.2">
      <c r="A107" s="7"/>
      <c r="B107" s="1" t="s">
        <v>9</v>
      </c>
      <c r="C107" s="23"/>
      <c r="D107" s="6"/>
      <c r="E107" s="49"/>
      <c r="F107" s="20"/>
    </row>
    <row r="108" spans="1:6" x14ac:dyDescent="0.2">
      <c r="A108" s="7"/>
      <c r="B108" s="1" t="s">
        <v>10</v>
      </c>
      <c r="C108" s="23"/>
      <c r="D108" s="6">
        <v>109928561.23999999</v>
      </c>
      <c r="E108" s="49"/>
      <c r="F108" s="20">
        <f t="shared" si="1"/>
        <v>0</v>
      </c>
    </row>
    <row r="109" spans="1:6" x14ac:dyDescent="0.2">
      <c r="A109" s="7"/>
      <c r="B109" s="1" t="s">
        <v>11</v>
      </c>
      <c r="C109" s="23"/>
      <c r="D109" s="6">
        <f>3656270.88+5572167.2</f>
        <v>9228438.0800000001</v>
      </c>
      <c r="E109" s="49"/>
      <c r="F109" s="20">
        <f t="shared" si="1"/>
        <v>0</v>
      </c>
    </row>
    <row r="110" spans="1:6" x14ac:dyDescent="0.2">
      <c r="A110" s="7"/>
      <c r="B110" s="1" t="s">
        <v>12</v>
      </c>
      <c r="C110" s="23"/>
      <c r="D110" s="6">
        <f>1330463.78+1393041.8</f>
        <v>2723505.58</v>
      </c>
      <c r="E110" s="49"/>
      <c r="F110" s="20">
        <f t="shared" si="1"/>
        <v>0</v>
      </c>
    </row>
    <row r="111" spans="1:6" ht="78.75" x14ac:dyDescent="0.2">
      <c r="A111" s="7"/>
      <c r="B111" s="30" t="s">
        <v>56</v>
      </c>
      <c r="C111" s="22" t="s">
        <v>89</v>
      </c>
      <c r="D111" s="6">
        <f>D113+D114+D115</f>
        <v>31390705.68</v>
      </c>
      <c r="E111" s="6">
        <f t="shared" ref="E111" si="11">E113+E114+E115</f>
        <v>9448984.7999999989</v>
      </c>
      <c r="F111" s="20">
        <f t="shared" si="1"/>
        <v>30.101218164140359</v>
      </c>
    </row>
    <row r="112" spans="1:6" x14ac:dyDescent="0.2">
      <c r="A112" s="7"/>
      <c r="B112" s="1" t="s">
        <v>9</v>
      </c>
      <c r="C112" s="23"/>
      <c r="D112" s="6"/>
      <c r="E112" s="49"/>
      <c r="F112" s="20"/>
    </row>
    <row r="113" spans="1:6" x14ac:dyDescent="0.2">
      <c r="A113" s="16"/>
      <c r="B113" s="1" t="s">
        <v>10</v>
      </c>
      <c r="C113" s="23"/>
      <c r="D113" s="6">
        <v>18136760</v>
      </c>
      <c r="E113" s="49">
        <v>9354494.9399999995</v>
      </c>
      <c r="F113" s="20">
        <f t="shared" si="1"/>
        <v>51.577541633676574</v>
      </c>
    </row>
    <row r="114" spans="1:6" x14ac:dyDescent="0.2">
      <c r="A114" s="16"/>
      <c r="B114" s="1" t="s">
        <v>11</v>
      </c>
      <c r="C114" s="23"/>
      <c r="D114" s="6">
        <f>5102786.15+5445410.51</f>
        <v>10548196.66</v>
      </c>
      <c r="E114" s="49">
        <v>47244.93</v>
      </c>
      <c r="F114" s="20">
        <f t="shared" ref="F114:F132" si="12">E114/D114*100</f>
        <v>0.44789580174550891</v>
      </c>
    </row>
    <row r="115" spans="1:6" x14ac:dyDescent="0.2">
      <c r="A115" s="16"/>
      <c r="B115" s="1" t="s">
        <v>12</v>
      </c>
      <c r="C115" s="23"/>
      <c r="D115" s="6">
        <f>1344396.39+1361352.63</f>
        <v>2705749.0199999996</v>
      </c>
      <c r="E115" s="49">
        <v>47244.93</v>
      </c>
      <c r="F115" s="20">
        <f t="shared" si="12"/>
        <v>1.7460943217859874</v>
      </c>
    </row>
    <row r="116" spans="1:6" ht="78.75" x14ac:dyDescent="0.2">
      <c r="A116" s="7"/>
      <c r="B116" s="30" t="s">
        <v>57</v>
      </c>
      <c r="C116" s="22" t="s">
        <v>89</v>
      </c>
      <c r="D116" s="6">
        <f>D118+D119+D120</f>
        <v>227624402.60000002</v>
      </c>
      <c r="E116" s="6">
        <f t="shared" ref="E116" si="13">E118+E119+E120</f>
        <v>0</v>
      </c>
      <c r="F116" s="20">
        <f t="shared" si="12"/>
        <v>0</v>
      </c>
    </row>
    <row r="117" spans="1:6" x14ac:dyDescent="0.2">
      <c r="A117" s="7"/>
      <c r="B117" s="1" t="s">
        <v>9</v>
      </c>
      <c r="C117" s="1"/>
      <c r="D117" s="6"/>
      <c r="E117" s="49"/>
      <c r="F117" s="20"/>
    </row>
    <row r="118" spans="1:6" x14ac:dyDescent="0.2">
      <c r="A118" s="7"/>
      <c r="B118" s="1" t="s">
        <v>10</v>
      </c>
      <c r="C118" s="1"/>
      <c r="D118" s="6">
        <v>162700977.06</v>
      </c>
      <c r="E118" s="49"/>
      <c r="F118" s="20">
        <f t="shared" si="12"/>
        <v>0</v>
      </c>
    </row>
    <row r="119" spans="1:6" x14ac:dyDescent="0.2">
      <c r="A119" s="7"/>
      <c r="B119" s="1" t="s">
        <v>11</v>
      </c>
      <c r="C119" s="1"/>
      <c r="D119" s="6">
        <f>24232943.77+8228769</f>
        <v>32461712.77</v>
      </c>
      <c r="E119" s="49"/>
      <c r="F119" s="20">
        <f t="shared" si="12"/>
        <v>0</v>
      </c>
    </row>
    <row r="120" spans="1:6" x14ac:dyDescent="0.2">
      <c r="A120" s="7"/>
      <c r="B120" s="1" t="s">
        <v>12</v>
      </c>
      <c r="C120" s="1"/>
      <c r="D120" s="6">
        <f>24232943.77+8228769</f>
        <v>32461712.77</v>
      </c>
      <c r="E120" s="49"/>
      <c r="F120" s="20">
        <f t="shared" si="12"/>
        <v>0</v>
      </c>
    </row>
    <row r="121" spans="1:6" ht="78.75" x14ac:dyDescent="0.2">
      <c r="A121" s="7"/>
      <c r="B121" s="30" t="s">
        <v>58</v>
      </c>
      <c r="C121" s="22" t="s">
        <v>89</v>
      </c>
      <c r="D121" s="6">
        <f>D123+D124+D125</f>
        <v>133511643.94000001</v>
      </c>
      <c r="E121" s="6">
        <f>E123+E124+E125</f>
        <v>0</v>
      </c>
      <c r="F121" s="20">
        <f t="shared" si="12"/>
        <v>0</v>
      </c>
    </row>
    <row r="122" spans="1:6" x14ac:dyDescent="0.2">
      <c r="A122" s="7"/>
      <c r="B122" s="1" t="s">
        <v>9</v>
      </c>
      <c r="C122" s="1"/>
      <c r="D122" s="6"/>
      <c r="E122" s="49"/>
      <c r="F122" s="20"/>
    </row>
    <row r="123" spans="1:6" x14ac:dyDescent="0.2">
      <c r="A123" s="7"/>
      <c r="B123" s="1" t="s">
        <v>10</v>
      </c>
      <c r="C123" s="1"/>
      <c r="D123" s="6">
        <v>118466600</v>
      </c>
      <c r="E123" s="49"/>
      <c r="F123" s="20">
        <f t="shared" si="12"/>
        <v>0</v>
      </c>
    </row>
    <row r="124" spans="1:6" x14ac:dyDescent="0.2">
      <c r="A124" s="7"/>
      <c r="B124" s="1" t="s">
        <v>11</v>
      </c>
      <c r="C124" s="1"/>
      <c r="D124" s="6">
        <f>598316.15+11078729.31</f>
        <v>11677045.460000001</v>
      </c>
      <c r="E124" s="49"/>
      <c r="F124" s="20">
        <f t="shared" si="12"/>
        <v>0</v>
      </c>
    </row>
    <row r="125" spans="1:6" x14ac:dyDescent="0.2">
      <c r="A125" s="7"/>
      <c r="B125" s="1" t="s">
        <v>12</v>
      </c>
      <c r="C125" s="1"/>
      <c r="D125" s="6">
        <f>598316.15+2769682.33</f>
        <v>3367998.48</v>
      </c>
      <c r="E125" s="49"/>
      <c r="F125" s="20">
        <f t="shared" si="12"/>
        <v>0</v>
      </c>
    </row>
    <row r="126" spans="1:6" ht="31.5" x14ac:dyDescent="0.2">
      <c r="A126" s="7" t="s">
        <v>59</v>
      </c>
      <c r="B126" s="3" t="s">
        <v>41</v>
      </c>
      <c r="C126" s="3"/>
      <c r="D126" s="4">
        <f>D127</f>
        <v>622816505</v>
      </c>
      <c r="E126" s="4">
        <f>E127</f>
        <v>0</v>
      </c>
      <c r="F126" s="19">
        <f t="shared" si="12"/>
        <v>0</v>
      </c>
    </row>
    <row r="127" spans="1:6" ht="31.5" x14ac:dyDescent="0.2">
      <c r="A127" s="7" t="s">
        <v>60</v>
      </c>
      <c r="B127" s="3" t="s">
        <v>26</v>
      </c>
      <c r="C127" s="3"/>
      <c r="D127" s="4">
        <f>D128</f>
        <v>622816505</v>
      </c>
      <c r="E127" s="4">
        <f>E128</f>
        <v>0</v>
      </c>
      <c r="F127" s="19">
        <f t="shared" si="12"/>
        <v>0</v>
      </c>
    </row>
    <row r="128" spans="1:6" ht="63" x14ac:dyDescent="0.2">
      <c r="A128" s="7"/>
      <c r="B128" s="5" t="s">
        <v>27</v>
      </c>
      <c r="C128" s="21" t="s">
        <v>50</v>
      </c>
      <c r="D128" s="6">
        <f>D130+D131+D132</f>
        <v>622816505</v>
      </c>
      <c r="E128" s="6">
        <f t="shared" ref="E128" si="14">E130+E131+E132</f>
        <v>0</v>
      </c>
      <c r="F128" s="20">
        <f t="shared" si="12"/>
        <v>0</v>
      </c>
    </row>
    <row r="129" spans="1:6" x14ac:dyDescent="0.2">
      <c r="A129" s="7"/>
      <c r="B129" s="1" t="s">
        <v>9</v>
      </c>
      <c r="C129" s="1"/>
      <c r="D129" s="6"/>
      <c r="E129" s="49"/>
      <c r="F129" s="20"/>
    </row>
    <row r="130" spans="1:6" x14ac:dyDescent="0.2">
      <c r="A130" s="7"/>
      <c r="B130" s="1" t="s">
        <v>10</v>
      </c>
      <c r="C130" s="1"/>
      <c r="D130" s="6">
        <v>189795000</v>
      </c>
      <c r="E130" s="49"/>
      <c r="F130" s="20">
        <f t="shared" si="12"/>
        <v>0</v>
      </c>
    </row>
    <row r="131" spans="1:6" x14ac:dyDescent="0.2">
      <c r="A131" s="7"/>
      <c r="B131" s="1" t="s">
        <v>11</v>
      </c>
      <c r="C131" s="1"/>
      <c r="D131" s="6">
        <v>346417204</v>
      </c>
      <c r="E131" s="49"/>
      <c r="F131" s="20">
        <f t="shared" si="12"/>
        <v>0</v>
      </c>
    </row>
    <row r="132" spans="1:6" ht="18.75" customHeight="1" x14ac:dyDescent="0.2">
      <c r="A132" s="7"/>
      <c r="B132" s="1" t="s">
        <v>12</v>
      </c>
      <c r="C132" s="1"/>
      <c r="D132" s="6">
        <v>86604301</v>
      </c>
      <c r="E132" s="49"/>
      <c r="F132" s="20">
        <f t="shared" si="12"/>
        <v>0</v>
      </c>
    </row>
    <row r="133" spans="1:6" ht="18.75" x14ac:dyDescent="0.3">
      <c r="A133" s="80"/>
      <c r="B133" s="80"/>
      <c r="C133" s="47"/>
      <c r="E133" s="81"/>
      <c r="F133" s="81"/>
    </row>
    <row r="137" spans="1:6" ht="18.75" x14ac:dyDescent="0.3">
      <c r="A137" s="80" t="s">
        <v>44</v>
      </c>
      <c r="B137" s="80"/>
    </row>
    <row r="138" spans="1:6" ht="18.75" x14ac:dyDescent="0.3">
      <c r="A138" s="80" t="s">
        <v>43</v>
      </c>
      <c r="B138" s="80"/>
      <c r="E138" s="81" t="s">
        <v>45</v>
      </c>
      <c r="F138" s="81"/>
    </row>
  </sheetData>
  <mergeCells count="7">
    <mergeCell ref="A137:B137"/>
    <mergeCell ref="A138:B138"/>
    <mergeCell ref="E138:F138"/>
    <mergeCell ref="A2:F2"/>
    <mergeCell ref="E4:F4"/>
    <mergeCell ref="A133:B133"/>
    <mergeCell ref="E133:F133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view="pageBreakPreview" zoomScaleNormal="100" zoomScaleSheetLayoutView="100" workbookViewId="0">
      <selection activeCell="D7" sqref="D7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16384" width="9.33203125" style="9"/>
  </cols>
  <sheetData>
    <row r="1" spans="1:6" ht="21" customHeight="1" x14ac:dyDescent="0.2"/>
    <row r="2" spans="1:6" ht="56.25" customHeight="1" x14ac:dyDescent="0.2">
      <c r="A2" s="78" t="s">
        <v>96</v>
      </c>
      <c r="B2" s="78"/>
      <c r="C2" s="78"/>
      <c r="D2" s="78"/>
      <c r="E2" s="78"/>
      <c r="F2" s="78"/>
    </row>
    <row r="3" spans="1:6" ht="23.25" customHeight="1" x14ac:dyDescent="0.2">
      <c r="A3" s="12"/>
      <c r="B3" s="13"/>
      <c r="C3" s="13"/>
      <c r="D3" s="8"/>
    </row>
    <row r="4" spans="1:6" ht="18.75" customHeight="1" x14ac:dyDescent="0.25">
      <c r="A4" s="14"/>
      <c r="B4" s="15"/>
      <c r="C4" s="15"/>
      <c r="D4" s="11"/>
      <c r="E4" s="79" t="s">
        <v>8</v>
      </c>
      <c r="F4" s="79"/>
    </row>
    <row r="5" spans="1:6" ht="47.25" x14ac:dyDescent="0.2">
      <c r="A5" s="7" t="s">
        <v>13</v>
      </c>
      <c r="B5" s="7" t="s">
        <v>32</v>
      </c>
      <c r="C5" s="7" t="s">
        <v>47</v>
      </c>
      <c r="D5" s="7" t="s">
        <v>62</v>
      </c>
      <c r="E5" s="7" t="s">
        <v>97</v>
      </c>
      <c r="F5" s="7" t="s">
        <v>42</v>
      </c>
    </row>
    <row r="6" spans="1:6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16">
        <v>5</v>
      </c>
      <c r="F6" s="16">
        <v>6</v>
      </c>
    </row>
    <row r="7" spans="1:6" ht="18.75" customHeight="1" x14ac:dyDescent="0.2">
      <c r="A7" s="16" t="s">
        <v>0</v>
      </c>
      <c r="B7" s="7" t="s">
        <v>33</v>
      </c>
      <c r="C7" s="7"/>
      <c r="D7" s="4">
        <f>D9+D10+D11</f>
        <v>3035793855.8100004</v>
      </c>
      <c r="E7" s="4">
        <f t="shared" ref="E7" si="0">E9+E10+E11</f>
        <v>119060759.05</v>
      </c>
      <c r="F7" s="19">
        <f>E7/D7*100</f>
        <v>3.9218986764248722</v>
      </c>
    </row>
    <row r="8" spans="1:6" ht="18.75" customHeight="1" x14ac:dyDescent="0.2">
      <c r="A8" s="16"/>
      <c r="B8" s="1" t="s">
        <v>9</v>
      </c>
      <c r="C8" s="1"/>
      <c r="D8" s="4"/>
      <c r="E8" s="49"/>
      <c r="F8" s="20"/>
    </row>
    <row r="9" spans="1:6" x14ac:dyDescent="0.2">
      <c r="A9" s="16"/>
      <c r="B9" s="2" t="s">
        <v>10</v>
      </c>
      <c r="C9" s="2"/>
      <c r="D9" s="4">
        <f>D17+D24+D35+D42+D81+D86+D103+D108+D113+D118+D123+D130+D29+D48+D54+D59+D64+D69+D76+D91+D98</f>
        <v>2333997879.2200003</v>
      </c>
      <c r="E9" s="4">
        <f>E17+E24+E35+E42+E81+E86+E103+E108+E113+E118+E123+E130+E29+E48+E54+E59+E64+E69+E76+E91+E98</f>
        <v>115001469.58999999</v>
      </c>
      <c r="F9" s="19">
        <f t="shared" ref="F9:F113" si="1">E9/D9*100</f>
        <v>4.9272311090716325</v>
      </c>
    </row>
    <row r="10" spans="1:6" x14ac:dyDescent="0.2">
      <c r="A10" s="16"/>
      <c r="B10" s="2" t="s">
        <v>11</v>
      </c>
      <c r="C10" s="2"/>
      <c r="D10" s="4">
        <f>D18+D25+D30+D36+D43+D82+D87+D104+D109+D114+D119+D124+D131+D49+D55+D60+D65+D70+D77+D92+D99</f>
        <v>528412958.16999996</v>
      </c>
      <c r="E10" s="4">
        <f>E18+E25+E30+E36+E43+E82+E87+E104+E109+E114+E119+E124+E131+E49+E55+E60+E65+E70+E77+E92+E99</f>
        <v>696218.84</v>
      </c>
      <c r="F10" s="19">
        <f t="shared" si="1"/>
        <v>0.13175657962877094</v>
      </c>
    </row>
    <row r="11" spans="1:6" x14ac:dyDescent="0.2">
      <c r="A11" s="16"/>
      <c r="B11" s="2" t="s">
        <v>12</v>
      </c>
      <c r="C11" s="2"/>
      <c r="D11" s="4">
        <f>D19+D26+D31+D37+D44+D83+D88+D105+D110+D115+D120+D125+D132+D50+D56+D61+D66+D71+D78+D93+D100</f>
        <v>173383018.41999999</v>
      </c>
      <c r="E11" s="4">
        <f>E19+E26+E31+E37+E44+E83+E88+E105+E110+E115+E120+E125+E132+E50+E56+E61+E66+E71+E78+E93+E100</f>
        <v>3363070.6199999996</v>
      </c>
      <c r="F11" s="19">
        <f t="shared" si="1"/>
        <v>1.9396770517937094</v>
      </c>
    </row>
    <row r="12" spans="1:6" ht="15" customHeight="1" x14ac:dyDescent="0.2">
      <c r="A12" s="16"/>
      <c r="B12" s="2" t="s">
        <v>46</v>
      </c>
      <c r="C12" s="2"/>
      <c r="D12" s="4" t="s">
        <v>31</v>
      </c>
      <c r="E12" s="49"/>
      <c r="F12" s="19"/>
    </row>
    <row r="13" spans="1:6" ht="15.75" customHeight="1" x14ac:dyDescent="0.2">
      <c r="A13" s="7" t="s">
        <v>3</v>
      </c>
      <c r="B13" s="3" t="s">
        <v>51</v>
      </c>
      <c r="C13" s="2"/>
      <c r="D13" s="4">
        <f>D14</f>
        <v>11864313.029999999</v>
      </c>
      <c r="E13" s="4">
        <f>E14</f>
        <v>0</v>
      </c>
      <c r="F13" s="19">
        <f t="shared" si="1"/>
        <v>0</v>
      </c>
    </row>
    <row r="14" spans="1:6" ht="33" customHeight="1" x14ac:dyDescent="0.2">
      <c r="A14" s="7" t="s">
        <v>15</v>
      </c>
      <c r="B14" s="3" t="s">
        <v>52</v>
      </c>
      <c r="C14" s="2"/>
      <c r="D14" s="4">
        <f>D15</f>
        <v>11864313.029999999</v>
      </c>
      <c r="E14" s="4">
        <f>E15</f>
        <v>0</v>
      </c>
      <c r="F14" s="19">
        <f t="shared" si="1"/>
        <v>0</v>
      </c>
    </row>
    <row r="15" spans="1:6" ht="48.75" customHeight="1" x14ac:dyDescent="0.2">
      <c r="A15" s="7"/>
      <c r="B15" s="28" t="s">
        <v>64</v>
      </c>
      <c r="C15" s="23" t="s">
        <v>53</v>
      </c>
      <c r="D15" s="4">
        <f>D17+D18+D19</f>
        <v>11864313.029999999</v>
      </c>
      <c r="E15" s="4">
        <f>E17+E18+E19</f>
        <v>0</v>
      </c>
      <c r="F15" s="19">
        <f t="shared" si="1"/>
        <v>0</v>
      </c>
    </row>
    <row r="16" spans="1:6" x14ac:dyDescent="0.2">
      <c r="A16" s="7"/>
      <c r="B16" s="1" t="s">
        <v>9</v>
      </c>
      <c r="C16" s="2"/>
      <c r="D16" s="4"/>
      <c r="E16" s="49"/>
      <c r="F16" s="19"/>
    </row>
    <row r="17" spans="1:6" x14ac:dyDescent="0.2">
      <c r="A17" s="7"/>
      <c r="B17" s="1" t="s">
        <v>10</v>
      </c>
      <c r="C17" s="2"/>
      <c r="D17" s="6">
        <v>11739800</v>
      </c>
      <c r="E17" s="49"/>
      <c r="F17" s="20">
        <f t="shared" si="1"/>
        <v>0</v>
      </c>
    </row>
    <row r="18" spans="1:6" x14ac:dyDescent="0.2">
      <c r="A18" s="7"/>
      <c r="B18" s="1" t="s">
        <v>11</v>
      </c>
      <c r="C18" s="2"/>
      <c r="D18" s="6">
        <v>118583.84</v>
      </c>
      <c r="E18" s="49"/>
      <c r="F18" s="20">
        <f t="shared" si="1"/>
        <v>0</v>
      </c>
    </row>
    <row r="19" spans="1:6" x14ac:dyDescent="0.2">
      <c r="A19" s="7"/>
      <c r="B19" s="1" t="s">
        <v>12</v>
      </c>
      <c r="C19" s="2"/>
      <c r="D19" s="6">
        <v>5929.19</v>
      </c>
      <c r="E19" s="49"/>
      <c r="F19" s="20">
        <f t="shared" si="1"/>
        <v>0</v>
      </c>
    </row>
    <row r="20" spans="1:6" ht="17.25" customHeight="1" x14ac:dyDescent="0.2">
      <c r="A20" s="7" t="s">
        <v>4</v>
      </c>
      <c r="B20" s="3" t="s">
        <v>14</v>
      </c>
      <c r="C20" s="3"/>
      <c r="D20" s="4">
        <f>D21+D32</f>
        <v>533572874.42000002</v>
      </c>
      <c r="E20" s="4">
        <f>E21+E32</f>
        <v>7308839.5500000007</v>
      </c>
      <c r="F20" s="19">
        <f t="shared" si="1"/>
        <v>1.3697921877953025</v>
      </c>
    </row>
    <row r="21" spans="1:6" ht="31.5" x14ac:dyDescent="0.2">
      <c r="A21" s="7" t="s">
        <v>18</v>
      </c>
      <c r="B21" s="3" t="s">
        <v>16</v>
      </c>
      <c r="C21" s="3"/>
      <c r="D21" s="4">
        <f>D22+D27</f>
        <v>522572874.42000002</v>
      </c>
      <c r="E21" s="4">
        <f>E22+E27</f>
        <v>5808839.5500000007</v>
      </c>
      <c r="F21" s="19">
        <f t="shared" si="1"/>
        <v>1.11158459122992</v>
      </c>
    </row>
    <row r="22" spans="1:6" ht="78.75" x14ac:dyDescent="0.2">
      <c r="A22" s="7"/>
      <c r="B22" s="50" t="s">
        <v>94</v>
      </c>
      <c r="C22" s="21" t="s">
        <v>49</v>
      </c>
      <c r="D22" s="4">
        <f>D24+D25+D26</f>
        <v>33700</v>
      </c>
      <c r="E22" s="4">
        <f>E24+E25+E26</f>
        <v>12400</v>
      </c>
      <c r="F22" s="19">
        <f t="shared" si="1"/>
        <v>36.795252225519285</v>
      </c>
    </row>
    <row r="23" spans="1:6" x14ac:dyDescent="0.2">
      <c r="A23" s="7"/>
      <c r="B23" s="1" t="s">
        <v>9</v>
      </c>
      <c r="C23" s="3"/>
      <c r="D23" s="4"/>
      <c r="E23" s="4"/>
      <c r="F23" s="19"/>
    </row>
    <row r="24" spans="1:6" x14ac:dyDescent="0.2">
      <c r="A24" s="7"/>
      <c r="B24" s="1" t="s">
        <v>10</v>
      </c>
      <c r="C24" s="3"/>
      <c r="D24" s="4"/>
      <c r="E24" s="4"/>
      <c r="F24" s="19">
        <v>0</v>
      </c>
    </row>
    <row r="25" spans="1:6" x14ac:dyDescent="0.2">
      <c r="A25" s="7"/>
      <c r="B25" s="1" t="s">
        <v>11</v>
      </c>
      <c r="C25" s="3"/>
      <c r="D25" s="4"/>
      <c r="E25" s="4"/>
      <c r="F25" s="19">
        <v>0</v>
      </c>
    </row>
    <row r="26" spans="1:6" ht="17.25" customHeight="1" x14ac:dyDescent="0.2">
      <c r="A26" s="7"/>
      <c r="B26" s="1" t="s">
        <v>12</v>
      </c>
      <c r="C26" s="3"/>
      <c r="D26" s="6">
        <v>33700</v>
      </c>
      <c r="E26" s="6">
        <v>12400</v>
      </c>
      <c r="F26" s="19">
        <f t="shared" si="1"/>
        <v>36.795252225519285</v>
      </c>
    </row>
    <row r="27" spans="1:6" ht="31.5" customHeight="1" x14ac:dyDescent="0.2">
      <c r="A27" s="7"/>
      <c r="B27" s="10" t="s">
        <v>54</v>
      </c>
      <c r="C27" s="21" t="s">
        <v>48</v>
      </c>
      <c r="D27" s="6">
        <f>D29+D30+D31</f>
        <v>522539174.42000002</v>
      </c>
      <c r="E27" s="6">
        <f>E29+E30+E31</f>
        <v>5796439.5500000007</v>
      </c>
      <c r="F27" s="20">
        <f t="shared" si="1"/>
        <v>1.1092832525779226</v>
      </c>
    </row>
    <row r="28" spans="1:6" ht="33" customHeight="1" x14ac:dyDescent="0.2">
      <c r="A28" s="7"/>
      <c r="B28" s="1" t="s">
        <v>9</v>
      </c>
      <c r="C28" s="3"/>
      <c r="D28" s="6"/>
      <c r="E28" s="6"/>
      <c r="F28" s="20"/>
    </row>
    <row r="29" spans="1:6" x14ac:dyDescent="0.2">
      <c r="A29" s="7"/>
      <c r="B29" s="1" t="s">
        <v>10</v>
      </c>
      <c r="C29" s="3"/>
      <c r="D29" s="6">
        <v>517313700</v>
      </c>
      <c r="E29" s="6">
        <v>5738474.2400000002</v>
      </c>
      <c r="F29" s="20">
        <f t="shared" si="1"/>
        <v>1.1092832530822208</v>
      </c>
    </row>
    <row r="30" spans="1:6" x14ac:dyDescent="0.2">
      <c r="A30" s="7"/>
      <c r="B30" s="1" t="s">
        <v>11</v>
      </c>
      <c r="C30" s="3"/>
      <c r="D30" s="6">
        <v>4180349</v>
      </c>
      <c r="E30" s="6">
        <v>46371.91</v>
      </c>
      <c r="F30" s="20">
        <f t="shared" si="1"/>
        <v>1.109283220133056</v>
      </c>
    </row>
    <row r="31" spans="1:6" ht="17.25" customHeight="1" x14ac:dyDescent="0.2">
      <c r="A31" s="7"/>
      <c r="B31" s="1" t="s">
        <v>12</v>
      </c>
      <c r="C31" s="3"/>
      <c r="D31" s="6">
        <v>1045125.42</v>
      </c>
      <c r="E31" s="6">
        <v>11593.4</v>
      </c>
      <c r="F31" s="20">
        <f t="shared" si="1"/>
        <v>1.1092831327363561</v>
      </c>
    </row>
    <row r="32" spans="1:6" ht="31.5" x14ac:dyDescent="0.2">
      <c r="A32" s="7" t="s">
        <v>23</v>
      </c>
      <c r="B32" s="3" t="s">
        <v>40</v>
      </c>
      <c r="C32" s="3"/>
      <c r="D32" s="4">
        <f>D33</f>
        <v>11000000</v>
      </c>
      <c r="E32" s="4">
        <f t="shared" ref="E32" si="2">E33</f>
        <v>1500000</v>
      </c>
      <c r="F32" s="19">
        <f t="shared" si="1"/>
        <v>13.636363636363635</v>
      </c>
    </row>
    <row r="33" spans="1:6" ht="31.5" x14ac:dyDescent="0.2">
      <c r="A33" s="7"/>
      <c r="B33" s="5" t="s">
        <v>36</v>
      </c>
      <c r="C33" s="21" t="s">
        <v>49</v>
      </c>
      <c r="D33" s="6">
        <f>D35+D36+D37</f>
        <v>11000000</v>
      </c>
      <c r="E33" s="6">
        <f t="shared" ref="E33" si="3">E35+E36+E37</f>
        <v>1500000</v>
      </c>
      <c r="F33" s="20">
        <f t="shared" si="1"/>
        <v>13.636363636363635</v>
      </c>
    </row>
    <row r="34" spans="1:6" x14ac:dyDescent="0.2">
      <c r="A34" s="7"/>
      <c r="B34" s="1" t="s">
        <v>9</v>
      </c>
      <c r="C34" s="1"/>
      <c r="D34" s="6"/>
      <c r="E34" s="49"/>
      <c r="F34" s="20"/>
    </row>
    <row r="35" spans="1:6" x14ac:dyDescent="0.2">
      <c r="A35" s="7"/>
      <c r="B35" s="1" t="s">
        <v>10</v>
      </c>
      <c r="C35" s="1"/>
      <c r="D35" s="6"/>
      <c r="E35" s="49"/>
      <c r="F35" s="20"/>
    </row>
    <row r="36" spans="1:6" ht="18.75" customHeight="1" x14ac:dyDescent="0.2">
      <c r="A36" s="7"/>
      <c r="B36" s="1" t="s">
        <v>11</v>
      </c>
      <c r="C36" s="1"/>
      <c r="D36" s="6"/>
      <c r="E36" s="49"/>
      <c r="F36" s="20"/>
    </row>
    <row r="37" spans="1:6" ht="17.25" customHeight="1" x14ac:dyDescent="0.2">
      <c r="A37" s="7"/>
      <c r="B37" s="1" t="s">
        <v>12</v>
      </c>
      <c r="C37" s="1"/>
      <c r="D37" s="6">
        <v>11000000</v>
      </c>
      <c r="E37" s="49">
        <v>1500000</v>
      </c>
      <c r="F37" s="20">
        <f t="shared" si="1"/>
        <v>13.636363636363635</v>
      </c>
    </row>
    <row r="38" spans="1:6" x14ac:dyDescent="0.2">
      <c r="A38" s="7" t="s">
        <v>5</v>
      </c>
      <c r="B38" s="3" t="s">
        <v>17</v>
      </c>
      <c r="C38" s="3"/>
      <c r="D38" s="4">
        <f>D39+D45+D51</f>
        <v>613991374.43000007</v>
      </c>
      <c r="E38" s="4">
        <f>E39+E45+E51</f>
        <v>32671203.349999998</v>
      </c>
      <c r="F38" s="19">
        <f t="shared" si="1"/>
        <v>5.3211176427894227</v>
      </c>
    </row>
    <row r="39" spans="1:6" ht="31.5" x14ac:dyDescent="0.2">
      <c r="A39" s="24" t="s">
        <v>19</v>
      </c>
      <c r="B39" s="3" t="s">
        <v>29</v>
      </c>
      <c r="C39" s="3"/>
      <c r="D39" s="4">
        <f>D40</f>
        <v>140920175.30000001</v>
      </c>
      <c r="E39" s="4">
        <f t="shared" ref="E39" si="4">E40</f>
        <v>0</v>
      </c>
      <c r="F39" s="19">
        <f t="shared" si="1"/>
        <v>0</v>
      </c>
    </row>
    <row r="40" spans="1:6" ht="63" x14ac:dyDescent="0.2">
      <c r="A40" s="7"/>
      <c r="B40" s="5" t="s">
        <v>24</v>
      </c>
      <c r="C40" s="21" t="s">
        <v>95</v>
      </c>
      <c r="D40" s="6">
        <f>D42+D43+D44</f>
        <v>140920175.30000001</v>
      </c>
      <c r="E40" s="6">
        <f t="shared" ref="E40" si="5">E42+E43+E44</f>
        <v>0</v>
      </c>
      <c r="F40" s="20">
        <f t="shared" si="1"/>
        <v>0</v>
      </c>
    </row>
    <row r="41" spans="1:6" x14ac:dyDescent="0.2">
      <c r="A41" s="7"/>
      <c r="B41" s="1" t="s">
        <v>9</v>
      </c>
      <c r="C41" s="1"/>
      <c r="D41" s="6"/>
      <c r="E41" s="49"/>
      <c r="F41" s="20"/>
    </row>
    <row r="42" spans="1:6" x14ac:dyDescent="0.2">
      <c r="A42" s="7"/>
      <c r="B42" s="1" t="s">
        <v>10</v>
      </c>
      <c r="C42" s="1"/>
      <c r="D42" s="6">
        <v>139511152.38</v>
      </c>
      <c r="E42" s="49">
        <v>0</v>
      </c>
      <c r="F42" s="20">
        <f t="shared" si="1"/>
        <v>0</v>
      </c>
    </row>
    <row r="43" spans="1:6" x14ac:dyDescent="0.2">
      <c r="A43" s="7"/>
      <c r="B43" s="1" t="s">
        <v>11</v>
      </c>
      <c r="C43" s="1"/>
      <c r="D43" s="6">
        <v>986252.05</v>
      </c>
      <c r="E43" s="49">
        <v>0</v>
      </c>
      <c r="F43" s="20">
        <f t="shared" si="1"/>
        <v>0</v>
      </c>
    </row>
    <row r="44" spans="1:6" x14ac:dyDescent="0.2">
      <c r="A44" s="7"/>
      <c r="B44" s="1" t="s">
        <v>12</v>
      </c>
      <c r="C44" s="1"/>
      <c r="D44" s="6">
        <v>422770.87</v>
      </c>
      <c r="E44" s="49">
        <v>0</v>
      </c>
      <c r="F44" s="20">
        <f t="shared" si="1"/>
        <v>0</v>
      </c>
    </row>
    <row r="45" spans="1:6" ht="31.5" x14ac:dyDescent="0.2">
      <c r="A45" s="7" t="s">
        <v>71</v>
      </c>
      <c r="B45" s="3" t="s">
        <v>30</v>
      </c>
      <c r="C45" s="1"/>
      <c r="D45" s="4">
        <f>D46</f>
        <v>32671315.129999999</v>
      </c>
      <c r="E45" s="4">
        <f>E46</f>
        <v>32671203.349999998</v>
      </c>
      <c r="F45" s="19">
        <f t="shared" si="1"/>
        <v>99.99965786501231</v>
      </c>
    </row>
    <row r="46" spans="1:6" ht="78.75" x14ac:dyDescent="0.2">
      <c r="A46" s="7"/>
      <c r="B46" s="5" t="s">
        <v>21</v>
      </c>
      <c r="C46" s="21" t="s">
        <v>48</v>
      </c>
      <c r="D46" s="6">
        <f>D48+D49+D50</f>
        <v>32671315.129999999</v>
      </c>
      <c r="E46" s="6">
        <f>E48+E49+E50</f>
        <v>32671203.349999998</v>
      </c>
      <c r="F46" s="20">
        <f t="shared" si="1"/>
        <v>99.99965786501231</v>
      </c>
    </row>
    <row r="47" spans="1:6" x14ac:dyDescent="0.2">
      <c r="A47" s="7"/>
      <c r="B47" s="1" t="s">
        <v>9</v>
      </c>
      <c r="C47" s="3"/>
      <c r="D47" s="4"/>
      <c r="E47" s="4"/>
      <c r="F47" s="20"/>
    </row>
    <row r="48" spans="1:6" x14ac:dyDescent="0.2">
      <c r="A48" s="7"/>
      <c r="B48" s="1" t="s">
        <v>10</v>
      </c>
      <c r="C48" s="3"/>
      <c r="D48" s="6">
        <v>32344600</v>
      </c>
      <c r="E48" s="6">
        <v>32344489.34</v>
      </c>
      <c r="F48" s="20">
        <f t="shared" ref="F48:F70" si="6">E48/D48*100</f>
        <v>99.999657871793119</v>
      </c>
    </row>
    <row r="49" spans="1:6" x14ac:dyDescent="0.2">
      <c r="A49" s="7"/>
      <c r="B49" s="1" t="s">
        <v>11</v>
      </c>
      <c r="C49" s="3"/>
      <c r="D49" s="6">
        <v>261370.5</v>
      </c>
      <c r="E49" s="6">
        <v>261369.61</v>
      </c>
      <c r="F49" s="20">
        <f t="shared" si="6"/>
        <v>99.999659487203033</v>
      </c>
    </row>
    <row r="50" spans="1:6" x14ac:dyDescent="0.2">
      <c r="A50" s="7"/>
      <c r="B50" s="1" t="s">
        <v>12</v>
      </c>
      <c r="C50" s="3"/>
      <c r="D50" s="6">
        <v>65344.63</v>
      </c>
      <c r="E50" s="6">
        <v>65344.4</v>
      </c>
      <c r="F50" s="20">
        <f t="shared" si="6"/>
        <v>99.999648020043878</v>
      </c>
    </row>
    <row r="51" spans="1:6" ht="31.5" x14ac:dyDescent="0.2">
      <c r="A51" s="7" t="s">
        <v>74</v>
      </c>
      <c r="B51" s="3" t="s">
        <v>75</v>
      </c>
      <c r="C51" s="3"/>
      <c r="D51" s="4">
        <f>D52+D57+D62+D67</f>
        <v>440399884</v>
      </c>
      <c r="E51" s="4">
        <f>E52+E57+E62+E67</f>
        <v>0</v>
      </c>
      <c r="F51" s="19">
        <f t="shared" si="6"/>
        <v>0</v>
      </c>
    </row>
    <row r="52" spans="1:6" ht="47.25" x14ac:dyDescent="0.2">
      <c r="A52" s="7"/>
      <c r="B52" s="5" t="s">
        <v>76</v>
      </c>
      <c r="C52" s="22" t="s">
        <v>48</v>
      </c>
      <c r="D52" s="6">
        <f>D54+D55+D56</f>
        <v>302770012</v>
      </c>
      <c r="E52" s="6">
        <f>E54+E55+E56</f>
        <v>0</v>
      </c>
      <c r="F52" s="20">
        <f t="shared" si="6"/>
        <v>0</v>
      </c>
    </row>
    <row r="53" spans="1:6" x14ac:dyDescent="0.2">
      <c r="A53" s="7"/>
      <c r="B53" s="1" t="s">
        <v>9</v>
      </c>
      <c r="C53" s="3"/>
      <c r="D53" s="6"/>
      <c r="E53" s="6"/>
      <c r="F53" s="20"/>
    </row>
    <row r="54" spans="1:6" x14ac:dyDescent="0.2">
      <c r="A54" s="7"/>
      <c r="B54" s="1" t="s">
        <v>10</v>
      </c>
      <c r="C54" s="3"/>
      <c r="D54" s="6">
        <v>202017900</v>
      </c>
      <c r="E54" s="6">
        <v>0</v>
      </c>
      <c r="F54" s="20">
        <f t="shared" si="6"/>
        <v>0</v>
      </c>
    </row>
    <row r="55" spans="1:6" x14ac:dyDescent="0.2">
      <c r="A55" s="7"/>
      <c r="B55" s="1" t="s">
        <v>11</v>
      </c>
      <c r="C55" s="3"/>
      <c r="D55" s="6">
        <v>85639300</v>
      </c>
      <c r="E55" s="6">
        <v>0</v>
      </c>
      <c r="F55" s="20">
        <f t="shared" si="6"/>
        <v>0</v>
      </c>
    </row>
    <row r="56" spans="1:6" x14ac:dyDescent="0.2">
      <c r="A56" s="7"/>
      <c r="B56" s="1" t="s">
        <v>12</v>
      </c>
      <c r="C56" s="3"/>
      <c r="D56" s="6">
        <v>15112812</v>
      </c>
      <c r="E56" s="6">
        <v>0</v>
      </c>
      <c r="F56" s="20">
        <v>0</v>
      </c>
    </row>
    <row r="57" spans="1:6" ht="47.25" x14ac:dyDescent="0.2">
      <c r="A57" s="7"/>
      <c r="B57" s="5" t="s">
        <v>77</v>
      </c>
      <c r="C57" s="22" t="s">
        <v>48</v>
      </c>
      <c r="D57" s="6">
        <f>D59+D60+D61</f>
        <v>91200000</v>
      </c>
      <c r="E57" s="6">
        <f>E59+E60+E61</f>
        <v>0</v>
      </c>
      <c r="F57" s="20">
        <f t="shared" si="6"/>
        <v>0</v>
      </c>
    </row>
    <row r="58" spans="1:6" x14ac:dyDescent="0.2">
      <c r="A58" s="7"/>
      <c r="B58" s="1" t="s">
        <v>9</v>
      </c>
      <c r="C58" s="3"/>
      <c r="D58" s="6"/>
      <c r="E58" s="6"/>
      <c r="F58" s="20"/>
    </row>
    <row r="59" spans="1:6" x14ac:dyDescent="0.2">
      <c r="A59" s="7"/>
      <c r="B59" s="1" t="s">
        <v>10</v>
      </c>
      <c r="C59" s="3"/>
      <c r="D59" s="6">
        <v>86061500</v>
      </c>
      <c r="E59" s="6">
        <v>0</v>
      </c>
      <c r="F59" s="20">
        <f t="shared" si="6"/>
        <v>0</v>
      </c>
    </row>
    <row r="60" spans="1:6" x14ac:dyDescent="0.2">
      <c r="A60" s="7"/>
      <c r="B60" s="1" t="s">
        <v>11</v>
      </c>
      <c r="C60" s="3"/>
      <c r="D60" s="6">
        <v>4367725</v>
      </c>
      <c r="E60" s="6">
        <v>0</v>
      </c>
      <c r="F60" s="20">
        <f t="shared" si="6"/>
        <v>0</v>
      </c>
    </row>
    <row r="61" spans="1:6" x14ac:dyDescent="0.2">
      <c r="A61" s="7"/>
      <c r="B61" s="1" t="s">
        <v>12</v>
      </c>
      <c r="C61" s="3"/>
      <c r="D61" s="6">
        <v>770775</v>
      </c>
      <c r="E61" s="6">
        <v>0</v>
      </c>
      <c r="F61" s="20">
        <v>0</v>
      </c>
    </row>
    <row r="62" spans="1:6" ht="47.25" x14ac:dyDescent="0.2">
      <c r="A62" s="7"/>
      <c r="B62" s="5" t="s">
        <v>78</v>
      </c>
      <c r="C62" s="22" t="s">
        <v>48</v>
      </c>
      <c r="D62" s="6">
        <f>D64+D65+D66</f>
        <v>31903022</v>
      </c>
      <c r="E62" s="6">
        <f>E64+E65+E66</f>
        <v>0</v>
      </c>
      <c r="F62" s="20">
        <f t="shared" si="6"/>
        <v>0</v>
      </c>
    </row>
    <row r="63" spans="1:6" x14ac:dyDescent="0.2">
      <c r="A63" s="7"/>
      <c r="B63" s="1" t="s">
        <v>9</v>
      </c>
      <c r="C63" s="3"/>
      <c r="D63" s="6"/>
      <c r="E63" s="6"/>
      <c r="F63" s="20"/>
    </row>
    <row r="64" spans="1:6" x14ac:dyDescent="0.2">
      <c r="A64" s="7"/>
      <c r="B64" s="1" t="s">
        <v>10</v>
      </c>
      <c r="C64" s="3"/>
      <c r="D64" s="6">
        <v>30105500</v>
      </c>
      <c r="E64" s="6">
        <v>0</v>
      </c>
      <c r="F64" s="20">
        <f t="shared" si="6"/>
        <v>0</v>
      </c>
    </row>
    <row r="65" spans="1:6" x14ac:dyDescent="0.2">
      <c r="A65" s="7"/>
      <c r="B65" s="1" t="s">
        <v>11</v>
      </c>
      <c r="C65" s="3"/>
      <c r="D65" s="6">
        <v>1527900</v>
      </c>
      <c r="E65" s="6">
        <v>0</v>
      </c>
      <c r="F65" s="20">
        <f t="shared" si="6"/>
        <v>0</v>
      </c>
    </row>
    <row r="66" spans="1:6" x14ac:dyDescent="0.2">
      <c r="A66" s="7"/>
      <c r="B66" s="1" t="s">
        <v>12</v>
      </c>
      <c r="C66" s="3"/>
      <c r="D66" s="6">
        <v>269622</v>
      </c>
      <c r="E66" s="6">
        <v>0</v>
      </c>
      <c r="F66" s="20">
        <v>0</v>
      </c>
    </row>
    <row r="67" spans="1:6" ht="47.25" x14ac:dyDescent="0.2">
      <c r="A67" s="7"/>
      <c r="B67" s="5" t="s">
        <v>82</v>
      </c>
      <c r="C67" s="22" t="s">
        <v>48</v>
      </c>
      <c r="D67" s="6">
        <f>D69+D70+D71</f>
        <v>14526850</v>
      </c>
      <c r="E67" s="6">
        <f>E69+E70+E71</f>
        <v>0</v>
      </c>
      <c r="F67" s="20">
        <f t="shared" si="6"/>
        <v>0</v>
      </c>
    </row>
    <row r="68" spans="1:6" x14ac:dyDescent="0.2">
      <c r="A68" s="7"/>
      <c r="B68" s="1" t="s">
        <v>9</v>
      </c>
      <c r="C68" s="3"/>
      <c r="D68" s="6"/>
      <c r="E68" s="6"/>
      <c r="F68" s="20"/>
    </row>
    <row r="69" spans="1:6" x14ac:dyDescent="0.2">
      <c r="A69" s="7"/>
      <c r="B69" s="1" t="s">
        <v>10</v>
      </c>
      <c r="C69" s="3"/>
      <c r="D69" s="6">
        <v>13708400</v>
      </c>
      <c r="E69" s="6">
        <v>0</v>
      </c>
      <c r="F69" s="20">
        <f t="shared" si="6"/>
        <v>0</v>
      </c>
    </row>
    <row r="70" spans="1:6" x14ac:dyDescent="0.2">
      <c r="A70" s="7"/>
      <c r="B70" s="1" t="s">
        <v>11</v>
      </c>
      <c r="C70" s="3"/>
      <c r="D70" s="6">
        <v>654760</v>
      </c>
      <c r="E70" s="6">
        <v>0</v>
      </c>
      <c r="F70" s="20">
        <f t="shared" si="6"/>
        <v>0</v>
      </c>
    </row>
    <row r="71" spans="1:6" x14ac:dyDescent="0.2">
      <c r="A71" s="7"/>
      <c r="B71" s="1" t="s">
        <v>12</v>
      </c>
      <c r="C71" s="3"/>
      <c r="D71" s="6">
        <v>163690</v>
      </c>
      <c r="E71" s="6">
        <v>0</v>
      </c>
      <c r="F71" s="20">
        <v>0</v>
      </c>
    </row>
    <row r="72" spans="1:6" x14ac:dyDescent="0.2">
      <c r="A72" s="7" t="s">
        <v>6</v>
      </c>
      <c r="B72" s="3" t="s">
        <v>20</v>
      </c>
      <c r="C72" s="3"/>
      <c r="D72" s="4">
        <f>D73</f>
        <v>283772061.25</v>
      </c>
      <c r="E72" s="4">
        <f>E73</f>
        <v>0</v>
      </c>
      <c r="F72" s="19">
        <f t="shared" si="1"/>
        <v>0</v>
      </c>
    </row>
    <row r="73" spans="1:6" ht="31.5" x14ac:dyDescent="0.2">
      <c r="A73" s="7" t="s">
        <v>22</v>
      </c>
      <c r="B73" s="3" t="s">
        <v>34</v>
      </c>
      <c r="C73" s="3"/>
      <c r="D73" s="4">
        <f>D79+D84+D74+D89</f>
        <v>283772061.25</v>
      </c>
      <c r="E73" s="4">
        <f>E79+E84+E74+E89</f>
        <v>0</v>
      </c>
      <c r="F73" s="19">
        <f t="shared" si="1"/>
        <v>0</v>
      </c>
    </row>
    <row r="74" spans="1:6" ht="63" x14ac:dyDescent="0.2">
      <c r="A74" s="7"/>
      <c r="B74" s="45" t="s">
        <v>85</v>
      </c>
      <c r="C74" s="21" t="s">
        <v>50</v>
      </c>
      <c r="D74" s="4">
        <f>D76+D77+D78</f>
        <v>20182931.25</v>
      </c>
      <c r="E74" s="4">
        <f>E76+E77+E78</f>
        <v>0</v>
      </c>
      <c r="F74" s="19">
        <f t="shared" si="1"/>
        <v>0</v>
      </c>
    </row>
    <row r="75" spans="1:6" x14ac:dyDescent="0.2">
      <c r="A75" s="7"/>
      <c r="B75" s="1" t="s">
        <v>9</v>
      </c>
      <c r="C75" s="3"/>
      <c r="D75" s="4"/>
      <c r="E75" s="4"/>
      <c r="F75" s="19"/>
    </row>
    <row r="76" spans="1:6" ht="17.25" customHeight="1" x14ac:dyDescent="0.2">
      <c r="A76" s="7"/>
      <c r="B76" s="1" t="s">
        <v>10</v>
      </c>
      <c r="C76" s="3"/>
      <c r="D76" s="6">
        <v>3034800</v>
      </c>
      <c r="E76" s="4"/>
      <c r="F76" s="19">
        <f t="shared" si="1"/>
        <v>0</v>
      </c>
    </row>
    <row r="77" spans="1:6" ht="16.5" customHeight="1" x14ac:dyDescent="0.2">
      <c r="A77" s="7"/>
      <c r="B77" s="1" t="s">
        <v>11</v>
      </c>
      <c r="C77" s="3"/>
      <c r="D77" s="6">
        <v>13718505</v>
      </c>
      <c r="E77" s="4"/>
      <c r="F77" s="19">
        <f t="shared" si="1"/>
        <v>0</v>
      </c>
    </row>
    <row r="78" spans="1:6" ht="18" customHeight="1" x14ac:dyDescent="0.2">
      <c r="A78" s="7"/>
      <c r="B78" s="1" t="s">
        <v>12</v>
      </c>
      <c r="C78" s="3"/>
      <c r="D78" s="6">
        <v>3429626.25</v>
      </c>
      <c r="E78" s="4"/>
      <c r="F78" s="19">
        <f t="shared" si="1"/>
        <v>0</v>
      </c>
    </row>
    <row r="79" spans="1:6" ht="63" x14ac:dyDescent="0.2">
      <c r="A79" s="7"/>
      <c r="B79" s="51" t="s">
        <v>65</v>
      </c>
      <c r="C79" s="21" t="s">
        <v>50</v>
      </c>
      <c r="D79" s="6">
        <f>D81+D82+D83</f>
        <v>243101230</v>
      </c>
      <c r="E79" s="6">
        <f t="shared" ref="E79" si="7">E81+E82+E83</f>
        <v>0</v>
      </c>
      <c r="F79" s="20">
        <f t="shared" si="1"/>
        <v>0</v>
      </c>
    </row>
    <row r="80" spans="1:6" x14ac:dyDescent="0.2">
      <c r="A80" s="7"/>
      <c r="B80" s="1" t="s">
        <v>9</v>
      </c>
      <c r="C80" s="23"/>
      <c r="D80" s="4"/>
      <c r="E80" s="49"/>
      <c r="F80" s="20"/>
    </row>
    <row r="81" spans="1:6" x14ac:dyDescent="0.2">
      <c r="A81" s="7"/>
      <c r="B81" s="1" t="s">
        <v>10</v>
      </c>
      <c r="C81" s="23"/>
      <c r="D81" s="6">
        <v>240670200</v>
      </c>
      <c r="E81" s="49"/>
      <c r="F81" s="20">
        <f t="shared" si="1"/>
        <v>0</v>
      </c>
    </row>
    <row r="82" spans="1:6" x14ac:dyDescent="0.2">
      <c r="A82" s="7"/>
      <c r="B82" s="1" t="s">
        <v>11</v>
      </c>
      <c r="C82" s="23"/>
      <c r="D82" s="6">
        <v>1944824</v>
      </c>
      <c r="E82" s="49"/>
      <c r="F82" s="20">
        <f t="shared" si="1"/>
        <v>0</v>
      </c>
    </row>
    <row r="83" spans="1:6" ht="15.75" customHeight="1" x14ac:dyDescent="0.2">
      <c r="A83" s="7"/>
      <c r="B83" s="1" t="s">
        <v>12</v>
      </c>
      <c r="C83" s="23"/>
      <c r="D83" s="6">
        <v>486206</v>
      </c>
      <c r="E83" s="49"/>
      <c r="F83" s="20">
        <f t="shared" si="1"/>
        <v>0</v>
      </c>
    </row>
    <row r="84" spans="1:6" ht="63" x14ac:dyDescent="0.2">
      <c r="A84" s="7"/>
      <c r="B84" s="10" t="s">
        <v>37</v>
      </c>
      <c r="C84" s="22" t="s">
        <v>50</v>
      </c>
      <c r="D84" s="6">
        <f>D86+D87+D88</f>
        <v>16487900</v>
      </c>
      <c r="E84" s="6">
        <f t="shared" ref="E84" si="8">E86+E87+E88</f>
        <v>0</v>
      </c>
      <c r="F84" s="20">
        <f t="shared" si="1"/>
        <v>0</v>
      </c>
    </row>
    <row r="85" spans="1:6" ht="15.75" customHeight="1" x14ac:dyDescent="0.2">
      <c r="A85" s="7"/>
      <c r="B85" s="1" t="s">
        <v>9</v>
      </c>
      <c r="C85" s="1"/>
      <c r="D85" s="4"/>
      <c r="E85" s="49"/>
      <c r="F85" s="20"/>
    </row>
    <row r="86" spans="1:6" ht="15.75" customHeight="1" x14ac:dyDescent="0.2">
      <c r="A86" s="7"/>
      <c r="B86" s="1" t="s">
        <v>10</v>
      </c>
      <c r="C86" s="1"/>
      <c r="D86" s="6">
        <v>16323000</v>
      </c>
      <c r="E86" s="49"/>
      <c r="F86" s="20">
        <f t="shared" si="1"/>
        <v>0</v>
      </c>
    </row>
    <row r="87" spans="1:6" ht="15.75" customHeight="1" x14ac:dyDescent="0.2">
      <c r="A87" s="7"/>
      <c r="B87" s="1" t="s">
        <v>11</v>
      </c>
      <c r="C87" s="1"/>
      <c r="D87" s="6">
        <v>131920</v>
      </c>
      <c r="E87" s="49"/>
      <c r="F87" s="20">
        <f t="shared" si="1"/>
        <v>0</v>
      </c>
    </row>
    <row r="88" spans="1:6" ht="15.75" customHeight="1" x14ac:dyDescent="0.2">
      <c r="A88" s="7"/>
      <c r="B88" s="1" t="s">
        <v>12</v>
      </c>
      <c r="C88" s="1"/>
      <c r="D88" s="6">
        <v>32980</v>
      </c>
      <c r="E88" s="49"/>
      <c r="F88" s="20">
        <f t="shared" si="1"/>
        <v>0</v>
      </c>
    </row>
    <row r="89" spans="1:6" ht="63" x14ac:dyDescent="0.2">
      <c r="A89" s="7"/>
      <c r="B89" s="10" t="s">
        <v>86</v>
      </c>
      <c r="C89" s="22" t="s">
        <v>50</v>
      </c>
      <c r="D89" s="6">
        <f>D91+D92+D93</f>
        <v>4000000</v>
      </c>
      <c r="E89" s="6">
        <f>E91+E92+E93</f>
        <v>0</v>
      </c>
      <c r="F89" s="20">
        <f t="shared" si="1"/>
        <v>0</v>
      </c>
    </row>
    <row r="90" spans="1:6" x14ac:dyDescent="0.2">
      <c r="A90" s="7"/>
      <c r="B90" s="1" t="s">
        <v>9</v>
      </c>
      <c r="C90" s="1"/>
      <c r="D90" s="6"/>
      <c r="E90" s="49"/>
      <c r="F90" s="20"/>
    </row>
    <row r="91" spans="1:6" x14ac:dyDescent="0.2">
      <c r="A91" s="7"/>
      <c r="B91" s="1" t="s">
        <v>10</v>
      </c>
      <c r="C91" s="1"/>
      <c r="D91" s="6">
        <v>0</v>
      </c>
      <c r="E91" s="49"/>
      <c r="F91" s="20">
        <v>0</v>
      </c>
    </row>
    <row r="92" spans="1:6" x14ac:dyDescent="0.2">
      <c r="A92" s="7"/>
      <c r="B92" s="1" t="s">
        <v>11</v>
      </c>
      <c r="C92" s="1"/>
      <c r="D92" s="6">
        <v>3200000</v>
      </c>
      <c r="E92" s="49"/>
      <c r="F92" s="20">
        <f t="shared" si="1"/>
        <v>0</v>
      </c>
    </row>
    <row r="93" spans="1:6" x14ac:dyDescent="0.2">
      <c r="A93" s="7"/>
      <c r="B93" s="1" t="s">
        <v>12</v>
      </c>
      <c r="C93" s="1"/>
      <c r="D93" s="6">
        <v>800000</v>
      </c>
      <c r="E93" s="49"/>
      <c r="F93" s="20">
        <f t="shared" si="1"/>
        <v>0</v>
      </c>
    </row>
    <row r="94" spans="1:6" x14ac:dyDescent="0.2">
      <c r="A94" s="7" t="s">
        <v>7</v>
      </c>
      <c r="B94" s="3" t="s">
        <v>28</v>
      </c>
      <c r="C94" s="3"/>
      <c r="D94" s="4">
        <f>D95</f>
        <v>772036052.68000007</v>
      </c>
      <c r="E94" s="4">
        <f>E95</f>
        <v>79080716.149999991</v>
      </c>
      <c r="F94" s="19">
        <f t="shared" si="1"/>
        <v>10.243137723359407</v>
      </c>
    </row>
    <row r="95" spans="1:6" ht="47.25" x14ac:dyDescent="0.2">
      <c r="A95" s="7" t="s">
        <v>25</v>
      </c>
      <c r="B95" s="3" t="s">
        <v>35</v>
      </c>
      <c r="C95" s="3"/>
      <c r="D95" s="4">
        <f>D101+D106+D111+D116+D121+D96</f>
        <v>772036052.68000007</v>
      </c>
      <c r="E95" s="4">
        <f>E101+E106+E111+E116+E121+E96</f>
        <v>79080716.149999991</v>
      </c>
      <c r="F95" s="19">
        <f t="shared" si="1"/>
        <v>10.243137723359407</v>
      </c>
    </row>
    <row r="96" spans="1:6" ht="78.75" x14ac:dyDescent="0.2">
      <c r="A96" s="7"/>
      <c r="B96" s="10" t="s">
        <v>88</v>
      </c>
      <c r="C96" s="22" t="s">
        <v>89</v>
      </c>
      <c r="D96" s="4">
        <f>D98+D99+D100</f>
        <v>93042607.299999997</v>
      </c>
      <c r="E96" s="4">
        <f>E98+E99+E100</f>
        <v>0</v>
      </c>
      <c r="F96" s="19">
        <f t="shared" si="1"/>
        <v>0</v>
      </c>
    </row>
    <row r="97" spans="1:6" x14ac:dyDescent="0.2">
      <c r="A97" s="7"/>
      <c r="B97" s="1" t="s">
        <v>9</v>
      </c>
      <c r="C97" s="3"/>
      <c r="D97" s="4"/>
      <c r="E97" s="4"/>
      <c r="F97" s="19"/>
    </row>
    <row r="98" spans="1:6" x14ac:dyDescent="0.2">
      <c r="A98" s="7"/>
      <c r="B98" s="1" t="s">
        <v>10</v>
      </c>
      <c r="C98" s="3"/>
      <c r="D98" s="6">
        <v>77257308.540000007</v>
      </c>
      <c r="E98" s="6">
        <v>0</v>
      </c>
      <c r="F98" s="20">
        <f t="shared" si="1"/>
        <v>0</v>
      </c>
    </row>
    <row r="99" spans="1:6" x14ac:dyDescent="0.2">
      <c r="A99" s="7"/>
      <c r="B99" s="1" t="s">
        <v>11</v>
      </c>
      <c r="C99" s="3"/>
      <c r="D99" s="6">
        <f>5199794.38+2692855</f>
        <v>7892649.3799999999</v>
      </c>
      <c r="E99" s="6">
        <v>0</v>
      </c>
      <c r="F99" s="20">
        <f t="shared" si="1"/>
        <v>0</v>
      </c>
    </row>
    <row r="100" spans="1:6" x14ac:dyDescent="0.2">
      <c r="A100" s="7"/>
      <c r="B100" s="1" t="s">
        <v>12</v>
      </c>
      <c r="C100" s="3"/>
      <c r="D100" s="6">
        <f>5199794.38+2692855</f>
        <v>7892649.3799999999</v>
      </c>
      <c r="E100" s="6">
        <v>0</v>
      </c>
      <c r="F100" s="20">
        <f t="shared" si="1"/>
        <v>0</v>
      </c>
    </row>
    <row r="101" spans="1:6" ht="78.75" x14ac:dyDescent="0.2">
      <c r="A101" s="7"/>
      <c r="B101" s="10" t="s">
        <v>38</v>
      </c>
      <c r="C101" s="22" t="s">
        <v>89</v>
      </c>
      <c r="D101" s="6">
        <f>D103+D104+D105</f>
        <v>164586188.26000002</v>
      </c>
      <c r="E101" s="6">
        <f t="shared" ref="E101" si="9">E103+E104+E105</f>
        <v>67636569.649999991</v>
      </c>
      <c r="F101" s="20">
        <f t="shared" si="1"/>
        <v>41.094924407115606</v>
      </c>
    </row>
    <row r="102" spans="1:6" x14ac:dyDescent="0.2">
      <c r="A102" s="7"/>
      <c r="B102" s="1" t="s">
        <v>9</v>
      </c>
      <c r="C102" s="23"/>
      <c r="D102" s="6"/>
      <c r="E102" s="49"/>
      <c r="F102" s="20"/>
    </row>
    <row r="103" spans="1:6" ht="18" customHeight="1" x14ac:dyDescent="0.2">
      <c r="A103" s="7"/>
      <c r="B103" s="1" t="s">
        <v>10</v>
      </c>
      <c r="C103" s="23"/>
      <c r="D103" s="6">
        <v>146868870</v>
      </c>
      <c r="E103" s="49">
        <v>66481896.329999998</v>
      </c>
      <c r="F103" s="20">
        <f t="shared" si="1"/>
        <v>45.26615907782228</v>
      </c>
    </row>
    <row r="104" spans="1:6" ht="18" customHeight="1" x14ac:dyDescent="0.2">
      <c r="A104" s="7"/>
      <c r="B104" s="1" t="s">
        <v>11</v>
      </c>
      <c r="C104" s="23"/>
      <c r="D104" s="6">
        <f>5493871.35+8234926.08</f>
        <v>13728797.43</v>
      </c>
      <c r="E104" s="49">
        <v>335767.16</v>
      </c>
      <c r="F104" s="20">
        <f t="shared" si="1"/>
        <v>2.4457142856976368</v>
      </c>
    </row>
    <row r="105" spans="1:6" x14ac:dyDescent="0.2">
      <c r="A105" s="7"/>
      <c r="B105" s="1" t="s">
        <v>12</v>
      </c>
      <c r="C105" s="23"/>
      <c r="D105" s="6">
        <f>1929789.31+2058731.52</f>
        <v>3988520.83</v>
      </c>
      <c r="E105" s="49">
        <f>335767.16+483139</f>
        <v>818906.15999999992</v>
      </c>
      <c r="F105" s="20">
        <f t="shared" si="1"/>
        <v>20.531575360984135</v>
      </c>
    </row>
    <row r="106" spans="1:6" ht="78.75" x14ac:dyDescent="0.2">
      <c r="A106" s="7"/>
      <c r="B106" s="5" t="s">
        <v>87</v>
      </c>
      <c r="C106" s="22" t="s">
        <v>89</v>
      </c>
      <c r="D106" s="6">
        <f>D108+D109+D110</f>
        <v>121880504.89999999</v>
      </c>
      <c r="E106" s="6">
        <f t="shared" ref="E106" si="10">E108+E109+E110</f>
        <v>0</v>
      </c>
      <c r="F106" s="20">
        <f t="shared" si="1"/>
        <v>0</v>
      </c>
    </row>
    <row r="107" spans="1:6" x14ac:dyDescent="0.2">
      <c r="A107" s="7"/>
      <c r="B107" s="1" t="s">
        <v>9</v>
      </c>
      <c r="C107" s="23"/>
      <c r="D107" s="6"/>
      <c r="E107" s="49"/>
      <c r="F107" s="20"/>
    </row>
    <row r="108" spans="1:6" x14ac:dyDescent="0.2">
      <c r="A108" s="7"/>
      <c r="B108" s="1" t="s">
        <v>10</v>
      </c>
      <c r="C108" s="23"/>
      <c r="D108" s="6">
        <v>109928561.23999999</v>
      </c>
      <c r="E108" s="49"/>
      <c r="F108" s="20">
        <f t="shared" si="1"/>
        <v>0</v>
      </c>
    </row>
    <row r="109" spans="1:6" x14ac:dyDescent="0.2">
      <c r="A109" s="7"/>
      <c r="B109" s="1" t="s">
        <v>11</v>
      </c>
      <c r="C109" s="23"/>
      <c r="D109" s="6">
        <f>3656270.88+5572167.2</f>
        <v>9228438.0800000001</v>
      </c>
      <c r="E109" s="49"/>
      <c r="F109" s="20">
        <f t="shared" si="1"/>
        <v>0</v>
      </c>
    </row>
    <row r="110" spans="1:6" x14ac:dyDescent="0.2">
      <c r="A110" s="7"/>
      <c r="B110" s="1" t="s">
        <v>12</v>
      </c>
      <c r="C110" s="23"/>
      <c r="D110" s="6">
        <f>1330463.78+1393041.8</f>
        <v>2723505.58</v>
      </c>
      <c r="E110" s="49"/>
      <c r="F110" s="20">
        <f t="shared" si="1"/>
        <v>0</v>
      </c>
    </row>
    <row r="111" spans="1:6" ht="78.75" x14ac:dyDescent="0.2">
      <c r="A111" s="7"/>
      <c r="B111" s="30" t="s">
        <v>56</v>
      </c>
      <c r="C111" s="22" t="s">
        <v>89</v>
      </c>
      <c r="D111" s="6">
        <f>D113+D114+D115</f>
        <v>31390705.68</v>
      </c>
      <c r="E111" s="6">
        <f t="shared" ref="E111" si="11">E113+E114+E115</f>
        <v>11444146.5</v>
      </c>
      <c r="F111" s="20">
        <f t="shared" si="1"/>
        <v>36.457117647060173</v>
      </c>
    </row>
    <row r="112" spans="1:6" x14ac:dyDescent="0.2">
      <c r="A112" s="7"/>
      <c r="B112" s="1" t="s">
        <v>9</v>
      </c>
      <c r="C112" s="23"/>
      <c r="D112" s="6"/>
      <c r="E112" s="49"/>
      <c r="F112" s="20"/>
    </row>
    <row r="113" spans="1:6" x14ac:dyDescent="0.2">
      <c r="A113" s="16"/>
      <c r="B113" s="1" t="s">
        <v>10</v>
      </c>
      <c r="C113" s="23"/>
      <c r="D113" s="6">
        <v>18136760</v>
      </c>
      <c r="E113" s="49">
        <v>10436609.68</v>
      </c>
      <c r="F113" s="20">
        <f t="shared" si="1"/>
        <v>57.543958678396798</v>
      </c>
    </row>
    <row r="114" spans="1:6" x14ac:dyDescent="0.2">
      <c r="A114" s="16"/>
      <c r="B114" s="1" t="s">
        <v>11</v>
      </c>
      <c r="C114" s="23"/>
      <c r="D114" s="6">
        <f>5102786.15+5445410.51</f>
        <v>10548196.66</v>
      </c>
      <c r="E114" s="49">
        <v>52710.16</v>
      </c>
      <c r="F114" s="20">
        <f t="shared" ref="F114:F132" si="12">E114/D114*100</f>
        <v>0.49970778607004096</v>
      </c>
    </row>
    <row r="115" spans="1:6" x14ac:dyDescent="0.2">
      <c r="A115" s="16"/>
      <c r="B115" s="1" t="s">
        <v>12</v>
      </c>
      <c r="C115" s="23"/>
      <c r="D115" s="6">
        <f>1344396.39+1361352.63</f>
        <v>2705749.0199999996</v>
      </c>
      <c r="E115" s="49">
        <f>52710.16+902116.5</f>
        <v>954826.66</v>
      </c>
      <c r="F115" s="20">
        <f t="shared" si="12"/>
        <v>35.288811081228822</v>
      </c>
    </row>
    <row r="116" spans="1:6" ht="78.75" x14ac:dyDescent="0.2">
      <c r="A116" s="7"/>
      <c r="B116" s="30" t="s">
        <v>57</v>
      </c>
      <c r="C116" s="22" t="s">
        <v>89</v>
      </c>
      <c r="D116" s="6">
        <f>D118+D119+D120</f>
        <v>227624402.60000002</v>
      </c>
      <c r="E116" s="6">
        <f t="shared" ref="E116" si="13">E118+E119+E120</f>
        <v>0</v>
      </c>
      <c r="F116" s="20">
        <f t="shared" si="12"/>
        <v>0</v>
      </c>
    </row>
    <row r="117" spans="1:6" x14ac:dyDescent="0.2">
      <c r="A117" s="7"/>
      <c r="B117" s="1" t="s">
        <v>9</v>
      </c>
      <c r="C117" s="1"/>
      <c r="D117" s="6"/>
      <c r="E117" s="49"/>
      <c r="F117" s="20"/>
    </row>
    <row r="118" spans="1:6" x14ac:dyDescent="0.2">
      <c r="A118" s="7"/>
      <c r="B118" s="1" t="s">
        <v>10</v>
      </c>
      <c r="C118" s="1"/>
      <c r="D118" s="6">
        <v>162700977.06</v>
      </c>
      <c r="E118" s="49"/>
      <c r="F118" s="20">
        <f t="shared" si="12"/>
        <v>0</v>
      </c>
    </row>
    <row r="119" spans="1:6" x14ac:dyDescent="0.2">
      <c r="A119" s="7"/>
      <c r="B119" s="1" t="s">
        <v>11</v>
      </c>
      <c r="C119" s="1"/>
      <c r="D119" s="6">
        <f>24232943.77+8228769</f>
        <v>32461712.77</v>
      </c>
      <c r="E119" s="49"/>
      <c r="F119" s="20">
        <f t="shared" si="12"/>
        <v>0</v>
      </c>
    </row>
    <row r="120" spans="1:6" x14ac:dyDescent="0.2">
      <c r="A120" s="7"/>
      <c r="B120" s="1" t="s">
        <v>12</v>
      </c>
      <c r="C120" s="1"/>
      <c r="D120" s="6">
        <f>24232943.77+8228769</f>
        <v>32461712.77</v>
      </c>
      <c r="E120" s="49"/>
      <c r="F120" s="20">
        <f t="shared" si="12"/>
        <v>0</v>
      </c>
    </row>
    <row r="121" spans="1:6" ht="78.75" x14ac:dyDescent="0.2">
      <c r="A121" s="7"/>
      <c r="B121" s="30" t="s">
        <v>58</v>
      </c>
      <c r="C121" s="22" t="s">
        <v>89</v>
      </c>
      <c r="D121" s="6">
        <f>D123+D124+D125</f>
        <v>133511643.94000001</v>
      </c>
      <c r="E121" s="6">
        <f>E123+E124+E125</f>
        <v>0</v>
      </c>
      <c r="F121" s="20">
        <f t="shared" si="12"/>
        <v>0</v>
      </c>
    </row>
    <row r="122" spans="1:6" x14ac:dyDescent="0.2">
      <c r="A122" s="7"/>
      <c r="B122" s="1" t="s">
        <v>9</v>
      </c>
      <c r="C122" s="1"/>
      <c r="D122" s="6"/>
      <c r="E122" s="49"/>
      <c r="F122" s="20"/>
    </row>
    <row r="123" spans="1:6" x14ac:dyDescent="0.2">
      <c r="A123" s="7"/>
      <c r="B123" s="1" t="s">
        <v>10</v>
      </c>
      <c r="C123" s="1"/>
      <c r="D123" s="6">
        <v>118466600</v>
      </c>
      <c r="E123" s="49"/>
      <c r="F123" s="20">
        <f t="shared" si="12"/>
        <v>0</v>
      </c>
    </row>
    <row r="124" spans="1:6" x14ac:dyDescent="0.2">
      <c r="A124" s="7"/>
      <c r="B124" s="1" t="s">
        <v>11</v>
      </c>
      <c r="C124" s="1"/>
      <c r="D124" s="6">
        <f>598316.15+11078729.31</f>
        <v>11677045.460000001</v>
      </c>
      <c r="E124" s="49"/>
      <c r="F124" s="20">
        <f t="shared" si="12"/>
        <v>0</v>
      </c>
    </row>
    <row r="125" spans="1:6" x14ac:dyDescent="0.2">
      <c r="A125" s="7"/>
      <c r="B125" s="1" t="s">
        <v>12</v>
      </c>
      <c r="C125" s="1"/>
      <c r="D125" s="6">
        <f>598316.15+2769682.33</f>
        <v>3367998.48</v>
      </c>
      <c r="E125" s="49"/>
      <c r="F125" s="20">
        <f t="shared" si="12"/>
        <v>0</v>
      </c>
    </row>
    <row r="126" spans="1:6" ht="31.5" x14ac:dyDescent="0.2">
      <c r="A126" s="7" t="s">
        <v>59</v>
      </c>
      <c r="B126" s="3" t="s">
        <v>41</v>
      </c>
      <c r="C126" s="3"/>
      <c r="D126" s="4">
        <f>D127</f>
        <v>820557180</v>
      </c>
      <c r="E126" s="4">
        <f>E127</f>
        <v>0</v>
      </c>
      <c r="F126" s="19">
        <f t="shared" si="12"/>
        <v>0</v>
      </c>
    </row>
    <row r="127" spans="1:6" ht="31.5" x14ac:dyDescent="0.2">
      <c r="A127" s="7" t="s">
        <v>60</v>
      </c>
      <c r="B127" s="3" t="s">
        <v>26</v>
      </c>
      <c r="C127" s="3"/>
      <c r="D127" s="4">
        <f>D128</f>
        <v>820557180</v>
      </c>
      <c r="E127" s="4">
        <f>E128</f>
        <v>0</v>
      </c>
      <c r="F127" s="19">
        <f t="shared" si="12"/>
        <v>0</v>
      </c>
    </row>
    <row r="128" spans="1:6" ht="63" x14ac:dyDescent="0.2">
      <c r="A128" s="7"/>
      <c r="B128" s="5" t="s">
        <v>27</v>
      </c>
      <c r="C128" s="21" t="s">
        <v>50</v>
      </c>
      <c r="D128" s="6">
        <f>D130+D131+D132</f>
        <v>820557180</v>
      </c>
      <c r="E128" s="6">
        <f t="shared" ref="E128" si="14">E130+E131+E132</f>
        <v>0</v>
      </c>
      <c r="F128" s="20">
        <f t="shared" si="12"/>
        <v>0</v>
      </c>
    </row>
    <row r="129" spans="1:6" x14ac:dyDescent="0.2">
      <c r="A129" s="7"/>
      <c r="B129" s="1" t="s">
        <v>9</v>
      </c>
      <c r="C129" s="1"/>
      <c r="D129" s="6"/>
      <c r="E129" s="49"/>
      <c r="F129" s="20"/>
    </row>
    <row r="130" spans="1:6" x14ac:dyDescent="0.2">
      <c r="A130" s="7"/>
      <c r="B130" s="1" t="s">
        <v>10</v>
      </c>
      <c r="C130" s="1"/>
      <c r="D130" s="6">
        <v>407808250</v>
      </c>
      <c r="E130" s="49"/>
      <c r="F130" s="20">
        <f t="shared" si="12"/>
        <v>0</v>
      </c>
    </row>
    <row r="131" spans="1:6" x14ac:dyDescent="0.2">
      <c r="A131" s="7"/>
      <c r="B131" s="1" t="s">
        <v>11</v>
      </c>
      <c r="C131" s="1"/>
      <c r="D131" s="6">
        <v>326144629</v>
      </c>
      <c r="E131" s="49"/>
      <c r="F131" s="20">
        <f t="shared" si="12"/>
        <v>0</v>
      </c>
    </row>
    <row r="132" spans="1:6" ht="18.75" customHeight="1" x14ac:dyDescent="0.2">
      <c r="A132" s="7"/>
      <c r="B132" s="1" t="s">
        <v>12</v>
      </c>
      <c r="C132" s="1"/>
      <c r="D132" s="6">
        <v>86604301</v>
      </c>
      <c r="E132" s="49"/>
      <c r="F132" s="20">
        <f t="shared" si="12"/>
        <v>0</v>
      </c>
    </row>
    <row r="133" spans="1:6" ht="18.75" x14ac:dyDescent="0.3">
      <c r="A133" s="80"/>
      <c r="B133" s="80"/>
      <c r="C133" s="48"/>
      <c r="E133" s="81"/>
      <c r="F133" s="81"/>
    </row>
    <row r="137" spans="1:6" ht="18.75" x14ac:dyDescent="0.3">
      <c r="A137" s="80" t="s">
        <v>44</v>
      </c>
      <c r="B137" s="80"/>
    </row>
    <row r="138" spans="1:6" ht="18.75" x14ac:dyDescent="0.3">
      <c r="A138" s="80" t="s">
        <v>43</v>
      </c>
      <c r="B138" s="80"/>
      <c r="E138" s="81" t="s">
        <v>45</v>
      </c>
      <c r="F138" s="81"/>
    </row>
  </sheetData>
  <mergeCells count="7">
    <mergeCell ref="A138:B138"/>
    <mergeCell ref="E138:F138"/>
    <mergeCell ref="A2:F2"/>
    <mergeCell ref="E4:F4"/>
    <mergeCell ref="A133:B133"/>
    <mergeCell ref="E133:F133"/>
    <mergeCell ref="A137:B137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12</vt:i4>
      </vt:variant>
    </vt:vector>
  </HeadingPairs>
  <TitlesOfParts>
    <vt:vector size="23" baseType="lpstr">
      <vt:lpstr>27.01.2021</vt:lpstr>
      <vt:lpstr>01.02.2021 </vt:lpstr>
      <vt:lpstr>24.02.2021</vt:lpstr>
      <vt:lpstr>01.03.2021</vt:lpstr>
      <vt:lpstr>25.03.2021</vt:lpstr>
      <vt:lpstr>29.03.2021</vt:lpstr>
      <vt:lpstr>01.04.2021 </vt:lpstr>
      <vt:lpstr>01.05.2021</vt:lpstr>
      <vt:lpstr>27.05.2021 </vt:lpstr>
      <vt:lpstr>01.06.2021</vt:lpstr>
      <vt:lpstr>проект 2023-2025</vt:lpstr>
      <vt:lpstr>'проект 2023-2025'!Заголовки_для_печати</vt:lpstr>
      <vt:lpstr>'01.02.2021 '!Область_печати</vt:lpstr>
      <vt:lpstr>'01.03.2021'!Область_печати</vt:lpstr>
      <vt:lpstr>'01.04.2021 '!Область_печати</vt:lpstr>
      <vt:lpstr>'01.05.2021'!Область_печати</vt:lpstr>
      <vt:lpstr>'01.06.2021'!Область_печати</vt:lpstr>
      <vt:lpstr>'24.02.2021'!Область_печати</vt:lpstr>
      <vt:lpstr>'25.03.2021'!Область_печати</vt:lpstr>
      <vt:lpstr>'27.01.2021'!Область_печати</vt:lpstr>
      <vt:lpstr>'27.05.2021 '!Область_печати</vt:lpstr>
      <vt:lpstr>'29.03.2021'!Область_печати</vt:lpstr>
      <vt:lpstr>'проект 2023-2025'!Область_печати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2022-11-13T07:17:08Z</dcterms:modified>
</cp:coreProperties>
</file>