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20" windowWidth="17520" windowHeight="8985" tabRatio="597"/>
  </bookViews>
  <sheets>
    <sheet name="на 01.12.2022  " sheetId="20" r:id="rId1"/>
  </sheets>
  <definedNames>
    <definedName name="_xlnm._FilterDatabase" localSheetId="0" hidden="1">'на 01.12.2022  '!$D$1:$D$407</definedName>
    <definedName name="_xlnm.Print_Titles" localSheetId="0">'на 01.12.2022  '!$5:$7</definedName>
    <definedName name="_xlnm.Print_Area" localSheetId="0">'на 01.12.2022  '!$A$1:$G$411</definedName>
  </definedNames>
  <calcPr calcId="145621"/>
</workbook>
</file>

<file path=xl/calcChain.xml><?xml version="1.0" encoding="utf-8"?>
<calcChain xmlns="http://schemas.openxmlformats.org/spreadsheetml/2006/main">
  <c r="E402" i="20" l="1"/>
  <c r="D402" i="20"/>
  <c r="C402" i="20"/>
  <c r="C401" i="20"/>
  <c r="E384" i="20"/>
  <c r="D384" i="20"/>
  <c r="C384" i="20"/>
  <c r="F395" i="20"/>
  <c r="F398" i="20"/>
  <c r="E395" i="20"/>
  <c r="D395" i="20"/>
  <c r="C395" i="20"/>
  <c r="E328" i="20"/>
  <c r="D328" i="20"/>
  <c r="C328" i="20"/>
  <c r="F375" i="20"/>
  <c r="F373" i="20"/>
  <c r="F376" i="20"/>
  <c r="F379" i="20"/>
  <c r="F380" i="20"/>
  <c r="F383" i="20"/>
  <c r="E380" i="20"/>
  <c r="D380" i="20"/>
  <c r="E376" i="20"/>
  <c r="D376" i="20"/>
  <c r="C380" i="20"/>
  <c r="C376" i="20"/>
  <c r="E291" i="20"/>
  <c r="C291" i="20"/>
  <c r="C324" i="20"/>
  <c r="E321" i="20"/>
  <c r="D321" i="20"/>
  <c r="D291" i="20" s="1"/>
  <c r="C321" i="20"/>
  <c r="F288" i="20"/>
  <c r="E288" i="20"/>
  <c r="D288" i="20"/>
  <c r="C288" i="20"/>
  <c r="E132" i="20"/>
  <c r="D132" i="20"/>
  <c r="E131" i="20"/>
  <c r="D131" i="20"/>
  <c r="E94" i="20"/>
  <c r="D94" i="20"/>
  <c r="C94" i="20"/>
  <c r="E95" i="20"/>
  <c r="D95" i="20"/>
  <c r="C95" i="20"/>
  <c r="D101" i="20" l="1"/>
  <c r="E39" i="20"/>
  <c r="D39" i="20"/>
  <c r="C39" i="20"/>
  <c r="F394" i="20"/>
  <c r="E392" i="20"/>
  <c r="D392" i="20"/>
  <c r="C392" i="20"/>
  <c r="F391" i="20"/>
  <c r="E389" i="20"/>
  <c r="D389" i="20"/>
  <c r="C389" i="20"/>
  <c r="F388" i="20"/>
  <c r="E385" i="20"/>
  <c r="D385" i="20"/>
  <c r="C385" i="20"/>
  <c r="E373" i="20"/>
  <c r="D373" i="20"/>
  <c r="C373" i="20"/>
  <c r="F371" i="20"/>
  <c r="E369" i="20"/>
  <c r="D369" i="20"/>
  <c r="C369" i="20"/>
  <c r="F368" i="20"/>
  <c r="E365" i="20"/>
  <c r="D365" i="20"/>
  <c r="C365" i="20"/>
  <c r="F364" i="20"/>
  <c r="E361" i="20"/>
  <c r="D361" i="20"/>
  <c r="C361" i="20"/>
  <c r="F360" i="20"/>
  <c r="E357" i="20"/>
  <c r="D357" i="20"/>
  <c r="C357" i="20"/>
  <c r="F356" i="20"/>
  <c r="F355" i="20"/>
  <c r="E353" i="20"/>
  <c r="D353" i="20"/>
  <c r="C353" i="20"/>
  <c r="F352" i="20"/>
  <c r="E349" i="20"/>
  <c r="D349" i="20"/>
  <c r="C349" i="20"/>
  <c r="F348" i="20"/>
  <c r="E345" i="20"/>
  <c r="D345" i="20"/>
  <c r="C345" i="20"/>
  <c r="F344" i="20"/>
  <c r="E341" i="20"/>
  <c r="D341" i="20"/>
  <c r="C341" i="20"/>
  <c r="F340" i="20"/>
  <c r="E337" i="20"/>
  <c r="D337" i="20"/>
  <c r="C337" i="20"/>
  <c r="C336" i="20"/>
  <c r="C335" i="20"/>
  <c r="F335" i="20" s="1"/>
  <c r="E333" i="20"/>
  <c r="D333" i="20"/>
  <c r="F332" i="20"/>
  <c r="E329" i="20"/>
  <c r="D329" i="20"/>
  <c r="C329" i="20"/>
  <c r="F320" i="20"/>
  <c r="E318" i="20"/>
  <c r="D318" i="20"/>
  <c r="C318" i="20"/>
  <c r="F317" i="20"/>
  <c r="E315" i="20"/>
  <c r="D315" i="20"/>
  <c r="C315" i="20"/>
  <c r="F314" i="20"/>
  <c r="E311" i="20"/>
  <c r="D311" i="20"/>
  <c r="C311" i="20"/>
  <c r="F310" i="20"/>
  <c r="E308" i="20"/>
  <c r="D308" i="20"/>
  <c r="C308" i="20"/>
  <c r="F307" i="20"/>
  <c r="E304" i="20"/>
  <c r="D304" i="20"/>
  <c r="C304" i="20"/>
  <c r="F303" i="20"/>
  <c r="E300" i="20"/>
  <c r="D300" i="20"/>
  <c r="C300" i="20"/>
  <c r="F298" i="20"/>
  <c r="E296" i="20"/>
  <c r="D296" i="20"/>
  <c r="C296" i="20"/>
  <c r="F295" i="20"/>
  <c r="E292" i="20"/>
  <c r="D292" i="20"/>
  <c r="C292" i="20"/>
  <c r="F287" i="20"/>
  <c r="E284" i="20"/>
  <c r="D284" i="20"/>
  <c r="C284" i="20"/>
  <c r="F283" i="20"/>
  <c r="E281" i="20"/>
  <c r="D281" i="20"/>
  <c r="C281" i="20"/>
  <c r="F280" i="20"/>
  <c r="E278" i="20"/>
  <c r="D278" i="20"/>
  <c r="C278" i="20"/>
  <c r="F277" i="20"/>
  <c r="E274" i="20"/>
  <c r="D274" i="20"/>
  <c r="C274" i="20"/>
  <c r="F273" i="20"/>
  <c r="F272" i="20"/>
  <c r="E270" i="20"/>
  <c r="E196" i="20" s="1"/>
  <c r="D270" i="20"/>
  <c r="C270" i="20"/>
  <c r="F269" i="20"/>
  <c r="F268" i="20"/>
  <c r="E266" i="20"/>
  <c r="D266" i="20"/>
  <c r="F265" i="20"/>
  <c r="F264" i="20"/>
  <c r="E262" i="20"/>
  <c r="D262" i="20"/>
  <c r="C262" i="20"/>
  <c r="F261" i="20"/>
  <c r="E258" i="20"/>
  <c r="D258" i="20"/>
  <c r="C258" i="20"/>
  <c r="F257" i="20"/>
  <c r="E254" i="20"/>
  <c r="D254" i="20"/>
  <c r="C254" i="20"/>
  <c r="F253" i="20"/>
  <c r="E250" i="20"/>
  <c r="D250" i="20"/>
  <c r="C250" i="20"/>
  <c r="F249" i="20"/>
  <c r="F248" i="20"/>
  <c r="E246" i="20"/>
  <c r="D246" i="20"/>
  <c r="C246" i="20"/>
  <c r="F245" i="20"/>
  <c r="F244" i="20"/>
  <c r="F243" i="20"/>
  <c r="E241" i="20"/>
  <c r="D241" i="20"/>
  <c r="C241" i="20"/>
  <c r="F240" i="20"/>
  <c r="F239" i="20"/>
  <c r="E237" i="20"/>
  <c r="D237" i="20"/>
  <c r="C237" i="20"/>
  <c r="E233" i="20"/>
  <c r="D233" i="20"/>
  <c r="C232" i="20"/>
  <c r="E229" i="20"/>
  <c r="D229" i="20"/>
  <c r="F228" i="20"/>
  <c r="E225" i="20"/>
  <c r="D225" i="20"/>
  <c r="C225" i="20"/>
  <c r="F224" i="20"/>
  <c r="F223" i="20"/>
  <c r="E221" i="20"/>
  <c r="D221" i="20"/>
  <c r="C221" i="20"/>
  <c r="F220" i="20"/>
  <c r="E217" i="20"/>
  <c r="D217" i="20"/>
  <c r="C217" i="20"/>
  <c r="F215" i="20"/>
  <c r="E213" i="20"/>
  <c r="D213" i="20"/>
  <c r="C213" i="20"/>
  <c r="F212" i="20"/>
  <c r="F211" i="20"/>
  <c r="E209" i="20"/>
  <c r="D209" i="20"/>
  <c r="C209" i="20"/>
  <c r="F208" i="20"/>
  <c r="E205" i="20"/>
  <c r="D205" i="20"/>
  <c r="C205" i="20"/>
  <c r="F204" i="20"/>
  <c r="E201" i="20"/>
  <c r="D201" i="20"/>
  <c r="C201" i="20"/>
  <c r="F200" i="20"/>
  <c r="E197" i="20"/>
  <c r="D197" i="20"/>
  <c r="C197" i="20"/>
  <c r="F195" i="20"/>
  <c r="E192" i="20"/>
  <c r="D192" i="20"/>
  <c r="C192" i="20"/>
  <c r="F191" i="20"/>
  <c r="F190" i="20"/>
  <c r="E188" i="20"/>
  <c r="D188" i="20"/>
  <c r="C188" i="20"/>
  <c r="C187" i="20" s="1"/>
  <c r="F186" i="20"/>
  <c r="E184" i="20"/>
  <c r="D184" i="20"/>
  <c r="C184" i="20"/>
  <c r="F183" i="20"/>
  <c r="E181" i="20"/>
  <c r="D181" i="20"/>
  <c r="C181" i="20"/>
  <c r="F180" i="20"/>
  <c r="E177" i="20"/>
  <c r="D177" i="20"/>
  <c r="C177" i="20"/>
  <c r="F176" i="20"/>
  <c r="E174" i="20"/>
  <c r="D174" i="20"/>
  <c r="C174" i="20"/>
  <c r="F173" i="20"/>
  <c r="E170" i="20"/>
  <c r="D170" i="20"/>
  <c r="C170" i="20"/>
  <c r="F169" i="20"/>
  <c r="F168" i="20"/>
  <c r="E166" i="20"/>
  <c r="D166" i="20"/>
  <c r="C166" i="20"/>
  <c r="F165" i="20"/>
  <c r="E162" i="20"/>
  <c r="D162" i="20"/>
  <c r="C162" i="20"/>
  <c r="F161" i="20"/>
  <c r="E158" i="20"/>
  <c r="D158" i="20"/>
  <c r="C158" i="20"/>
  <c r="F157" i="20"/>
  <c r="E154" i="20"/>
  <c r="D154" i="20"/>
  <c r="C154" i="20"/>
  <c r="F153" i="20"/>
  <c r="F152" i="20"/>
  <c r="E150" i="20"/>
  <c r="D150" i="20"/>
  <c r="C150" i="20"/>
  <c r="F149" i="20"/>
  <c r="E146" i="20"/>
  <c r="D146" i="20"/>
  <c r="C146" i="20"/>
  <c r="F145" i="20"/>
  <c r="F144" i="20"/>
  <c r="E142" i="20"/>
  <c r="D142" i="20"/>
  <c r="C142" i="20"/>
  <c r="F141" i="20"/>
  <c r="F140" i="20"/>
  <c r="E138" i="20"/>
  <c r="D138" i="20"/>
  <c r="C138" i="20"/>
  <c r="F137" i="20"/>
  <c r="F136" i="20"/>
  <c r="E134" i="20"/>
  <c r="D134" i="20"/>
  <c r="C134" i="20"/>
  <c r="C132" i="20"/>
  <c r="C131" i="20"/>
  <c r="F127" i="20"/>
  <c r="E125" i="20"/>
  <c r="D125" i="20"/>
  <c r="C125" i="20"/>
  <c r="F124" i="20"/>
  <c r="E121" i="20"/>
  <c r="D121" i="20"/>
  <c r="C121" i="20"/>
  <c r="F120" i="20"/>
  <c r="E117" i="20"/>
  <c r="D117" i="20"/>
  <c r="C117" i="20"/>
  <c r="F116" i="20"/>
  <c r="E113" i="20"/>
  <c r="D113" i="20"/>
  <c r="C113" i="20"/>
  <c r="F112" i="20"/>
  <c r="E109" i="20"/>
  <c r="D109" i="20"/>
  <c r="C109" i="20"/>
  <c r="F108" i="20"/>
  <c r="F107" i="20"/>
  <c r="E105" i="20"/>
  <c r="D105" i="20"/>
  <c r="C105" i="20"/>
  <c r="F104" i="20"/>
  <c r="F103" i="20"/>
  <c r="E101" i="20"/>
  <c r="C101" i="20"/>
  <c r="F100" i="20"/>
  <c r="F99" i="20"/>
  <c r="E97" i="20"/>
  <c r="D97" i="20"/>
  <c r="C97" i="20"/>
  <c r="F91" i="20"/>
  <c r="F90" i="20"/>
  <c r="E88" i="20"/>
  <c r="D88" i="20"/>
  <c r="C88" i="20"/>
  <c r="F87" i="20"/>
  <c r="F86" i="20"/>
  <c r="F81" i="20" s="1"/>
  <c r="E84" i="20"/>
  <c r="D84" i="20"/>
  <c r="C84" i="20"/>
  <c r="F82" i="20"/>
  <c r="E82" i="20"/>
  <c r="D82" i="20"/>
  <c r="C82" i="20"/>
  <c r="E81" i="20"/>
  <c r="D81" i="20"/>
  <c r="C81" i="20"/>
  <c r="F78" i="20"/>
  <c r="E76" i="20"/>
  <c r="D76" i="20"/>
  <c r="C76" i="20"/>
  <c r="F75" i="20"/>
  <c r="E73" i="20"/>
  <c r="D73" i="20"/>
  <c r="C73" i="20"/>
  <c r="F72" i="20"/>
  <c r="E70" i="20"/>
  <c r="D70" i="20"/>
  <c r="C70" i="20"/>
  <c r="E68" i="20"/>
  <c r="D68" i="20"/>
  <c r="D66" i="20" s="1"/>
  <c r="C68" i="20"/>
  <c r="C66" i="20" s="1"/>
  <c r="E66" i="20"/>
  <c r="F65" i="20"/>
  <c r="E63" i="20"/>
  <c r="D63" i="20"/>
  <c r="C63" i="20"/>
  <c r="E61" i="20"/>
  <c r="D61" i="20"/>
  <c r="D59" i="20" s="1"/>
  <c r="F58" i="20"/>
  <c r="E55" i="20"/>
  <c r="D55" i="20"/>
  <c r="C55" i="20"/>
  <c r="F53" i="20"/>
  <c r="E50" i="20"/>
  <c r="D50" i="20"/>
  <c r="C50" i="20"/>
  <c r="F49" i="20"/>
  <c r="E47" i="20"/>
  <c r="D47" i="20"/>
  <c r="C47" i="20"/>
  <c r="F45" i="20"/>
  <c r="E43" i="20"/>
  <c r="D43" i="20"/>
  <c r="C43" i="20"/>
  <c r="F38" i="20"/>
  <c r="E36" i="20"/>
  <c r="D36" i="20"/>
  <c r="C36" i="20"/>
  <c r="F35" i="20"/>
  <c r="E33" i="20"/>
  <c r="D33" i="20"/>
  <c r="C33" i="20"/>
  <c r="C32" i="20"/>
  <c r="C31" i="20"/>
  <c r="F31" i="20" s="1"/>
  <c r="E29" i="20"/>
  <c r="D29" i="20"/>
  <c r="F27" i="20"/>
  <c r="E25" i="20"/>
  <c r="D25" i="20"/>
  <c r="C25" i="20"/>
  <c r="C24" i="20"/>
  <c r="C21" i="20" s="1"/>
  <c r="F23" i="20"/>
  <c r="E21" i="20"/>
  <c r="D21" i="20"/>
  <c r="F20" i="20"/>
  <c r="E17" i="20"/>
  <c r="D17" i="20"/>
  <c r="C17" i="20"/>
  <c r="F16" i="20"/>
  <c r="E13" i="20"/>
  <c r="D13" i="20"/>
  <c r="C13" i="20"/>
  <c r="F12" i="20"/>
  <c r="E9" i="20"/>
  <c r="D9" i="20"/>
  <c r="C9" i="20"/>
  <c r="D196" i="20" l="1"/>
  <c r="C196" i="20"/>
  <c r="C128" i="20"/>
  <c r="C333" i="20"/>
  <c r="D8" i="20"/>
  <c r="F113" i="20"/>
  <c r="E8" i="20"/>
  <c r="F121" i="20"/>
  <c r="F341" i="20"/>
  <c r="F361" i="20"/>
  <c r="F392" i="20"/>
  <c r="C42" i="20"/>
  <c r="F188" i="20"/>
  <c r="F192" i="20"/>
  <c r="F209" i="20"/>
  <c r="F213" i="20"/>
  <c r="F262" i="20"/>
  <c r="F284" i="20"/>
  <c r="F292" i="20"/>
  <c r="F300" i="20"/>
  <c r="F349" i="20"/>
  <c r="F369" i="20"/>
  <c r="F43" i="20"/>
  <c r="F150" i="20"/>
  <c r="F154" i="20"/>
  <c r="F174" i="20"/>
  <c r="F205" i="20"/>
  <c r="F237" i="20"/>
  <c r="F241" i="20"/>
  <c r="F258" i="20"/>
  <c r="F318" i="20"/>
  <c r="F329" i="20"/>
  <c r="E92" i="20"/>
  <c r="F336" i="20"/>
  <c r="F17" i="20"/>
  <c r="C29" i="20"/>
  <c r="C8" i="20" s="1"/>
  <c r="F33" i="20"/>
  <c r="E42" i="20"/>
  <c r="F55" i="20"/>
  <c r="F76" i="20"/>
  <c r="F131" i="20"/>
  <c r="F138" i="20"/>
  <c r="F142" i="20"/>
  <c r="F221" i="20"/>
  <c r="F254" i="20"/>
  <c r="F308" i="20"/>
  <c r="F311" i="20"/>
  <c r="F84" i="20"/>
  <c r="F88" i="20"/>
  <c r="F162" i="20"/>
  <c r="F177" i="20"/>
  <c r="F181" i="20"/>
  <c r="F184" i="20"/>
  <c r="F197" i="20"/>
  <c r="F217" i="20"/>
  <c r="F246" i="20"/>
  <c r="F250" i="20"/>
  <c r="F270" i="20"/>
  <c r="F274" i="20"/>
  <c r="F389" i="20"/>
  <c r="F21" i="20"/>
  <c r="F24" i="20"/>
  <c r="F94" i="20"/>
  <c r="E187" i="20"/>
  <c r="F187" i="20" s="1"/>
  <c r="F63" i="20"/>
  <c r="F73" i="20"/>
  <c r="C92" i="20"/>
  <c r="F92" i="20" s="1"/>
  <c r="F101" i="20"/>
  <c r="F170" i="20"/>
  <c r="F201" i="20"/>
  <c r="C266" i="20"/>
  <c r="F266" i="20" s="1"/>
  <c r="F278" i="20"/>
  <c r="F333" i="20"/>
  <c r="F13" i="20"/>
  <c r="F47" i="20"/>
  <c r="F68" i="20"/>
  <c r="E401" i="20"/>
  <c r="D42" i="20"/>
  <c r="C129" i="20"/>
  <c r="F236" i="20"/>
  <c r="C233" i="20"/>
  <c r="F233" i="20" s="1"/>
  <c r="C79" i="20"/>
  <c r="D129" i="20"/>
  <c r="D128" i="20" s="1"/>
  <c r="F232" i="20"/>
  <c r="C229" i="20"/>
  <c r="F229" i="20" s="1"/>
  <c r="C61" i="20"/>
  <c r="C59" i="20" s="1"/>
  <c r="F70" i="20"/>
  <c r="E79" i="20"/>
  <c r="D401" i="20"/>
  <c r="F95" i="20"/>
  <c r="F105" i="20"/>
  <c r="F132" i="20"/>
  <c r="E129" i="20"/>
  <c r="E128" i="20" s="1"/>
  <c r="F128" i="20" s="1"/>
  <c r="F146" i="20"/>
  <c r="F225" i="20"/>
  <c r="F315" i="20"/>
  <c r="F353" i="20"/>
  <c r="F365" i="20"/>
  <c r="F61" i="20"/>
  <c r="F66" i="20"/>
  <c r="F9" i="20"/>
  <c r="D92" i="20"/>
  <c r="F25" i="20"/>
  <c r="F36" i="20"/>
  <c r="E59" i="20"/>
  <c r="D79" i="20"/>
  <c r="F97" i="20"/>
  <c r="F109" i="20"/>
  <c r="F117" i="20"/>
  <c r="F125" i="20"/>
  <c r="F134" i="20"/>
  <c r="F158" i="20"/>
  <c r="F166" i="20"/>
  <c r="D187" i="20"/>
  <c r="F281" i="20"/>
  <c r="F296" i="20"/>
  <c r="F304" i="20"/>
  <c r="F337" i="20"/>
  <c r="F345" i="20"/>
  <c r="F357" i="20"/>
  <c r="F385" i="20"/>
  <c r="F42" i="20" l="1"/>
  <c r="F291" i="20"/>
  <c r="F401" i="20"/>
  <c r="F29" i="20"/>
  <c r="F384" i="20"/>
  <c r="F328" i="20"/>
  <c r="F79" i="20"/>
  <c r="F8" i="20"/>
  <c r="C54" i="20"/>
  <c r="F402" i="20"/>
  <c r="F59" i="20"/>
  <c r="E54" i="20"/>
  <c r="F54" i="20" s="1"/>
  <c r="F129" i="20"/>
  <c r="D54" i="20"/>
  <c r="F196" i="20"/>
  <c r="C399" i="20" l="1"/>
  <c r="D399" i="20"/>
  <c r="E399" i="20"/>
  <c r="F399" i="20" l="1"/>
</calcChain>
</file>

<file path=xl/sharedStrings.xml><?xml version="1.0" encoding="utf-8"?>
<sst xmlns="http://schemas.openxmlformats.org/spreadsheetml/2006/main" count="502" uniqueCount="163">
  <si>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</si>
  <si>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</si>
  <si>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</si>
  <si>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</si>
  <si>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</si>
  <si>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</si>
  <si>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</si>
  <si>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</si>
  <si>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</si>
  <si>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</si>
  <si>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</si>
  <si>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</si>
  <si>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</si>
  <si>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</si>
  <si>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</si>
  <si>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</si>
  <si>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</si>
  <si>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</si>
  <si>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</si>
  <si>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</si>
  <si>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</si>
  <si>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</si>
  <si>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</si>
  <si>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</si>
  <si>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</si>
  <si>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</si>
  <si>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7.</t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</si>
  <si>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</si>
  <si>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</si>
  <si>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</si>
  <si>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</si>
  <si>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</si>
  <si>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</si>
  <si>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</si>
  <si>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</si>
  <si>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</si>
  <si>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</si>
  <si>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</si>
  <si>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Реконструкция автомобильной дороги по ул. Гражданская (от кольца по ул. Гражданская до ул. Социалистическая)</t>
  </si>
  <si>
    <t>ФИЗКУЛЬТУРА И СПОРТ</t>
  </si>
  <si>
    <t>КУЛЬТУРА, КИНЕМАТОГРАФИЯ</t>
  </si>
  <si>
    <t>6.</t>
  </si>
  <si>
    <t>8.</t>
  </si>
  <si>
    <t>9.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</si>
  <si>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</si>
  <si>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</si>
  <si>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</si>
  <si>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</si>
  <si>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</si>
  <si>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</si>
  <si>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</si>
  <si>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</si>
  <si>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</si>
  <si>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</si>
  <si>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</si>
  <si>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</si>
  <si>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</si>
  <si>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</si>
  <si>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</si>
  <si>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</si>
  <si>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</si>
  <si>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</si>
  <si>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</si>
  <si>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</si>
  <si>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</si>
  <si>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</si>
  <si>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</si>
  <si>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</si>
  <si>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</si>
  <si>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</si>
  <si>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</si>
  <si>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</si>
  <si>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</si>
  <si>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</si>
  <si>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</si>
  <si>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</si>
  <si>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</si>
  <si>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</si>
  <si>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</si>
  <si>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</si>
  <si>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</si>
  <si>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</si>
  <si>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</si>
  <si>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</si>
  <si>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</si>
  <si>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дороги № 2 в I очереди 7 микрорайона центральной части г.Чебоксары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</si>
  <si>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</si>
  <si>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</si>
  <si>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</si>
  <si>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</si>
  <si>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</si>
  <si>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</si>
  <si>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t>Субсидии бюджетам городских округов на проведение комплексных кадастровых работ</t>
  </si>
  <si>
    <t xml:space="preserve">Горкомимущество администрации г.Чебоксары 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</si>
  <si>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</si>
  <si>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</si>
  <si>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</si>
  <si>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</si>
  <si>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на реконструкцию Московской набережной 5 этап</t>
  </si>
  <si>
    <t>Субсидии на строительство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</si>
  <si>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</si>
  <si>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Субсидии на строительство объекта "Сеть ливневой канализации в I очереди VII микрорайона центральной части города Чебоксары"</t>
  </si>
  <si>
    <t>Субсидии на 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</si>
  <si>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ливневой канализации в микрорайоне "Олимп" по ул. З. Яковлевой, 58 г. Чебоксары"</t>
  </si>
  <si>
    <t xml:space="preserve">Субсидии на 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</si>
  <si>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</si>
  <si>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</si>
  <si>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 ДОУ
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</si>
  <si>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</si>
  <si>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
</t>
  </si>
  <si>
    <t xml:space="preserve">Иные межбюджетные трансферты бюджетам городских округов на создание модельных муниципальных библиотек </t>
  </si>
  <si>
    <t xml:space="preserve">Субвенции бюджетам городских округов для осуществления полномочий Российской Федерации по обеспечению жильем граждан, уволенных с военной службы (службы), и приравненных к ним лиц </t>
  </si>
  <si>
    <r>
      <t xml:space="preserve"> - республиканский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</si>
  <si>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Субсидии бюджетам городских округов на реализацию мероприятий в области информатизации </t>
  </si>
  <si>
    <t>Субсидии на реконструкцию Чебоксарского залива и Красной площади в рамках создания кластера "Чувашия – сердце Волги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</si>
  <si>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</si>
  <si>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>Субсидии на строительство внутрипоселковых газораспределительных сетей в пос.Сосновка</t>
  </si>
  <si>
    <r>
      <t xml:space="preserve"> - республиканского бюжета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</si>
  <si>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</si>
  <si>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 xml:space="preserve"> - республиканского бюджета ( ГК- Фонда содействия реформированию ЖКХ) 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</si>
  <si>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</si>
  <si>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Субсидии на строительсво ливневых сооружений в районе Марпосадского шоссе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</si>
  <si>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организаций дополнительного образования детей в рамках реализации Указа Президента РФ от 01.06.2012 № 761</t>
  </si>
  <si>
    <r>
      <t xml:space="preserve"> - республиканский бюджета</t>
    </r>
    <r>
      <rPr>
        <b/>
        <sz val="11"/>
        <rFont val="Times New Roman"/>
        <family val="1"/>
        <charset val="204"/>
      </rPr>
      <t xml:space="preserve"> </t>
    </r>
  </si>
  <si>
    <t>Субсидии бюджетам городских округов на реализацию мероприятий в целых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</si>
  <si>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городских округов на укрепление материально-технической базы муниципальных образовательных организаций (в части завершения капитального ремонта и благоустройства территории муниципальных общеобразовательных организаций в рамках модернизации инфраструктуры)</t>
  </si>
  <si>
    <t>Субсидии на строительство объекта "Детский сад на 110 мест в 14мкр.в НЮР г.Чебоксары"</t>
  </si>
  <si>
    <t>Субсидии на строительсво объекта "Дошкольное образовательное учреждение на 250 мест поз.27 в мкр. Университетский-2 (II очередь) в СЗР г.Чебоксары"</t>
  </si>
  <si>
    <t>Субсидии на строительство объекта "Дошколное образовательное учреждение на 240 мест мкр "Благовещенский" г. Чебоксары</t>
  </si>
  <si>
    <t>Субсидии бюджетам городских округов на реализацию инициативных проектов</t>
  </si>
  <si>
    <t xml:space="preserve"> - республиканского бюджет </t>
  </si>
  <si>
    <r>
      <t xml:space="preserve"> - республиканского бюджета </t>
    </r>
    <r>
      <rPr>
        <b/>
        <sz val="12"/>
        <color rgb="FFFF0000"/>
        <rFont val="Times New Roman"/>
        <family val="1"/>
        <charset val="204"/>
      </rPr>
      <t/>
    </r>
  </si>
  <si>
    <t>Субсидии на строительство многофункционального центра культуры и досуга в Заволжье г. Чебоксары</t>
  </si>
  <si>
    <t>Управление образования администрации г.Чебоксары,Управление культуры и развития туризма администрации г.Чебоксары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</si>
  <si>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07.05.2012 № 597</t>
  </si>
  <si>
    <r>
      <t xml:space="preserve"> - республиканский бюджета</t>
    </r>
    <r>
      <rPr>
        <b/>
        <sz val="11"/>
        <color rgb="FFFF0000"/>
        <rFont val="Times New Roman"/>
        <family val="1"/>
        <charset val="204"/>
      </rPr>
      <t xml:space="preserve"> </t>
    </r>
  </si>
  <si>
    <t>Администрации районов г.Чебоксары,   Администрация г.Чебоксары  ,Финасовое управление администрации г.Чебоксары</t>
  </si>
  <si>
    <t>Муниципальное казенное учреждение "Управление по делам гражданской обороны и чрезвычайным ситуациям города Чебоксары"</t>
  </si>
  <si>
    <t>Иные межбюджетные трансферты на реализацию инновационных программ в сфере культуры и искусства</t>
  </si>
  <si>
    <t>Субсидии на погашение задолженности за потребленную организациями городского наземного электрического транспорта электрическую энергию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</si>
  <si>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</si>
  <si>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r>
      <t xml:space="preserve"> - федерального бюджета</t>
    </r>
    <r>
      <rPr>
        <b/>
        <sz val="14"/>
        <rFont val="Times New Roman"/>
        <family val="1"/>
        <charset val="204"/>
      </rPr>
      <t xml:space="preserve"> </t>
    </r>
  </si>
  <si>
    <t>Выделение грантов Главы Чувашской Республики муниципальным районам и городским округам для стимулирования привлечения инвестиций в основной капитал и развития экономического (налогового) потенциала территорий ( Строительство газораспределительных сетей в п.Сосновка)</t>
  </si>
  <si>
    <r>
      <t xml:space="preserve"> - республиканского бюджета</t>
    </r>
    <r>
      <rPr>
        <sz val="12"/>
        <rFont val="Times New Roman"/>
        <family val="1"/>
        <charset val="204"/>
      </rPr>
      <t xml:space="preserve"> </t>
    </r>
  </si>
  <si>
    <t xml:space="preserve">Иные межбюджетные трансферты из республиканского бюджета ЧР бюджетам муниципальных районов и бюджетам городских округов на поощрение победителей регионального этапа Всероссийского конкурса "Лучшая муниципальная практика" </t>
  </si>
  <si>
    <t>МК Управление ЖКХ и благоустройства города Чебоксары</t>
  </si>
  <si>
    <t xml:space="preserve"> - республиканский бюджета</t>
  </si>
  <si>
    <t xml:space="preserve">Субвенции бюджетам городских округов для осуществления государственных полномочий Чувашской Республики по предоставлению жилими помещениями по договорам социального найма граждан,указанных в пунктах 3 и 6 части 1 статьи 11 Закона ЧувашскойРеспублики от 17 октября 2005 года №42 "О регулировании жилилых помещениях,бюджетам муниципальных районов-по расчету и предоставлению субвенций бюджетам поселений для осуществления указанных государственных полномочий Чувашской Республики на 2022 год </t>
  </si>
  <si>
    <t>Иные межбюджетные трансферты из республиканского бюджета на реализацию противоэпидемиологических мероприятий в целях недопущения  завоза  и распространения новой коронавирусной инфекции</t>
  </si>
  <si>
    <r>
      <t xml:space="preserve"> - федерального бюджета</t>
    </r>
    <r>
      <rPr>
        <sz val="12"/>
        <rFont val="Times New Roman"/>
        <family val="1"/>
        <charset val="204"/>
      </rPr>
      <t xml:space="preserve"> </t>
    </r>
  </si>
  <si>
    <t xml:space="preserve">       Сведения о субсидиях, субвенциях, иных межбюджетных трансфертах по состоянию на 01.12.2022</t>
  </si>
  <si>
    <t>План на 01.12.2022</t>
  </si>
  <si>
    <t xml:space="preserve">Поступило из вышестоящего бюджета  по состоянию на 01.12.2022 </t>
  </si>
  <si>
    <t>Кассовые расходы на 01.12.2022</t>
  </si>
  <si>
    <t xml:space="preserve">Иные межбюджетные трансферты бюджетам городских округов для частичной компенсации допролнительных расходов на повышение оплаты труда отдельных категорий работников в связи с увеличением МРОТ </t>
  </si>
  <si>
    <t>Иные межбюджетные трансферты бюджетам городских округов для частичной компенсации допролнительных расходов на повышение оплаты труда отдельных категорий работников в связи с увеличением МРОТ на 2022 год</t>
  </si>
  <si>
    <t xml:space="preserve"> - республиканский бюджета </t>
  </si>
  <si>
    <t xml:space="preserve">Субсидии бюджетам городских округов на реализацию вопросов местного значения в сфере образования, культуры, физической культуры и спорта
</t>
  </si>
  <si>
    <t>Субвенции бюджетам городских округов для осуществления государственных полномочий Чувашской Республики по обеспечению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</si>
  <si>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г.</t>
  </si>
  <si>
    <t xml:space="preserve"> Администрация г.Чебоксары  </t>
  </si>
  <si>
    <t>Управление образования администрации г.Чебоксары Управление культуры и развития туризма администрации г.Чебоксары</t>
  </si>
  <si>
    <t xml:space="preserve">Иные межбюджетные трансферты бюджетам городских округов на выплату ежегодных грантов Главы Чувашской Республики образовательным организациям в Чувашской Республике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</si>
</sst>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4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4" borderId="0"/>
    <xf numFmtId="0" fontId="18" fillId="0" borderId="0">
      <alignment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4" borderId="4"/>
    <xf numFmtId="0" fontId="18" fillId="0" borderId="5">
      <alignment horizontal="center" vertical="center" wrapText="1"/>
    </xf>
    <xf numFmtId="0" fontId="18" fillId="4" borderId="6"/>
    <xf numFmtId="49" fontId="18" fillId="0" borderId="5">
      <alignment horizontal="left" vertical="top" wrapText="1" indent="2"/>
    </xf>
    <xf numFmtId="49" fontId="18" fillId="0" borderId="5">
      <alignment horizontal="center" vertical="top" shrinkToFit="1"/>
    </xf>
    <xf numFmtId="4" fontId="18" fillId="0" borderId="5">
      <alignment horizontal="right" vertical="top" shrinkToFit="1"/>
    </xf>
    <xf numFmtId="10" fontId="18" fillId="0" borderId="5">
      <alignment horizontal="right" vertical="top" shrinkToFit="1"/>
    </xf>
    <xf numFmtId="0" fontId="18" fillId="4" borderId="6">
      <alignment shrinkToFit="1"/>
    </xf>
    <xf numFmtId="0" fontId="20" fillId="0" borderId="5">
      <alignment horizontal="left"/>
    </xf>
    <xf numFmtId="4" fontId="20" fillId="3" borderId="5">
      <alignment horizontal="right" vertical="top" shrinkToFit="1"/>
    </xf>
    <xf numFmtId="10" fontId="20" fillId="3" borderId="5">
      <alignment horizontal="right" vertical="top" shrinkToFit="1"/>
    </xf>
    <xf numFmtId="0" fontId="18" fillId="4" borderId="7"/>
    <xf numFmtId="0" fontId="18" fillId="0" borderId="0">
      <alignment horizontal="left" wrapText="1"/>
    </xf>
    <xf numFmtId="0" fontId="20" fillId="0" borderId="5">
      <alignment vertical="top" wrapText="1"/>
    </xf>
    <xf numFmtId="4" fontId="20" fillId="5" borderId="5">
      <alignment horizontal="right" vertical="top" shrinkToFit="1"/>
    </xf>
    <xf numFmtId="10" fontId="20" fillId="5" borderId="5">
      <alignment horizontal="right" vertical="top" shrinkToFit="1"/>
    </xf>
    <xf numFmtId="0" fontId="18" fillId="4" borderId="6">
      <alignment horizontal="center"/>
    </xf>
    <xf numFmtId="0" fontId="18" fillId="4" borderId="6">
      <alignment horizontal="left"/>
    </xf>
    <xf numFmtId="0" fontId="18" fillId="4" borderId="7">
      <alignment horizontal="center"/>
    </xf>
    <xf numFmtId="0" fontId="18" fillId="4" borderId="7">
      <alignment horizontal="left"/>
    </xf>
    <xf numFmtId="0" fontId="21" fillId="0" borderId="0"/>
    <xf numFmtId="4" fontId="22" fillId="6" borderId="8">
      <alignment horizontal="right" vertical="top" shrinkToFit="1"/>
    </xf>
    <xf numFmtId="0" fontId="23" fillId="0" borderId="0">
      <alignment horizontal="center" vertical="top" wrapText="1"/>
    </xf>
    <xf numFmtId="4" fontId="22" fillId="7" borderId="8">
      <alignment horizontal="right" vertical="top" shrinkToFit="1"/>
    </xf>
    <xf numFmtId="4" fontId="22" fillId="0" borderId="8">
      <alignment horizontal="right" vertical="top" shrinkToFit="1"/>
    </xf>
    <xf numFmtId="4" fontId="22" fillId="7" borderId="8">
      <alignment horizontal="right" vertical="top" shrinkToFit="1"/>
    </xf>
    <xf numFmtId="4" fontId="24" fillId="8" borderId="9">
      <alignment horizontal="right" vertical="top" shrinkToFit="1"/>
    </xf>
  </cellStyleXfs>
  <cellXfs count="70">
    <xf numFmtId="0" fontId="0" fillId="0" borderId="0" xfId="0"/>
    <xf numFmtId="0" fontId="0" fillId="0" borderId="0" xfId="0"/>
    <xf numFmtId="164" fontId="6" fillId="2" borderId="1" xfId="1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justify" vertical="center" wrapText="1"/>
    </xf>
    <xf numFmtId="0" fontId="3" fillId="2" borderId="1" xfId="2" applyNumberFormat="1" applyFont="1" applyFill="1" applyBorder="1" applyAlignment="1">
      <alignment horizontal="justify" vertical="top" wrapText="1"/>
    </xf>
    <xf numFmtId="0" fontId="6" fillId="2" borderId="1" xfId="1" applyFont="1" applyFill="1" applyBorder="1" applyAlignment="1">
      <alignment horizontal="justify" vertical="center"/>
    </xf>
    <xf numFmtId="49" fontId="6" fillId="2" borderId="1" xfId="1" applyNumberFormat="1" applyFont="1" applyFill="1" applyBorder="1" applyAlignment="1">
      <alignment horizontal="center" vertical="top"/>
    </xf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0" fontId="10" fillId="0" borderId="0" xfId="0" applyFont="1"/>
    <xf numFmtId="4" fontId="10" fillId="0" borderId="0" xfId="0" applyNumberFormat="1" applyFont="1" applyAlignment="1">
      <alignment horizontal="left"/>
    </xf>
    <xf numFmtId="14" fontId="1" fillId="2" borderId="0" xfId="0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left" vertical="top" wrapText="1" indent="2"/>
    </xf>
    <xf numFmtId="49" fontId="6" fillId="2" borderId="1" xfId="2" applyNumberFormat="1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center" wrapText="1"/>
    </xf>
    <xf numFmtId="49" fontId="13" fillId="2" borderId="1" xfId="3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 indent="3"/>
    </xf>
    <xf numFmtId="0" fontId="3" fillId="2" borderId="1" xfId="2" applyNumberFormat="1" applyFont="1" applyFill="1" applyBorder="1" applyAlignment="1">
      <alignment horizontal="left" vertical="top" wrapText="1" indent="3"/>
    </xf>
    <xf numFmtId="49" fontId="6" fillId="2" borderId="1" xfId="2" applyNumberFormat="1" applyFont="1" applyFill="1" applyBorder="1" applyAlignment="1">
      <alignment horizontal="left" vertical="top" wrapText="1" indent="3"/>
    </xf>
    <xf numFmtId="0" fontId="13" fillId="2" borderId="1" xfId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/>
    <xf numFmtId="49" fontId="3" fillId="2" borderId="1" xfId="2" applyNumberFormat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justify" vertical="top" wrapText="1"/>
    </xf>
    <xf numFmtId="49" fontId="9" fillId="2" borderId="1" xfId="3" applyNumberFormat="1" applyFont="1" applyFill="1" applyBorder="1" applyAlignment="1">
      <alignment horizontal="justify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</cellXfs>
  <cellStyles count="45">
    <cellStyle name="br" xfId="7"/>
    <cellStyle name="col" xfId="8"/>
    <cellStyle name="ex66" xfId="44"/>
    <cellStyle name="ex82" xfId="42"/>
    <cellStyle name="st84" xfId="43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Обычный" xfId="0" builtinId="0"/>
    <cellStyle name="Обычный 2" xfId="1"/>
    <cellStyle name="Обычный 3" xfId="5"/>
    <cellStyle name="Обычный 3 2" xfId="38"/>
    <cellStyle name="Обычный 4" xfId="6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tabSelected="1" view="pageBreakPreview" zoomScale="84" zoomScaleNormal="70" zoomScaleSheetLayoutView="84" workbookViewId="0">
      <pane xSplit="2" ySplit="6" topLeftCell="C391" activePane="bottomRight" state="frozen"/>
      <selection pane="topRight" activeCell="C1" sqref="C1"/>
      <selection pane="bottomLeft" activeCell="A7" sqref="A7"/>
      <selection pane="bottomRight" activeCell="B325" sqref="B325"/>
    </sheetView>
  </sheetViews>
  <sheetFormatPr defaultColWidth="9.28515625" defaultRowHeight="15" x14ac:dyDescent="0.25"/>
  <cols>
    <col min="1" max="1" width="6" style="1" customWidth="1"/>
    <col min="2" max="2" width="56.7109375" style="1" customWidth="1"/>
    <col min="3" max="3" width="20" style="1" customWidth="1"/>
    <col min="4" max="4" width="19.140625" style="1" customWidth="1"/>
    <col min="5" max="5" width="20.5703125" style="1" customWidth="1"/>
    <col min="6" max="6" width="17.42578125" style="1" customWidth="1"/>
    <col min="7" max="7" width="20.7109375" style="1" customWidth="1"/>
    <col min="8" max="8" width="21.7109375" style="1" customWidth="1"/>
    <col min="9" max="9" width="13.5703125" style="1" bestFit="1" customWidth="1"/>
    <col min="10" max="16384" width="9.28515625" style="1"/>
  </cols>
  <sheetData>
    <row r="1" spans="1:8" ht="21" customHeight="1" x14ac:dyDescent="0.3">
      <c r="A1" s="50"/>
      <c r="B1" s="50"/>
      <c r="C1" s="50"/>
      <c r="D1" s="50"/>
      <c r="E1" s="50"/>
      <c r="F1" s="50"/>
      <c r="G1" s="40"/>
    </row>
    <row r="2" spans="1:8" ht="29.25" customHeight="1" x14ac:dyDescent="0.25">
      <c r="A2" s="61" t="s">
        <v>150</v>
      </c>
      <c r="B2" s="61"/>
      <c r="C2" s="61"/>
      <c r="D2" s="61"/>
      <c r="E2" s="61"/>
      <c r="F2" s="61"/>
      <c r="G2" s="61"/>
    </row>
    <row r="3" spans="1:8" ht="18" customHeight="1" x14ac:dyDescent="0.25">
      <c r="A3" s="66"/>
      <c r="B3" s="66"/>
      <c r="C3" s="66"/>
      <c r="D3" s="66"/>
      <c r="E3" s="66"/>
      <c r="F3" s="66"/>
      <c r="G3" s="66"/>
    </row>
    <row r="4" spans="1:8" ht="29.25" customHeight="1" x14ac:dyDescent="0.25">
      <c r="A4" s="51"/>
      <c r="B4" s="51"/>
      <c r="C4" s="51"/>
      <c r="D4" s="51"/>
      <c r="E4" s="51"/>
      <c r="F4" s="24"/>
      <c r="G4" s="43" t="s">
        <v>60</v>
      </c>
    </row>
    <row r="5" spans="1:8" ht="14.85" customHeight="1" x14ac:dyDescent="0.25">
      <c r="A5" s="62" t="s">
        <v>4</v>
      </c>
      <c r="B5" s="64" t="s">
        <v>5</v>
      </c>
      <c r="C5" s="64" t="s">
        <v>151</v>
      </c>
      <c r="D5" s="64" t="s">
        <v>152</v>
      </c>
      <c r="E5" s="64" t="s">
        <v>153</v>
      </c>
      <c r="F5" s="64" t="s">
        <v>65</v>
      </c>
      <c r="G5" s="64" t="s">
        <v>66</v>
      </c>
    </row>
    <row r="6" spans="1:8" ht="61.5" customHeight="1" x14ac:dyDescent="0.25">
      <c r="A6" s="63"/>
      <c r="B6" s="65"/>
      <c r="C6" s="65"/>
      <c r="D6" s="65"/>
      <c r="E6" s="65"/>
      <c r="F6" s="65"/>
      <c r="G6" s="65"/>
    </row>
    <row r="7" spans="1:8" ht="15.6" x14ac:dyDescent="0.3">
      <c r="A7" s="11" t="s">
        <v>6</v>
      </c>
      <c r="B7" s="3">
        <v>2</v>
      </c>
      <c r="C7" s="23">
        <v>3</v>
      </c>
      <c r="D7" s="23">
        <v>4</v>
      </c>
      <c r="E7" s="23">
        <v>5</v>
      </c>
      <c r="F7" s="23" t="s">
        <v>67</v>
      </c>
      <c r="G7" s="23">
        <v>7</v>
      </c>
    </row>
    <row r="8" spans="1:8" ht="19.899999999999999" customHeight="1" x14ac:dyDescent="0.25">
      <c r="A8" s="7" t="s">
        <v>3</v>
      </c>
      <c r="B8" s="18" t="s">
        <v>7</v>
      </c>
      <c r="C8" s="58">
        <f>C9+C13+C17+C21+C25+C29+C33+C36+C39</f>
        <v>32599924.07</v>
      </c>
      <c r="D8" s="58">
        <f t="shared" ref="D8:E8" si="0">D9+D13+D17+D21+D25+D29+D33+D36+D39</f>
        <v>24172840.859999999</v>
      </c>
      <c r="E8" s="58">
        <f t="shared" si="0"/>
        <v>22504442.859999999</v>
      </c>
      <c r="F8" s="58">
        <f>E8/C8*100</f>
        <v>69.032194098604222</v>
      </c>
      <c r="G8" s="58"/>
      <c r="H8" s="17"/>
    </row>
    <row r="9" spans="1:8" ht="82.9" customHeight="1" x14ac:dyDescent="0.25">
      <c r="A9" s="7"/>
      <c r="B9" s="16" t="s">
        <v>35</v>
      </c>
      <c r="C9" s="56">
        <f t="shared" ref="C9:E9" si="1">C11+C12</f>
        <v>255000</v>
      </c>
      <c r="D9" s="56">
        <f t="shared" si="1"/>
        <v>255000</v>
      </c>
      <c r="E9" s="56">
        <f t="shared" si="1"/>
        <v>255000</v>
      </c>
      <c r="F9" s="14">
        <f t="shared" ref="F9:F68" si="2">E9/C9*100</f>
        <v>100</v>
      </c>
      <c r="G9" s="35" t="s">
        <v>76</v>
      </c>
      <c r="H9" s="17"/>
    </row>
    <row r="10" spans="1:8" ht="15.75" x14ac:dyDescent="0.25">
      <c r="A10" s="9"/>
      <c r="B10" s="53" t="s">
        <v>8</v>
      </c>
      <c r="C10" s="25"/>
      <c r="D10" s="25"/>
      <c r="E10" s="25"/>
      <c r="F10" s="14"/>
      <c r="G10" s="35"/>
      <c r="H10" s="17"/>
    </row>
    <row r="11" spans="1:8" ht="19.899999999999999" customHeight="1" x14ac:dyDescent="0.25">
      <c r="A11" s="9"/>
      <c r="B11" s="53" t="s">
        <v>9</v>
      </c>
      <c r="C11" s="56"/>
      <c r="D11" s="56"/>
      <c r="E11" s="56"/>
      <c r="F11" s="14"/>
      <c r="G11" s="35"/>
      <c r="H11" s="17"/>
    </row>
    <row r="12" spans="1:8" ht="22.9" customHeight="1" x14ac:dyDescent="0.25">
      <c r="A12" s="9"/>
      <c r="B12" s="53" t="s">
        <v>12</v>
      </c>
      <c r="C12" s="25">
        <v>255000</v>
      </c>
      <c r="D12" s="25">
        <v>255000</v>
      </c>
      <c r="E12" s="25">
        <v>255000</v>
      </c>
      <c r="F12" s="14">
        <f t="shared" si="2"/>
        <v>100</v>
      </c>
      <c r="G12" s="35"/>
      <c r="H12" s="17"/>
    </row>
    <row r="13" spans="1:8" ht="82.9" customHeight="1" x14ac:dyDescent="0.25">
      <c r="A13" s="7"/>
      <c r="B13" s="16" t="s">
        <v>11</v>
      </c>
      <c r="C13" s="56">
        <f t="shared" ref="C13:E13" si="3">C15+C16</f>
        <v>4522200</v>
      </c>
      <c r="D13" s="56">
        <f t="shared" si="3"/>
        <v>3686837.68</v>
      </c>
      <c r="E13" s="56">
        <f t="shared" si="3"/>
        <v>3686837.68</v>
      </c>
      <c r="F13" s="14">
        <f t="shared" si="2"/>
        <v>81.527523771615591</v>
      </c>
      <c r="G13" s="35" t="s">
        <v>76</v>
      </c>
      <c r="H13" s="17"/>
    </row>
    <row r="14" spans="1:8" ht="15.75" x14ac:dyDescent="0.25">
      <c r="A14" s="9"/>
      <c r="B14" s="53" t="s">
        <v>8</v>
      </c>
      <c r="C14" s="56"/>
      <c r="D14" s="56"/>
      <c r="E14" s="56"/>
      <c r="F14" s="14"/>
      <c r="G14" s="35"/>
      <c r="H14" s="17"/>
    </row>
    <row r="15" spans="1:8" ht="16.899999999999999" customHeight="1" x14ac:dyDescent="0.25">
      <c r="A15" s="9"/>
      <c r="B15" s="53" t="s">
        <v>9</v>
      </c>
      <c r="C15" s="56"/>
      <c r="D15" s="56"/>
      <c r="E15" s="56"/>
      <c r="F15" s="14"/>
      <c r="G15" s="35"/>
      <c r="H15" s="17"/>
    </row>
    <row r="16" spans="1:8" ht="18.399999999999999" customHeight="1" x14ac:dyDescent="0.25">
      <c r="A16" s="12"/>
      <c r="B16" s="53" t="s">
        <v>12</v>
      </c>
      <c r="C16" s="56">
        <v>4522200</v>
      </c>
      <c r="D16" s="56">
        <v>3686837.68</v>
      </c>
      <c r="E16" s="56">
        <v>3686837.68</v>
      </c>
      <c r="F16" s="14">
        <f t="shared" si="2"/>
        <v>81.527523771615591</v>
      </c>
      <c r="G16" s="35"/>
      <c r="H16" s="17"/>
    </row>
    <row r="17" spans="1:8" ht="213" customHeight="1" x14ac:dyDescent="0.25">
      <c r="A17" s="7"/>
      <c r="B17" s="16" t="s">
        <v>13</v>
      </c>
      <c r="C17" s="56">
        <f t="shared" ref="C17:E17" si="4">C19+C20</f>
        <v>46734.81</v>
      </c>
      <c r="D17" s="56">
        <f t="shared" si="4"/>
        <v>26263</v>
      </c>
      <c r="E17" s="56">
        <f t="shared" si="4"/>
        <v>26263</v>
      </c>
      <c r="F17" s="14">
        <f t="shared" si="2"/>
        <v>56.195799234018494</v>
      </c>
      <c r="G17" s="35" t="s">
        <v>76</v>
      </c>
      <c r="H17" s="17"/>
    </row>
    <row r="18" spans="1:8" ht="15.75" x14ac:dyDescent="0.25">
      <c r="A18" s="9"/>
      <c r="B18" s="53" t="s">
        <v>8</v>
      </c>
      <c r="C18" s="56"/>
      <c r="D18" s="56"/>
      <c r="E18" s="56"/>
      <c r="F18" s="14"/>
      <c r="G18" s="35"/>
      <c r="H18" s="17"/>
    </row>
    <row r="19" spans="1:8" ht="15.75" x14ac:dyDescent="0.25">
      <c r="A19" s="9"/>
      <c r="B19" s="53" t="s">
        <v>9</v>
      </c>
      <c r="C19" s="56"/>
      <c r="D19" s="56"/>
      <c r="E19" s="56"/>
      <c r="F19" s="14"/>
      <c r="G19" s="35"/>
      <c r="H19" s="17"/>
    </row>
    <row r="20" spans="1:8" ht="19.149999999999999" customHeight="1" x14ac:dyDescent="0.25">
      <c r="A20" s="12"/>
      <c r="B20" s="53" t="s">
        <v>12</v>
      </c>
      <c r="C20" s="56">
        <v>46734.81</v>
      </c>
      <c r="D20" s="56">
        <v>26263</v>
      </c>
      <c r="E20" s="56">
        <v>26263</v>
      </c>
      <c r="F20" s="14">
        <f t="shared" si="2"/>
        <v>56.195799234018494</v>
      </c>
      <c r="G20" s="35"/>
      <c r="H20" s="17"/>
    </row>
    <row r="21" spans="1:8" ht="68.45" customHeight="1" x14ac:dyDescent="0.25">
      <c r="A21" s="7"/>
      <c r="B21" s="16" t="s">
        <v>14</v>
      </c>
      <c r="C21" s="56">
        <f>C23+C24</f>
        <v>11826800</v>
      </c>
      <c r="D21" s="56">
        <f t="shared" ref="D21:E21" si="5">D23+D24</f>
        <v>9188352.1799999997</v>
      </c>
      <c r="E21" s="56">
        <f t="shared" si="5"/>
        <v>9188352.1799999997</v>
      </c>
      <c r="F21" s="14">
        <f t="shared" si="2"/>
        <v>77.690940744749213</v>
      </c>
      <c r="G21" s="35" t="s">
        <v>76</v>
      </c>
      <c r="H21" s="17"/>
    </row>
    <row r="22" spans="1:8" ht="15.75" x14ac:dyDescent="0.25">
      <c r="A22" s="9"/>
      <c r="B22" s="53" t="s">
        <v>8</v>
      </c>
      <c r="C22" s="56"/>
      <c r="D22" s="56"/>
      <c r="E22" s="56"/>
      <c r="F22" s="14"/>
      <c r="G22" s="35"/>
      <c r="H22" s="17"/>
    </row>
    <row r="23" spans="1:8" ht="19.5" customHeight="1" x14ac:dyDescent="0.25">
      <c r="A23" s="12"/>
      <c r="B23" s="53" t="s">
        <v>12</v>
      </c>
      <c r="C23" s="56">
        <v>10669100</v>
      </c>
      <c r="D23" s="56">
        <v>8407851.6099999994</v>
      </c>
      <c r="E23" s="56">
        <v>8407851.6099999994</v>
      </c>
      <c r="F23" s="14">
        <f>E23/C23*100</f>
        <v>78.805631309107611</v>
      </c>
      <c r="G23" s="35"/>
      <c r="H23" s="17"/>
    </row>
    <row r="24" spans="1:8" ht="19.5" customHeight="1" x14ac:dyDescent="0.25">
      <c r="A24" s="12"/>
      <c r="B24" s="53" t="s">
        <v>12</v>
      </c>
      <c r="C24" s="56">
        <f>947700+210000</f>
        <v>1157700</v>
      </c>
      <c r="D24" s="56">
        <v>780500.57</v>
      </c>
      <c r="E24" s="56">
        <v>780500.57</v>
      </c>
      <c r="F24" s="14">
        <f t="shared" si="2"/>
        <v>67.418205925542026</v>
      </c>
      <c r="G24" s="35"/>
      <c r="H24" s="17"/>
    </row>
    <row r="25" spans="1:8" ht="114.6" customHeight="1" x14ac:dyDescent="0.25">
      <c r="A25" s="7"/>
      <c r="B25" s="5" t="s">
        <v>34</v>
      </c>
      <c r="C25" s="57">
        <f t="shared" ref="C25:E25" si="6">C27+C28</f>
        <v>1002700</v>
      </c>
      <c r="D25" s="57">
        <f t="shared" si="6"/>
        <v>1002700</v>
      </c>
      <c r="E25" s="57">
        <f t="shared" si="6"/>
        <v>1002700</v>
      </c>
      <c r="F25" s="14">
        <f t="shared" si="2"/>
        <v>100</v>
      </c>
      <c r="G25" s="35" t="s">
        <v>76</v>
      </c>
      <c r="H25" s="17"/>
    </row>
    <row r="26" spans="1:8" ht="15.75" x14ac:dyDescent="0.25">
      <c r="A26" s="8"/>
      <c r="B26" s="53" t="s">
        <v>8</v>
      </c>
      <c r="C26" s="56"/>
      <c r="D26" s="56"/>
      <c r="E26" s="56"/>
      <c r="F26" s="14"/>
      <c r="G26" s="35"/>
      <c r="H26" s="17"/>
    </row>
    <row r="27" spans="1:8" ht="19.5" customHeight="1" x14ac:dyDescent="0.25">
      <c r="A27" s="8"/>
      <c r="B27" s="53" t="s">
        <v>15</v>
      </c>
      <c r="C27" s="56">
        <v>1002700</v>
      </c>
      <c r="D27" s="56">
        <v>1002700</v>
      </c>
      <c r="E27" s="56">
        <v>1002700</v>
      </c>
      <c r="F27" s="14">
        <f t="shared" si="2"/>
        <v>100</v>
      </c>
      <c r="G27" s="35"/>
      <c r="H27" s="17"/>
    </row>
    <row r="28" spans="1:8" ht="19.149999999999999" customHeight="1" x14ac:dyDescent="0.25">
      <c r="A28" s="8"/>
      <c r="B28" s="53" t="s">
        <v>12</v>
      </c>
      <c r="C28" s="56"/>
      <c r="D28" s="56"/>
      <c r="E28" s="56"/>
      <c r="F28" s="14"/>
      <c r="G28" s="35"/>
      <c r="H28" s="17"/>
    </row>
    <row r="29" spans="1:8" ht="47.25" x14ac:dyDescent="0.25">
      <c r="A29" s="9"/>
      <c r="B29" s="33" t="s">
        <v>92</v>
      </c>
      <c r="C29" s="56">
        <f t="shared" ref="C29:E29" si="7">C31+C32</f>
        <v>4705101.26</v>
      </c>
      <c r="D29" s="56">
        <f t="shared" si="7"/>
        <v>0</v>
      </c>
      <c r="E29" s="56">
        <f t="shared" si="7"/>
        <v>0</v>
      </c>
      <c r="F29" s="14">
        <f t="shared" si="2"/>
        <v>0</v>
      </c>
      <c r="G29" s="35" t="s">
        <v>93</v>
      </c>
      <c r="H29" s="17"/>
    </row>
    <row r="30" spans="1:8" ht="15.75" x14ac:dyDescent="0.25">
      <c r="A30" s="9"/>
      <c r="B30" s="13" t="s">
        <v>8</v>
      </c>
      <c r="C30" s="56"/>
      <c r="D30" s="56"/>
      <c r="E30" s="56"/>
      <c r="F30" s="14"/>
      <c r="G30" s="35"/>
      <c r="H30" s="17"/>
    </row>
    <row r="31" spans="1:8" ht="19.149999999999999" customHeight="1" x14ac:dyDescent="0.25">
      <c r="A31" s="9"/>
      <c r="B31" s="13" t="s">
        <v>9</v>
      </c>
      <c r="C31" s="56">
        <f>3965983.78-87908.52</f>
        <v>3878075.26</v>
      </c>
      <c r="D31" s="56"/>
      <c r="E31" s="56"/>
      <c r="F31" s="14">
        <f t="shared" si="2"/>
        <v>0</v>
      </c>
      <c r="G31" s="35"/>
      <c r="H31" s="17"/>
    </row>
    <row r="32" spans="1:8" ht="19.149999999999999" customHeight="1" x14ac:dyDescent="0.25">
      <c r="A32" s="9"/>
      <c r="B32" s="33" t="s">
        <v>10</v>
      </c>
      <c r="C32" s="56">
        <f>845773.09-18747.09</f>
        <v>827026</v>
      </c>
      <c r="D32" s="56"/>
      <c r="E32" s="56"/>
      <c r="F32" s="14"/>
      <c r="G32" s="35"/>
      <c r="H32" s="17"/>
    </row>
    <row r="33" spans="1:8" ht="114.75" customHeight="1" x14ac:dyDescent="0.25">
      <c r="A33" s="9"/>
      <c r="B33" s="33" t="s">
        <v>113</v>
      </c>
      <c r="C33" s="56">
        <f>C35</f>
        <v>2385198</v>
      </c>
      <c r="D33" s="56">
        <f t="shared" ref="D33:E33" si="8">D35</f>
        <v>2385198</v>
      </c>
      <c r="E33" s="56">
        <f t="shared" si="8"/>
        <v>716800</v>
      </c>
      <c r="F33" s="14">
        <f t="shared" si="2"/>
        <v>30.052012453473466</v>
      </c>
      <c r="G33" s="35" t="s">
        <v>136</v>
      </c>
      <c r="H33" s="17"/>
    </row>
    <row r="34" spans="1:8" ht="19.149999999999999" customHeight="1" x14ac:dyDescent="0.25">
      <c r="A34" s="9"/>
      <c r="B34" s="44" t="s">
        <v>8</v>
      </c>
      <c r="C34" s="56"/>
      <c r="D34" s="56"/>
      <c r="E34" s="56"/>
      <c r="F34" s="14"/>
      <c r="G34" s="35"/>
      <c r="H34" s="17"/>
    </row>
    <row r="35" spans="1:8" ht="19.149999999999999" customHeight="1" x14ac:dyDescent="0.25">
      <c r="A35" s="9"/>
      <c r="B35" s="54" t="s">
        <v>12</v>
      </c>
      <c r="C35" s="56">
        <v>2385198</v>
      </c>
      <c r="D35" s="56">
        <v>2385198</v>
      </c>
      <c r="E35" s="56">
        <v>716800</v>
      </c>
      <c r="F35" s="14">
        <f t="shared" si="2"/>
        <v>30.052012453473466</v>
      </c>
      <c r="G35" s="35"/>
      <c r="H35" s="17"/>
    </row>
    <row r="36" spans="1:8" ht="103.5" customHeight="1" x14ac:dyDescent="0.25">
      <c r="A36" s="9"/>
      <c r="B36" s="53" t="s">
        <v>140</v>
      </c>
      <c r="C36" s="56">
        <f>C38</f>
        <v>7628490</v>
      </c>
      <c r="D36" s="56">
        <f t="shared" ref="D36:E36" si="9">D38</f>
        <v>7628490</v>
      </c>
      <c r="E36" s="56">
        <f t="shared" si="9"/>
        <v>7628490</v>
      </c>
      <c r="F36" s="14">
        <f t="shared" si="2"/>
        <v>100</v>
      </c>
      <c r="G36" s="35" t="s">
        <v>136</v>
      </c>
      <c r="H36" s="17"/>
    </row>
    <row r="37" spans="1:8" ht="19.149999999999999" customHeight="1" x14ac:dyDescent="0.25">
      <c r="A37" s="9"/>
      <c r="B37" s="44" t="s">
        <v>8</v>
      </c>
      <c r="C37" s="56"/>
      <c r="D37" s="56"/>
      <c r="E37" s="56"/>
      <c r="F37" s="14"/>
      <c r="G37" s="35"/>
      <c r="H37" s="17"/>
    </row>
    <row r="38" spans="1:8" ht="19.149999999999999" customHeight="1" x14ac:dyDescent="0.25">
      <c r="A38" s="9"/>
      <c r="B38" s="55" t="s">
        <v>141</v>
      </c>
      <c r="C38" s="56">
        <v>7628490</v>
      </c>
      <c r="D38" s="56">
        <v>7628490</v>
      </c>
      <c r="E38" s="56">
        <v>7628490</v>
      </c>
      <c r="F38" s="14">
        <f t="shared" si="2"/>
        <v>100</v>
      </c>
      <c r="G38" s="35"/>
      <c r="H38" s="17"/>
    </row>
    <row r="39" spans="1:8" ht="81.75" customHeight="1" x14ac:dyDescent="0.25">
      <c r="A39" s="9"/>
      <c r="B39" s="53" t="s">
        <v>154</v>
      </c>
      <c r="C39" s="56">
        <f>C41</f>
        <v>227700</v>
      </c>
      <c r="D39" s="56">
        <f t="shared" ref="D39:E39" si="10">D41</f>
        <v>0</v>
      </c>
      <c r="E39" s="56">
        <f t="shared" si="10"/>
        <v>0</v>
      </c>
      <c r="F39" s="14"/>
      <c r="G39" s="35" t="s">
        <v>160</v>
      </c>
      <c r="H39" s="17"/>
    </row>
    <row r="40" spans="1:8" ht="19.149999999999999" customHeight="1" x14ac:dyDescent="0.25">
      <c r="A40" s="9"/>
      <c r="B40" s="53" t="s">
        <v>8</v>
      </c>
      <c r="C40" s="56"/>
      <c r="D40" s="56"/>
      <c r="E40" s="56"/>
      <c r="F40" s="14"/>
      <c r="G40" s="35"/>
      <c r="H40" s="17"/>
    </row>
    <row r="41" spans="1:8" ht="19.149999999999999" customHeight="1" x14ac:dyDescent="0.25">
      <c r="A41" s="9"/>
      <c r="B41" s="53" t="s">
        <v>18</v>
      </c>
      <c r="C41" s="56">
        <v>227700</v>
      </c>
      <c r="D41" s="56"/>
      <c r="E41" s="56"/>
      <c r="F41" s="14"/>
      <c r="G41" s="35"/>
      <c r="H41" s="17"/>
    </row>
    <row r="42" spans="1:8" ht="36.6" customHeight="1" x14ac:dyDescent="0.25">
      <c r="A42" s="7" t="s">
        <v>2</v>
      </c>
      <c r="B42" s="18" t="s">
        <v>16</v>
      </c>
      <c r="C42" s="59">
        <f>C43+C47+C50</f>
        <v>13740800</v>
      </c>
      <c r="D42" s="59">
        <f t="shared" ref="D42:E42" si="11">D43+D47+D50</f>
        <v>11198124.779999999</v>
      </c>
      <c r="E42" s="59">
        <f t="shared" si="11"/>
        <v>11198124.779999999</v>
      </c>
      <c r="F42" s="2">
        <f t="shared" si="2"/>
        <v>81.495435345831396</v>
      </c>
      <c r="G42" s="36"/>
      <c r="H42" s="17"/>
    </row>
    <row r="43" spans="1:8" ht="84.4" customHeight="1" x14ac:dyDescent="0.25">
      <c r="A43" s="7"/>
      <c r="B43" s="16" t="s">
        <v>17</v>
      </c>
      <c r="C43" s="56">
        <f t="shared" ref="C43" si="12">C45+C46</f>
        <v>13534200</v>
      </c>
      <c r="D43" s="56">
        <f>D45+D46</f>
        <v>10991524.779999999</v>
      </c>
      <c r="E43" s="56">
        <f>E45+E46</f>
        <v>10991524.779999999</v>
      </c>
      <c r="F43" s="14">
        <f t="shared" si="2"/>
        <v>81.212962568899528</v>
      </c>
      <c r="G43" s="35" t="s">
        <v>77</v>
      </c>
      <c r="H43" s="17"/>
    </row>
    <row r="44" spans="1:8" ht="15.75" x14ac:dyDescent="0.25">
      <c r="A44" s="7"/>
      <c r="B44" s="53" t="s">
        <v>8</v>
      </c>
      <c r="C44" s="56"/>
      <c r="D44" s="56"/>
      <c r="E44" s="56"/>
      <c r="F44" s="14"/>
      <c r="G44" s="35"/>
      <c r="H44" s="17"/>
    </row>
    <row r="45" spans="1:8" ht="19.5" customHeight="1" x14ac:dyDescent="0.25">
      <c r="A45" s="9"/>
      <c r="B45" s="53" t="s">
        <v>15</v>
      </c>
      <c r="C45" s="56">
        <v>13534200</v>
      </c>
      <c r="D45" s="56">
        <v>10991524.779999999</v>
      </c>
      <c r="E45" s="56">
        <v>10991524.779999999</v>
      </c>
      <c r="F45" s="14">
        <f t="shared" si="2"/>
        <v>81.212962568899528</v>
      </c>
      <c r="G45" s="35"/>
      <c r="H45" s="17"/>
    </row>
    <row r="46" spans="1:8" ht="19.899999999999999" customHeight="1" x14ac:dyDescent="0.25">
      <c r="A46" s="9"/>
      <c r="B46" s="53" t="s">
        <v>18</v>
      </c>
      <c r="C46" s="56"/>
      <c r="D46" s="56"/>
      <c r="E46" s="56"/>
      <c r="F46" s="14"/>
      <c r="G46" s="35"/>
      <c r="H46" s="17"/>
    </row>
    <row r="47" spans="1:8" ht="115.5" customHeight="1" x14ac:dyDescent="0.25">
      <c r="A47" s="9"/>
      <c r="B47" s="33" t="s">
        <v>113</v>
      </c>
      <c r="C47" s="56">
        <f>C49</f>
        <v>89600</v>
      </c>
      <c r="D47" s="56">
        <f t="shared" ref="D47:E47" si="13">D49</f>
        <v>89600</v>
      </c>
      <c r="E47" s="56">
        <f t="shared" si="13"/>
        <v>89600</v>
      </c>
      <c r="F47" s="14">
        <f t="shared" si="2"/>
        <v>100</v>
      </c>
      <c r="G47" s="35" t="s">
        <v>137</v>
      </c>
      <c r="H47" s="17"/>
    </row>
    <row r="48" spans="1:8" ht="19.899999999999999" customHeight="1" x14ac:dyDescent="0.25">
      <c r="A48" s="9"/>
      <c r="B48" s="44" t="s">
        <v>8</v>
      </c>
      <c r="C48" s="56"/>
      <c r="D48" s="56"/>
      <c r="E48" s="56"/>
      <c r="F48" s="14"/>
      <c r="G48" s="35"/>
      <c r="H48" s="17"/>
    </row>
    <row r="49" spans="1:8" ht="19.899999999999999" customHeight="1" x14ac:dyDescent="0.25">
      <c r="A49" s="9"/>
      <c r="B49" s="54" t="s">
        <v>12</v>
      </c>
      <c r="C49" s="56">
        <v>89600</v>
      </c>
      <c r="D49" s="56">
        <v>89600</v>
      </c>
      <c r="E49" s="56">
        <v>89600</v>
      </c>
      <c r="F49" s="14">
        <f t="shared" si="2"/>
        <v>100</v>
      </c>
      <c r="G49" s="35"/>
      <c r="H49" s="17"/>
    </row>
    <row r="50" spans="1:8" ht="66.75" customHeight="1" x14ac:dyDescent="0.25">
      <c r="A50" s="9"/>
      <c r="B50" s="54" t="s">
        <v>148</v>
      </c>
      <c r="C50" s="56">
        <f>C52+C53</f>
        <v>117000</v>
      </c>
      <c r="D50" s="56">
        <f t="shared" ref="D50:E50" si="14">D52+D53</f>
        <v>117000</v>
      </c>
      <c r="E50" s="56">
        <f t="shared" si="14"/>
        <v>117000</v>
      </c>
      <c r="F50" s="14"/>
      <c r="G50" s="35" t="s">
        <v>77</v>
      </c>
      <c r="H50" s="17"/>
    </row>
    <row r="51" spans="1:8" ht="19.899999999999999" customHeight="1" x14ac:dyDescent="0.25">
      <c r="A51" s="9"/>
      <c r="B51" s="54" t="s">
        <v>8</v>
      </c>
      <c r="C51" s="56"/>
      <c r="D51" s="56"/>
      <c r="E51" s="56"/>
      <c r="F51" s="14"/>
      <c r="G51" s="35"/>
      <c r="H51" s="17"/>
    </row>
    <row r="52" spans="1:8" ht="19.899999999999999" customHeight="1" x14ac:dyDescent="0.25">
      <c r="A52" s="9"/>
      <c r="B52" s="54" t="s">
        <v>149</v>
      </c>
      <c r="C52" s="56"/>
      <c r="D52" s="56"/>
      <c r="E52" s="56"/>
      <c r="F52" s="14"/>
      <c r="G52" s="35"/>
      <c r="H52" s="17"/>
    </row>
    <row r="53" spans="1:8" ht="19.899999999999999" customHeight="1" x14ac:dyDescent="0.25">
      <c r="A53" s="9"/>
      <c r="B53" s="54" t="s">
        <v>12</v>
      </c>
      <c r="C53" s="56">
        <v>117000</v>
      </c>
      <c r="D53" s="56">
        <v>117000</v>
      </c>
      <c r="E53" s="56">
        <v>117000</v>
      </c>
      <c r="F53" s="14">
        <f t="shared" si="2"/>
        <v>100</v>
      </c>
      <c r="G53" s="35"/>
      <c r="H53" s="17"/>
    </row>
    <row r="54" spans="1:8" ht="20.65" customHeight="1" x14ac:dyDescent="0.25">
      <c r="A54" s="7" t="s">
        <v>1</v>
      </c>
      <c r="B54" s="18" t="s">
        <v>19</v>
      </c>
      <c r="C54" s="58">
        <f>C55+C59+C79+C92+C109+C113+C117+C121+C125</f>
        <v>1715383576.21</v>
      </c>
      <c r="D54" s="58">
        <f>D55+D59+D79+D92+D109+D113+D117+D121+D125</f>
        <v>1345808191.7400002</v>
      </c>
      <c r="E54" s="58">
        <f>E55+E59+E79+E92+E109+E113+E117+E121+E125</f>
        <v>1345808191.7400002</v>
      </c>
      <c r="F54" s="2">
        <f t="shared" si="2"/>
        <v>78.455233593494782</v>
      </c>
      <c r="G54" s="36"/>
      <c r="H54" s="17"/>
    </row>
    <row r="55" spans="1:8" ht="85.9" customHeight="1" x14ac:dyDescent="0.25">
      <c r="A55" s="7"/>
      <c r="B55" s="53" t="s">
        <v>48</v>
      </c>
      <c r="C55" s="27">
        <f t="shared" ref="C55:E55" si="15">C57+C58</f>
        <v>28828400</v>
      </c>
      <c r="D55" s="27">
        <f t="shared" si="15"/>
        <v>22783329.23</v>
      </c>
      <c r="E55" s="27">
        <f t="shared" si="15"/>
        <v>22783329.23</v>
      </c>
      <c r="F55" s="14">
        <f t="shared" si="2"/>
        <v>79.030848850439156</v>
      </c>
      <c r="G55" s="35" t="s">
        <v>78</v>
      </c>
      <c r="H55" s="17"/>
    </row>
    <row r="56" spans="1:8" ht="15.75" x14ac:dyDescent="0.25">
      <c r="A56" s="7"/>
      <c r="B56" s="53" t="s">
        <v>8</v>
      </c>
      <c r="C56" s="56"/>
      <c r="D56" s="56"/>
      <c r="E56" s="56"/>
      <c r="F56" s="14"/>
      <c r="G56" s="35"/>
      <c r="H56" s="17"/>
    </row>
    <row r="57" spans="1:8" ht="15.75" x14ac:dyDescent="0.25">
      <c r="A57" s="7"/>
      <c r="B57" s="53" t="s">
        <v>9</v>
      </c>
      <c r="C57" s="56"/>
      <c r="D57" s="56"/>
      <c r="E57" s="56"/>
      <c r="F57" s="14"/>
      <c r="G57" s="35"/>
      <c r="H57" s="17"/>
    </row>
    <row r="58" spans="1:8" ht="22.15" customHeight="1" x14ac:dyDescent="0.25">
      <c r="A58" s="7"/>
      <c r="B58" s="53" t="s">
        <v>10</v>
      </c>
      <c r="C58" s="56">
        <v>28828400</v>
      </c>
      <c r="D58" s="56">
        <v>22783329.23</v>
      </c>
      <c r="E58" s="56">
        <v>22783329.23</v>
      </c>
      <c r="F58" s="14">
        <f t="shared" si="2"/>
        <v>79.030848850439156</v>
      </c>
      <c r="G58" s="35"/>
      <c r="H58" s="17"/>
    </row>
    <row r="59" spans="1:8" ht="85.9" customHeight="1" x14ac:dyDescent="0.25">
      <c r="A59" s="7"/>
      <c r="B59" s="5" t="s">
        <v>63</v>
      </c>
      <c r="C59" s="27">
        <f>C61</f>
        <v>937267368</v>
      </c>
      <c r="D59" s="27">
        <f t="shared" ref="D59:E59" si="16">D61</f>
        <v>737825912.41000009</v>
      </c>
      <c r="E59" s="27">
        <f t="shared" si="16"/>
        <v>737825912.41000009</v>
      </c>
      <c r="F59" s="14">
        <f t="shared" si="2"/>
        <v>78.72096454018444</v>
      </c>
      <c r="G59" s="35" t="s">
        <v>78</v>
      </c>
      <c r="H59" s="17"/>
    </row>
    <row r="60" spans="1:8" ht="15.75" x14ac:dyDescent="0.25">
      <c r="A60" s="7"/>
      <c r="B60" s="53" t="s">
        <v>8</v>
      </c>
      <c r="C60" s="56"/>
      <c r="D60" s="56"/>
      <c r="E60" s="56"/>
      <c r="F60" s="14"/>
      <c r="G60" s="35"/>
      <c r="H60" s="17"/>
    </row>
    <row r="61" spans="1:8" ht="19.5" customHeight="1" x14ac:dyDescent="0.25">
      <c r="A61" s="7"/>
      <c r="B61" s="53" t="s">
        <v>59</v>
      </c>
      <c r="C61" s="56">
        <f>C65+C68</f>
        <v>937267368</v>
      </c>
      <c r="D61" s="56">
        <f>D65+D68</f>
        <v>737825912.41000009</v>
      </c>
      <c r="E61" s="56">
        <f>E65+E68</f>
        <v>737825912.41000009</v>
      </c>
      <c r="F61" s="14">
        <f t="shared" si="2"/>
        <v>78.72096454018444</v>
      </c>
      <c r="G61" s="35"/>
      <c r="H61" s="17"/>
    </row>
    <row r="62" spans="1:8" ht="15.75" x14ac:dyDescent="0.25">
      <c r="A62" s="20"/>
      <c r="B62" s="10" t="s">
        <v>0</v>
      </c>
      <c r="C62" s="56"/>
      <c r="D62" s="56"/>
      <c r="E62" s="56"/>
      <c r="F62" s="14"/>
      <c r="G62" s="35"/>
      <c r="H62" s="17"/>
    </row>
    <row r="63" spans="1:8" ht="36.6" customHeight="1" x14ac:dyDescent="0.25">
      <c r="A63" s="20"/>
      <c r="B63" s="10" t="s">
        <v>61</v>
      </c>
      <c r="C63" s="27">
        <f>C65</f>
        <v>380656468</v>
      </c>
      <c r="D63" s="27">
        <f t="shared" ref="D63:E63" si="17">D65</f>
        <v>273254422</v>
      </c>
      <c r="E63" s="27">
        <f t="shared" si="17"/>
        <v>273254422</v>
      </c>
      <c r="F63" s="14">
        <f t="shared" si="2"/>
        <v>71.785046353133296</v>
      </c>
      <c r="G63" s="35"/>
      <c r="H63" s="17"/>
    </row>
    <row r="64" spans="1:8" ht="15.75" x14ac:dyDescent="0.25">
      <c r="A64" s="20"/>
      <c r="B64" s="10" t="s">
        <v>8</v>
      </c>
      <c r="C64" s="56"/>
      <c r="D64" s="56"/>
      <c r="E64" s="56"/>
      <c r="F64" s="14"/>
      <c r="G64" s="35"/>
      <c r="H64" s="17"/>
    </row>
    <row r="65" spans="1:8" ht="18.399999999999999" customHeight="1" x14ac:dyDescent="0.25">
      <c r="A65" s="20"/>
      <c r="B65" s="10" t="s">
        <v>59</v>
      </c>
      <c r="C65" s="56">
        <v>380656468</v>
      </c>
      <c r="D65" s="56">
        <v>273254422</v>
      </c>
      <c r="E65" s="56">
        <v>273254422</v>
      </c>
      <c r="F65" s="14">
        <f t="shared" si="2"/>
        <v>71.785046353133296</v>
      </c>
      <c r="G65" s="35"/>
      <c r="H65" s="17"/>
    </row>
    <row r="66" spans="1:8" ht="31.5" x14ac:dyDescent="0.25">
      <c r="A66" s="20"/>
      <c r="B66" s="10" t="s">
        <v>62</v>
      </c>
      <c r="C66" s="56">
        <f>C68</f>
        <v>556610900</v>
      </c>
      <c r="D66" s="56">
        <f t="shared" ref="D66:E66" si="18">D68</f>
        <v>464571490.41000003</v>
      </c>
      <c r="E66" s="56">
        <f t="shared" si="18"/>
        <v>464571490.41000003</v>
      </c>
      <c r="F66" s="14">
        <f t="shared" si="2"/>
        <v>83.464317786446514</v>
      </c>
      <c r="G66" s="35"/>
      <c r="H66" s="17"/>
    </row>
    <row r="67" spans="1:8" ht="15.75" x14ac:dyDescent="0.25">
      <c r="A67" s="20"/>
      <c r="B67" s="10" t="s">
        <v>8</v>
      </c>
      <c r="C67" s="56"/>
      <c r="D67" s="56"/>
      <c r="E67" s="56"/>
      <c r="F67" s="14"/>
      <c r="G67" s="35"/>
      <c r="H67" s="17"/>
    </row>
    <row r="68" spans="1:8" ht="18.399999999999999" customHeight="1" x14ac:dyDescent="0.25">
      <c r="A68" s="20"/>
      <c r="B68" s="10" t="s">
        <v>64</v>
      </c>
      <c r="C68" s="56">
        <f>C72+C75+C78</f>
        <v>556610900</v>
      </c>
      <c r="D68" s="56">
        <f t="shared" ref="D68:E68" si="19">D72+D75+D78</f>
        <v>464571490.41000003</v>
      </c>
      <c r="E68" s="56">
        <f t="shared" si="19"/>
        <v>464571490.41000003</v>
      </c>
      <c r="F68" s="14">
        <f t="shared" si="2"/>
        <v>83.464317786446514</v>
      </c>
      <c r="G68" s="35"/>
      <c r="H68" s="17"/>
    </row>
    <row r="69" spans="1:8" ht="15.75" x14ac:dyDescent="0.25">
      <c r="A69" s="20"/>
      <c r="B69" s="21" t="s">
        <v>0</v>
      </c>
      <c r="C69" s="56"/>
      <c r="D69" s="56"/>
      <c r="E69" s="56"/>
      <c r="F69" s="14"/>
      <c r="G69" s="35"/>
      <c r="H69" s="17"/>
    </row>
    <row r="70" spans="1:8" ht="52.15" customHeight="1" x14ac:dyDescent="0.25">
      <c r="A70" s="20"/>
      <c r="B70" s="21" t="s">
        <v>38</v>
      </c>
      <c r="C70" s="56">
        <f>C72</f>
        <v>464307900</v>
      </c>
      <c r="D70" s="56">
        <f t="shared" ref="D70:E70" si="20">D72</f>
        <v>464571490.41000003</v>
      </c>
      <c r="E70" s="56">
        <f t="shared" si="20"/>
        <v>464571490.41000003</v>
      </c>
      <c r="F70" s="14">
        <f t="shared" ref="F70:F153" si="21">E70/C70*100</f>
        <v>100.05677060631535</v>
      </c>
      <c r="G70" s="35"/>
      <c r="H70" s="17"/>
    </row>
    <row r="71" spans="1:8" ht="15.75" x14ac:dyDescent="0.25">
      <c r="A71" s="20"/>
      <c r="B71" s="21" t="s">
        <v>8</v>
      </c>
      <c r="C71" s="56"/>
      <c r="D71" s="56"/>
      <c r="E71" s="56"/>
      <c r="F71" s="14"/>
      <c r="G71" s="35"/>
      <c r="H71" s="17"/>
    </row>
    <row r="72" spans="1:8" ht="19.149999999999999" customHeight="1" x14ac:dyDescent="0.25">
      <c r="A72" s="20"/>
      <c r="B72" s="21" t="s">
        <v>12</v>
      </c>
      <c r="C72" s="56">
        <v>464307900</v>
      </c>
      <c r="D72" s="56">
        <v>464571490.41000003</v>
      </c>
      <c r="E72" s="56">
        <v>464571490.41000003</v>
      </c>
      <c r="F72" s="14">
        <f t="shared" si="21"/>
        <v>100.05677060631535</v>
      </c>
      <c r="G72" s="35"/>
      <c r="H72" s="17"/>
    </row>
    <row r="73" spans="1:8" ht="33.6" customHeight="1" x14ac:dyDescent="0.25">
      <c r="A73" s="20"/>
      <c r="B73" s="21" t="s">
        <v>94</v>
      </c>
      <c r="C73" s="56">
        <f>C75</f>
        <v>25000000</v>
      </c>
      <c r="D73" s="56">
        <f t="shared" ref="D73:E73" si="22">D75</f>
        <v>0</v>
      </c>
      <c r="E73" s="56">
        <f t="shared" si="22"/>
        <v>0</v>
      </c>
      <c r="F73" s="14">
        <f t="shared" si="21"/>
        <v>0</v>
      </c>
      <c r="G73" s="35"/>
      <c r="H73" s="17"/>
    </row>
    <row r="74" spans="1:8" ht="19.149999999999999" customHeight="1" x14ac:dyDescent="0.25">
      <c r="A74" s="20"/>
      <c r="B74" s="21" t="s">
        <v>8</v>
      </c>
      <c r="C74" s="56"/>
      <c r="D74" s="56"/>
      <c r="E74" s="56"/>
      <c r="F74" s="14"/>
      <c r="G74" s="35"/>
      <c r="H74" s="17"/>
    </row>
    <row r="75" spans="1:8" ht="19.149999999999999" customHeight="1" x14ac:dyDescent="0.25">
      <c r="A75" s="20"/>
      <c r="B75" s="21" t="s">
        <v>12</v>
      </c>
      <c r="C75" s="56">
        <v>25000000</v>
      </c>
      <c r="D75" s="56"/>
      <c r="E75" s="56"/>
      <c r="F75" s="14">
        <f t="shared" ref="F75:F76" si="23">E75/C75*100</f>
        <v>0</v>
      </c>
      <c r="G75" s="35"/>
      <c r="H75" s="17"/>
    </row>
    <row r="76" spans="1:8" ht="46.15" customHeight="1" x14ac:dyDescent="0.25">
      <c r="A76" s="20"/>
      <c r="B76" s="21" t="s">
        <v>95</v>
      </c>
      <c r="C76" s="56">
        <f>C78</f>
        <v>67303000</v>
      </c>
      <c r="D76" s="56">
        <f t="shared" ref="D76:E76" si="24">D78</f>
        <v>0</v>
      </c>
      <c r="E76" s="56">
        <f t="shared" si="24"/>
        <v>0</v>
      </c>
      <c r="F76" s="14">
        <f t="shared" si="23"/>
        <v>0</v>
      </c>
      <c r="G76" s="35"/>
      <c r="H76" s="17"/>
    </row>
    <row r="77" spans="1:8" ht="19.149999999999999" customHeight="1" x14ac:dyDescent="0.25">
      <c r="A77" s="20"/>
      <c r="B77" s="21" t="s">
        <v>8</v>
      </c>
      <c r="C77" s="56"/>
      <c r="D77" s="56"/>
      <c r="E77" s="56"/>
      <c r="F77" s="14"/>
      <c r="G77" s="35"/>
      <c r="H77" s="17"/>
    </row>
    <row r="78" spans="1:8" ht="19.149999999999999" customHeight="1" x14ac:dyDescent="0.25">
      <c r="A78" s="20"/>
      <c r="B78" s="21" t="s">
        <v>12</v>
      </c>
      <c r="C78" s="56">
        <v>67303000</v>
      </c>
      <c r="D78" s="56"/>
      <c r="E78" s="56"/>
      <c r="F78" s="14">
        <f t="shared" ref="F78:F79" si="25">E78/C78*100</f>
        <v>0</v>
      </c>
      <c r="G78" s="35"/>
      <c r="H78" s="17"/>
    </row>
    <row r="79" spans="1:8" ht="78.75" x14ac:dyDescent="0.25">
      <c r="A79" s="20"/>
      <c r="B79" s="60" t="s">
        <v>97</v>
      </c>
      <c r="C79" s="56">
        <f>C81+C82</f>
        <v>135462394</v>
      </c>
      <c r="D79" s="56">
        <f t="shared" ref="D79:E79" si="26">D81+D82</f>
        <v>123817477.91999999</v>
      </c>
      <c r="E79" s="56">
        <f t="shared" si="26"/>
        <v>123817477.91999999</v>
      </c>
      <c r="F79" s="14">
        <f t="shared" si="25"/>
        <v>91.403580184770689</v>
      </c>
      <c r="G79" s="35" t="s">
        <v>79</v>
      </c>
      <c r="H79" s="17"/>
    </row>
    <row r="80" spans="1:8" ht="19.149999999999999" customHeight="1" x14ac:dyDescent="0.25">
      <c r="A80" s="20"/>
      <c r="B80" s="53" t="s">
        <v>8</v>
      </c>
      <c r="C80" s="56"/>
      <c r="D80" s="56"/>
      <c r="E80" s="56"/>
      <c r="F80" s="14"/>
      <c r="G80" s="35"/>
      <c r="H80" s="17"/>
    </row>
    <row r="81" spans="1:8" ht="19.149999999999999" customHeight="1" x14ac:dyDescent="0.25">
      <c r="A81" s="20"/>
      <c r="B81" s="53" t="s">
        <v>9</v>
      </c>
      <c r="C81" s="56">
        <f>C86+C90</f>
        <v>112484500</v>
      </c>
      <c r="D81" s="56">
        <f t="shared" ref="D81:F82" si="27">D86+D90</f>
        <v>101569483.09999999</v>
      </c>
      <c r="E81" s="56">
        <f t="shared" si="27"/>
        <v>101569483.09999999</v>
      </c>
      <c r="F81" s="56">
        <f t="shared" si="27"/>
        <v>186.93017241657671</v>
      </c>
      <c r="G81" s="35"/>
      <c r="H81" s="17"/>
    </row>
    <row r="82" spans="1:8" ht="19.149999999999999" customHeight="1" x14ac:dyDescent="0.25">
      <c r="A82" s="20"/>
      <c r="B82" s="53" t="s">
        <v>10</v>
      </c>
      <c r="C82" s="56">
        <f>C87+C91</f>
        <v>22977894</v>
      </c>
      <c r="D82" s="56">
        <f t="shared" si="27"/>
        <v>22247994.82</v>
      </c>
      <c r="E82" s="56">
        <f t="shared" si="27"/>
        <v>22247994.82</v>
      </c>
      <c r="F82" s="56">
        <f t="shared" si="27"/>
        <v>194.10471860244206</v>
      </c>
      <c r="G82" s="35"/>
      <c r="H82" s="17"/>
    </row>
    <row r="83" spans="1:8" ht="19.149999999999999" customHeight="1" x14ac:dyDescent="0.25">
      <c r="A83" s="20"/>
      <c r="B83" s="10" t="s">
        <v>0</v>
      </c>
      <c r="C83" s="56"/>
      <c r="D83" s="56"/>
      <c r="E83" s="56"/>
      <c r="F83" s="14"/>
      <c r="G83" s="35"/>
      <c r="H83" s="17"/>
    </row>
    <row r="84" spans="1:8" ht="31.5" x14ac:dyDescent="0.25">
      <c r="A84" s="20"/>
      <c r="B84" s="41" t="s">
        <v>85</v>
      </c>
      <c r="C84" s="56">
        <f>C86+C87</f>
        <v>104678294</v>
      </c>
      <c r="D84" s="56">
        <f t="shared" ref="D84:E84" si="28">D86+D87</f>
        <v>93485214.349999994</v>
      </c>
      <c r="E84" s="56">
        <f t="shared" si="28"/>
        <v>93485214.349999994</v>
      </c>
      <c r="F84" s="14">
        <f t="shared" si="21"/>
        <v>89.30716271512793</v>
      </c>
      <c r="G84" s="35"/>
      <c r="H84" s="17"/>
    </row>
    <row r="85" spans="1:8" ht="15.75" x14ac:dyDescent="0.25">
      <c r="A85" s="20"/>
      <c r="B85" s="10" t="s">
        <v>8</v>
      </c>
      <c r="C85" s="56"/>
      <c r="D85" s="56"/>
      <c r="E85" s="56"/>
      <c r="F85" s="14"/>
      <c r="G85" s="35"/>
      <c r="H85" s="17"/>
    </row>
    <row r="86" spans="1:8" ht="15.75" x14ac:dyDescent="0.25">
      <c r="A86" s="20"/>
      <c r="B86" s="42" t="s">
        <v>69</v>
      </c>
      <c r="C86" s="56">
        <v>91412400</v>
      </c>
      <c r="D86" s="56">
        <v>80806670.769999996</v>
      </c>
      <c r="E86" s="56">
        <v>80806670.769999996</v>
      </c>
      <c r="F86" s="14">
        <f t="shared" si="21"/>
        <v>88.397931538828416</v>
      </c>
      <c r="G86" s="35"/>
      <c r="H86" s="17"/>
    </row>
    <row r="87" spans="1:8" ht="15.75" x14ac:dyDescent="0.25">
      <c r="A87" s="20"/>
      <c r="B87" s="10" t="s">
        <v>12</v>
      </c>
      <c r="C87" s="56">
        <v>13265894</v>
      </c>
      <c r="D87" s="56">
        <v>12678543.58</v>
      </c>
      <c r="E87" s="56">
        <v>12678543.58</v>
      </c>
      <c r="F87" s="14">
        <f t="shared" si="21"/>
        <v>95.572477663397578</v>
      </c>
      <c r="G87" s="35"/>
      <c r="H87" s="17"/>
    </row>
    <row r="88" spans="1:8" ht="47.25" x14ac:dyDescent="0.25">
      <c r="A88" s="20"/>
      <c r="B88" s="41" t="s">
        <v>96</v>
      </c>
      <c r="C88" s="56">
        <f>C90+C91</f>
        <v>30784100</v>
      </c>
      <c r="D88" s="56">
        <f t="shared" ref="D88:E88" si="29">D90+D91</f>
        <v>30332263.57</v>
      </c>
      <c r="E88" s="56">
        <f t="shared" si="29"/>
        <v>30332263.57</v>
      </c>
      <c r="F88" s="14">
        <f t="shared" si="21"/>
        <v>98.532240897086481</v>
      </c>
      <c r="G88" s="35"/>
      <c r="H88" s="17"/>
    </row>
    <row r="89" spans="1:8" ht="15.75" x14ac:dyDescent="0.25">
      <c r="A89" s="20"/>
      <c r="B89" s="10" t="s">
        <v>8</v>
      </c>
      <c r="C89" s="56"/>
      <c r="D89" s="56"/>
      <c r="E89" s="56"/>
      <c r="F89" s="14"/>
      <c r="G89" s="35"/>
      <c r="H89" s="17"/>
    </row>
    <row r="90" spans="1:8" ht="15.75" x14ac:dyDescent="0.25">
      <c r="A90" s="20"/>
      <c r="B90" s="42" t="s">
        <v>69</v>
      </c>
      <c r="C90" s="56">
        <v>21072100</v>
      </c>
      <c r="D90" s="56">
        <v>20762812.329999998</v>
      </c>
      <c r="E90" s="56">
        <v>20762812.329999998</v>
      </c>
      <c r="F90" s="14">
        <f t="shared" si="21"/>
        <v>98.532240877748293</v>
      </c>
      <c r="G90" s="35"/>
      <c r="H90" s="17"/>
    </row>
    <row r="91" spans="1:8" ht="15.75" x14ac:dyDescent="0.25">
      <c r="A91" s="20"/>
      <c r="B91" s="10" t="s">
        <v>12</v>
      </c>
      <c r="C91" s="56">
        <v>9712000</v>
      </c>
      <c r="D91" s="56">
        <v>9569451.2400000002</v>
      </c>
      <c r="E91" s="56">
        <v>9569451.2400000002</v>
      </c>
      <c r="F91" s="14">
        <f t="shared" si="21"/>
        <v>98.532240939044485</v>
      </c>
      <c r="G91" s="35"/>
      <c r="H91" s="17"/>
    </row>
    <row r="92" spans="1:8" ht="108.75" customHeight="1" x14ac:dyDescent="0.25">
      <c r="A92" s="7"/>
      <c r="B92" s="5" t="s">
        <v>55</v>
      </c>
      <c r="C92" s="27">
        <f t="shared" ref="C92:E92" si="30">C94+C95</f>
        <v>534475614.21000004</v>
      </c>
      <c r="D92" s="27">
        <f t="shared" si="30"/>
        <v>382587749.74000007</v>
      </c>
      <c r="E92" s="27">
        <f t="shared" si="30"/>
        <v>382587749.74000007</v>
      </c>
      <c r="F92" s="14">
        <f t="shared" si="21"/>
        <v>71.581890654730245</v>
      </c>
      <c r="G92" s="35"/>
      <c r="H92" s="17"/>
    </row>
    <row r="93" spans="1:8" ht="15.75" x14ac:dyDescent="0.25">
      <c r="A93" s="7"/>
      <c r="B93" s="53" t="s">
        <v>8</v>
      </c>
      <c r="C93" s="56"/>
      <c r="D93" s="56"/>
      <c r="E93" s="56"/>
      <c r="F93" s="14"/>
      <c r="G93" s="35"/>
      <c r="H93" s="17"/>
    </row>
    <row r="94" spans="1:8" ht="21.4" customHeight="1" x14ac:dyDescent="0.25">
      <c r="A94" s="7"/>
      <c r="B94" s="53" t="s">
        <v>9</v>
      </c>
      <c r="C94" s="56">
        <f>C99+C103+C107</f>
        <v>509264910.10000002</v>
      </c>
      <c r="D94" s="56">
        <f t="shared" ref="D94:E94" si="31">D99+D103+D107</f>
        <v>364559324.45000005</v>
      </c>
      <c r="E94" s="56">
        <f t="shared" si="31"/>
        <v>364559324.45000005</v>
      </c>
      <c r="F94" s="14">
        <f t="shared" si="21"/>
        <v>71.585400293614313</v>
      </c>
      <c r="G94" s="35"/>
      <c r="H94" s="17"/>
    </row>
    <row r="95" spans="1:8" ht="19.5" customHeight="1" x14ac:dyDescent="0.25">
      <c r="A95" s="7"/>
      <c r="B95" s="53" t="s">
        <v>10</v>
      </c>
      <c r="C95" s="56">
        <f>C100+C104+C108</f>
        <v>25210704.109999999</v>
      </c>
      <c r="D95" s="56">
        <f t="shared" ref="D95:E95" si="32">D100+D104+D108</f>
        <v>18028425.289999999</v>
      </c>
      <c r="E95" s="56">
        <f t="shared" si="32"/>
        <v>18028425.289999999</v>
      </c>
      <c r="F95" s="14">
        <f t="shared" si="21"/>
        <v>71.510994739924385</v>
      </c>
      <c r="G95" s="35"/>
      <c r="H95" s="17"/>
    </row>
    <row r="96" spans="1:8" ht="19.5" customHeight="1" x14ac:dyDescent="0.25">
      <c r="A96" s="7"/>
      <c r="B96" s="10" t="s">
        <v>0</v>
      </c>
      <c r="C96" s="56"/>
      <c r="D96" s="56"/>
      <c r="E96" s="56"/>
      <c r="F96" s="14"/>
      <c r="G96" s="35"/>
      <c r="H96" s="17"/>
    </row>
    <row r="97" spans="1:8" ht="72" customHeight="1" x14ac:dyDescent="0.25">
      <c r="A97" s="7"/>
      <c r="B97" s="46" t="s">
        <v>114</v>
      </c>
      <c r="C97" s="56">
        <f>C99+C100</f>
        <v>342948965.72000003</v>
      </c>
      <c r="D97" s="56">
        <f t="shared" ref="D97:E97" si="33">D99+D100</f>
        <v>200973300.47</v>
      </c>
      <c r="E97" s="56">
        <f t="shared" si="33"/>
        <v>200973300.47</v>
      </c>
      <c r="F97" s="14">
        <f t="shared" si="21"/>
        <v>58.601518172847975</v>
      </c>
      <c r="G97" s="35" t="s">
        <v>78</v>
      </c>
      <c r="H97" s="17"/>
    </row>
    <row r="98" spans="1:8" ht="19.5" customHeight="1" x14ac:dyDescent="0.25">
      <c r="A98" s="7"/>
      <c r="B98" s="45" t="s">
        <v>8</v>
      </c>
      <c r="C98" s="56"/>
      <c r="D98" s="56"/>
      <c r="E98" s="56"/>
      <c r="F98" s="14"/>
      <c r="G98" s="35"/>
      <c r="H98" s="17"/>
    </row>
    <row r="99" spans="1:8" ht="19.5" customHeight="1" x14ac:dyDescent="0.25">
      <c r="A99" s="7"/>
      <c r="B99" s="45" t="s">
        <v>15</v>
      </c>
      <c r="C99" s="56">
        <v>327043200</v>
      </c>
      <c r="D99" s="56">
        <v>191768249.22999999</v>
      </c>
      <c r="E99" s="56">
        <v>191768249.22999999</v>
      </c>
      <c r="F99" s="14">
        <f t="shared" ref="F99:F101" si="34">E99/C99*100</f>
        <v>58.636977998625248</v>
      </c>
      <c r="G99" s="35"/>
      <c r="H99" s="17"/>
    </row>
    <row r="100" spans="1:8" ht="19.5" customHeight="1" x14ac:dyDescent="0.25">
      <c r="A100" s="7"/>
      <c r="B100" s="45" t="s">
        <v>12</v>
      </c>
      <c r="C100" s="56">
        <v>15905765.720000001</v>
      </c>
      <c r="D100" s="56">
        <v>9205051.2400000002</v>
      </c>
      <c r="E100" s="56">
        <v>9205051.2400000002</v>
      </c>
      <c r="F100" s="14">
        <f t="shared" si="34"/>
        <v>57.872418103238601</v>
      </c>
      <c r="G100" s="35"/>
      <c r="H100" s="17"/>
    </row>
    <row r="101" spans="1:8" ht="78.75" x14ac:dyDescent="0.25">
      <c r="A101" s="7"/>
      <c r="B101" s="46" t="s">
        <v>98</v>
      </c>
      <c r="C101" s="56">
        <f>C103+C104</f>
        <v>123461636.17</v>
      </c>
      <c r="D101" s="56">
        <f>D103+D104</f>
        <v>113549436.95</v>
      </c>
      <c r="E101" s="56">
        <f t="shared" ref="E101" si="35">E103+E104</f>
        <v>113549436.95</v>
      </c>
      <c r="F101" s="14">
        <f t="shared" si="34"/>
        <v>91.971433776925295</v>
      </c>
      <c r="G101" s="35" t="s">
        <v>78</v>
      </c>
      <c r="H101" s="17"/>
    </row>
    <row r="102" spans="1:8" ht="19.5" customHeight="1" x14ac:dyDescent="0.25">
      <c r="A102" s="7"/>
      <c r="B102" s="45" t="s">
        <v>8</v>
      </c>
      <c r="C102" s="56"/>
      <c r="D102" s="56"/>
      <c r="E102" s="56"/>
      <c r="F102" s="14"/>
      <c r="G102" s="35"/>
      <c r="H102" s="17"/>
    </row>
    <row r="103" spans="1:8" ht="19.5" customHeight="1" x14ac:dyDescent="0.25">
      <c r="A103" s="7"/>
      <c r="B103" s="47" t="s">
        <v>69</v>
      </c>
      <c r="C103" s="56">
        <v>117463500</v>
      </c>
      <c r="D103" s="56">
        <v>108032865.12</v>
      </c>
      <c r="E103" s="56">
        <v>108032865.12</v>
      </c>
      <c r="F103" s="14">
        <f t="shared" ref="F103:F104" si="36">E103/C103*100</f>
        <v>91.971433781557678</v>
      </c>
      <c r="G103" s="35"/>
      <c r="H103" s="17"/>
    </row>
    <row r="104" spans="1:8" ht="19.5" customHeight="1" x14ac:dyDescent="0.25">
      <c r="A104" s="7"/>
      <c r="B104" s="45" t="s">
        <v>12</v>
      </c>
      <c r="C104" s="56">
        <v>5998136.1699999999</v>
      </c>
      <c r="D104" s="56">
        <v>5516571.8300000001</v>
      </c>
      <c r="E104" s="56">
        <v>5516571.8300000001</v>
      </c>
      <c r="F104" s="14">
        <f t="shared" si="36"/>
        <v>91.971433686207888</v>
      </c>
      <c r="G104" s="35"/>
      <c r="H104" s="17"/>
    </row>
    <row r="105" spans="1:8" ht="78.75" x14ac:dyDescent="0.25">
      <c r="A105" s="7"/>
      <c r="B105" s="46" t="s">
        <v>99</v>
      </c>
      <c r="C105" s="56">
        <f>C107+C108</f>
        <v>68065012.320000008</v>
      </c>
      <c r="D105" s="56">
        <f t="shared" ref="D105:E105" si="37">D107+D108</f>
        <v>68065012.320000008</v>
      </c>
      <c r="E105" s="56">
        <f t="shared" si="37"/>
        <v>68065012.320000008</v>
      </c>
      <c r="F105" s="14">
        <f t="shared" ref="F105" si="38">E105/C105*100</f>
        <v>100</v>
      </c>
      <c r="G105" s="35" t="s">
        <v>79</v>
      </c>
      <c r="H105" s="17"/>
    </row>
    <row r="106" spans="1:8" ht="19.5" customHeight="1" x14ac:dyDescent="0.25">
      <c r="A106" s="7"/>
      <c r="B106" s="45" t="s">
        <v>8</v>
      </c>
      <c r="C106" s="56"/>
      <c r="D106" s="56"/>
      <c r="E106" s="56"/>
      <c r="F106" s="14"/>
      <c r="G106" s="35"/>
      <c r="H106" s="17"/>
    </row>
    <row r="107" spans="1:8" ht="19.5" customHeight="1" x14ac:dyDescent="0.25">
      <c r="A107" s="7"/>
      <c r="B107" s="47" t="s">
        <v>69</v>
      </c>
      <c r="C107" s="56">
        <v>64758210.100000001</v>
      </c>
      <c r="D107" s="56">
        <v>64758210.100000001</v>
      </c>
      <c r="E107" s="56">
        <v>64758210.100000001</v>
      </c>
      <c r="F107" s="14">
        <f t="shared" ref="F107:F108" si="39">E107/C107*100</f>
        <v>100</v>
      </c>
      <c r="G107" s="35"/>
      <c r="H107" s="17"/>
    </row>
    <row r="108" spans="1:8" ht="19.5" customHeight="1" x14ac:dyDescent="0.25">
      <c r="A108" s="7"/>
      <c r="B108" s="45" t="s">
        <v>12</v>
      </c>
      <c r="C108" s="56">
        <v>3306802.22</v>
      </c>
      <c r="D108" s="56">
        <v>3306802.22</v>
      </c>
      <c r="E108" s="56">
        <v>3306802.22</v>
      </c>
      <c r="F108" s="14">
        <f t="shared" si="39"/>
        <v>100</v>
      </c>
      <c r="G108" s="35"/>
      <c r="H108" s="17"/>
    </row>
    <row r="109" spans="1:8" ht="126.6" customHeight="1" x14ac:dyDescent="0.25">
      <c r="A109" s="9"/>
      <c r="B109" s="5" t="s">
        <v>47</v>
      </c>
      <c r="C109" s="27">
        <f t="shared" ref="C109:E109" si="40">C111+C112</f>
        <v>1551400</v>
      </c>
      <c r="D109" s="27">
        <f t="shared" si="40"/>
        <v>1112165.01</v>
      </c>
      <c r="E109" s="27">
        <f t="shared" si="40"/>
        <v>1112165.01</v>
      </c>
      <c r="F109" s="14">
        <f t="shared" si="21"/>
        <v>71.687830991362645</v>
      </c>
      <c r="G109" s="35" t="s">
        <v>78</v>
      </c>
      <c r="H109" s="17"/>
    </row>
    <row r="110" spans="1:8" ht="15.75" x14ac:dyDescent="0.25">
      <c r="A110" s="9"/>
      <c r="B110" s="53" t="s">
        <v>8</v>
      </c>
      <c r="C110" s="56"/>
      <c r="D110" s="56"/>
      <c r="E110" s="56"/>
      <c r="F110" s="14"/>
      <c r="G110" s="35"/>
      <c r="H110" s="17"/>
    </row>
    <row r="111" spans="1:8" ht="17.649999999999999" customHeight="1" x14ac:dyDescent="0.25">
      <c r="A111" s="9"/>
      <c r="B111" s="53" t="s">
        <v>9</v>
      </c>
      <c r="C111" s="56"/>
      <c r="D111" s="56"/>
      <c r="E111" s="56"/>
      <c r="F111" s="14"/>
      <c r="G111" s="35"/>
      <c r="H111" s="17"/>
    </row>
    <row r="112" spans="1:8" ht="22.15" customHeight="1" x14ac:dyDescent="0.25">
      <c r="A112" s="9"/>
      <c r="B112" s="53" t="s">
        <v>12</v>
      </c>
      <c r="C112" s="56">
        <v>1551400</v>
      </c>
      <c r="D112" s="56">
        <v>1112165.01</v>
      </c>
      <c r="E112" s="56">
        <v>1112165.01</v>
      </c>
      <c r="F112" s="14">
        <f t="shared" si="21"/>
        <v>71.687830991362645</v>
      </c>
      <c r="G112" s="35"/>
      <c r="H112" s="17"/>
    </row>
    <row r="113" spans="1:8" ht="127.5" customHeight="1" x14ac:dyDescent="0.25">
      <c r="A113" s="9"/>
      <c r="B113" s="53" t="s">
        <v>86</v>
      </c>
      <c r="C113" s="56">
        <f>C115+C116</f>
        <v>5500</v>
      </c>
      <c r="D113" s="56">
        <f t="shared" ref="D113:E113" si="41">D115+D116</f>
        <v>0</v>
      </c>
      <c r="E113" s="56">
        <f t="shared" si="41"/>
        <v>0</v>
      </c>
      <c r="F113" s="14">
        <f t="shared" si="21"/>
        <v>0</v>
      </c>
      <c r="G113" s="35" t="s">
        <v>80</v>
      </c>
      <c r="H113" s="17"/>
    </row>
    <row r="114" spans="1:8" ht="15.75" x14ac:dyDescent="0.25">
      <c r="A114" s="9"/>
      <c r="B114" s="53" t="s">
        <v>8</v>
      </c>
      <c r="C114" s="56"/>
      <c r="D114" s="56"/>
      <c r="E114" s="56"/>
      <c r="F114" s="14"/>
      <c r="G114" s="35"/>
      <c r="H114" s="17"/>
    </row>
    <row r="115" spans="1:8" ht="15.75" x14ac:dyDescent="0.25">
      <c r="A115" s="9"/>
      <c r="B115" s="53" t="s">
        <v>9</v>
      </c>
      <c r="C115" s="56"/>
      <c r="D115" s="56"/>
      <c r="E115" s="56"/>
      <c r="F115" s="14"/>
      <c r="G115" s="35"/>
      <c r="H115" s="17"/>
    </row>
    <row r="116" spans="1:8" ht="15.75" x14ac:dyDescent="0.25">
      <c r="A116" s="9"/>
      <c r="B116" s="53" t="s">
        <v>12</v>
      </c>
      <c r="C116" s="56">
        <v>5500</v>
      </c>
      <c r="D116" s="56"/>
      <c r="E116" s="56"/>
      <c r="F116" s="14">
        <f t="shared" si="21"/>
        <v>0</v>
      </c>
      <c r="G116" s="35"/>
      <c r="H116" s="17"/>
    </row>
    <row r="117" spans="1:8" ht="79.900000000000006" customHeight="1" x14ac:dyDescent="0.25">
      <c r="A117" s="9"/>
      <c r="B117" s="53" t="s">
        <v>100</v>
      </c>
      <c r="C117" s="56">
        <f>C119+C120</f>
        <v>1032900</v>
      </c>
      <c r="D117" s="56">
        <f t="shared" ref="D117:E117" si="42">D119+D120</f>
        <v>1032900</v>
      </c>
      <c r="E117" s="56">
        <f t="shared" si="42"/>
        <v>1032900</v>
      </c>
      <c r="F117" s="14">
        <f t="shared" si="21"/>
        <v>100</v>
      </c>
      <c r="G117" s="35" t="s">
        <v>93</v>
      </c>
      <c r="H117" s="17"/>
    </row>
    <row r="118" spans="1:8" ht="15.75" x14ac:dyDescent="0.25">
      <c r="A118" s="9"/>
      <c r="B118" s="53" t="s">
        <v>8</v>
      </c>
      <c r="C118" s="56"/>
      <c r="D118" s="56"/>
      <c r="E118" s="56"/>
      <c r="F118" s="14"/>
      <c r="G118" s="35"/>
      <c r="H118" s="17"/>
    </row>
    <row r="119" spans="1:8" ht="22.15" customHeight="1" x14ac:dyDescent="0.25">
      <c r="A119" s="9"/>
      <c r="B119" s="53" t="s">
        <v>9</v>
      </c>
      <c r="C119" s="56"/>
      <c r="D119" s="56"/>
      <c r="E119" s="56"/>
      <c r="F119" s="14"/>
      <c r="G119" s="35"/>
      <c r="H119" s="17"/>
    </row>
    <row r="120" spans="1:8" ht="22.15" customHeight="1" x14ac:dyDescent="0.25">
      <c r="A120" s="9"/>
      <c r="B120" s="53" t="s">
        <v>18</v>
      </c>
      <c r="C120" s="56">
        <v>1032900</v>
      </c>
      <c r="D120" s="56">
        <v>1032900</v>
      </c>
      <c r="E120" s="56">
        <v>1032900</v>
      </c>
      <c r="F120" s="14">
        <f t="shared" si="21"/>
        <v>100</v>
      </c>
      <c r="G120" s="35"/>
      <c r="H120" s="17"/>
    </row>
    <row r="121" spans="1:8" ht="84" customHeight="1" x14ac:dyDescent="0.25">
      <c r="A121" s="9"/>
      <c r="B121" s="16" t="s">
        <v>139</v>
      </c>
      <c r="C121" s="56">
        <f>C123+C124</f>
        <v>76400000</v>
      </c>
      <c r="D121" s="56">
        <f t="shared" ref="D121:E121" si="43">D123+D124</f>
        <v>76400000</v>
      </c>
      <c r="E121" s="56">
        <f t="shared" si="43"/>
        <v>76400000</v>
      </c>
      <c r="F121" s="14">
        <f t="shared" si="21"/>
        <v>100</v>
      </c>
      <c r="G121" s="35" t="s">
        <v>78</v>
      </c>
      <c r="H121" s="17"/>
    </row>
    <row r="122" spans="1:8" ht="22.15" customHeight="1" x14ac:dyDescent="0.25">
      <c r="A122" s="9"/>
      <c r="B122" s="53" t="s">
        <v>8</v>
      </c>
      <c r="C122" s="56"/>
      <c r="D122" s="56"/>
      <c r="E122" s="56"/>
      <c r="F122" s="14"/>
      <c r="G122" s="35"/>
      <c r="H122" s="17"/>
    </row>
    <row r="123" spans="1:8" ht="22.15" customHeight="1" x14ac:dyDescent="0.25">
      <c r="A123" s="9"/>
      <c r="B123" s="53" t="s">
        <v>9</v>
      </c>
      <c r="C123" s="56"/>
      <c r="D123" s="56"/>
      <c r="E123" s="56"/>
      <c r="F123" s="14"/>
      <c r="G123" s="35"/>
      <c r="H123" s="17"/>
    </row>
    <row r="124" spans="1:8" ht="22.15" customHeight="1" x14ac:dyDescent="0.25">
      <c r="A124" s="9"/>
      <c r="B124" s="53" t="s">
        <v>18</v>
      </c>
      <c r="C124" s="56">
        <v>76400000</v>
      </c>
      <c r="D124" s="56">
        <v>76400000</v>
      </c>
      <c r="E124" s="56">
        <v>76400000</v>
      </c>
      <c r="F124" s="14">
        <f t="shared" si="21"/>
        <v>100</v>
      </c>
      <c r="G124" s="35"/>
      <c r="H124" s="17"/>
    </row>
    <row r="125" spans="1:8" ht="84.75" customHeight="1" x14ac:dyDescent="0.25">
      <c r="A125" s="9"/>
      <c r="B125" s="53" t="s">
        <v>144</v>
      </c>
      <c r="C125" s="56">
        <f>C127</f>
        <v>360000</v>
      </c>
      <c r="D125" s="56">
        <f t="shared" ref="D125:E125" si="44">D127</f>
        <v>248657.43</v>
      </c>
      <c r="E125" s="56">
        <f t="shared" si="44"/>
        <v>248657.43</v>
      </c>
      <c r="F125" s="14">
        <f t="shared" si="21"/>
        <v>69.071508333333327</v>
      </c>
      <c r="G125" s="35" t="s">
        <v>145</v>
      </c>
      <c r="H125" s="17"/>
    </row>
    <row r="126" spans="1:8" ht="22.15" customHeight="1" x14ac:dyDescent="0.25">
      <c r="A126" s="9"/>
      <c r="B126" s="44" t="s">
        <v>8</v>
      </c>
      <c r="C126" s="56"/>
      <c r="D126" s="56"/>
      <c r="E126" s="56"/>
      <c r="F126" s="14"/>
      <c r="G126" s="35"/>
      <c r="H126" s="17"/>
    </row>
    <row r="127" spans="1:8" ht="22.15" customHeight="1" x14ac:dyDescent="0.25">
      <c r="A127" s="9"/>
      <c r="B127" s="54" t="s">
        <v>135</v>
      </c>
      <c r="C127" s="56">
        <v>360000</v>
      </c>
      <c r="D127" s="56">
        <v>248657.43</v>
      </c>
      <c r="E127" s="56">
        <v>248657.43</v>
      </c>
      <c r="F127" s="14">
        <f t="shared" si="21"/>
        <v>69.071508333333327</v>
      </c>
      <c r="G127" s="35"/>
      <c r="H127" s="17"/>
    </row>
    <row r="128" spans="1:8" ht="18.399999999999999" customHeight="1" x14ac:dyDescent="0.25">
      <c r="A128" s="7" t="s">
        <v>20</v>
      </c>
      <c r="B128" s="18" t="s">
        <v>21</v>
      </c>
      <c r="C128" s="59">
        <f>C129+C146+C150+C154+C158+C162+C166+C170+C174+C177+C181+C184</f>
        <v>831187712.67000008</v>
      </c>
      <c r="D128" s="59">
        <f t="shared" ref="D128:E128" si="45">D129+D146+D150+D154+D158+D162+D166+D170+D174+D177+D181+D184</f>
        <v>539337778.56999993</v>
      </c>
      <c r="E128" s="59">
        <f t="shared" si="45"/>
        <v>539337778.56999993</v>
      </c>
      <c r="F128" s="14">
        <f t="shared" si="21"/>
        <v>64.887602445120478</v>
      </c>
      <c r="G128" s="37"/>
      <c r="H128" s="17"/>
    </row>
    <row r="129" spans="1:8" ht="78.75" x14ac:dyDescent="0.25">
      <c r="A129" s="9"/>
      <c r="B129" s="53" t="s">
        <v>97</v>
      </c>
      <c r="C129" s="56">
        <f t="shared" ref="C129:E129" si="46">C131+C132</f>
        <v>54713096.670000002</v>
      </c>
      <c r="D129" s="56">
        <f t="shared" si="46"/>
        <v>54713096.659999996</v>
      </c>
      <c r="E129" s="56">
        <f t="shared" si="46"/>
        <v>54713096.659999996</v>
      </c>
      <c r="F129" s="14">
        <f t="shared" si="21"/>
        <v>99.999999981722837</v>
      </c>
      <c r="G129" s="35" t="s">
        <v>79</v>
      </c>
      <c r="H129" s="17"/>
    </row>
    <row r="130" spans="1:8" ht="15.75" x14ac:dyDescent="0.25">
      <c r="A130" s="9"/>
      <c r="B130" s="53" t="s">
        <v>8</v>
      </c>
      <c r="C130" s="56"/>
      <c r="D130" s="56"/>
      <c r="E130" s="56"/>
      <c r="F130" s="14"/>
      <c r="G130" s="35"/>
      <c r="H130" s="17"/>
    </row>
    <row r="131" spans="1:8" ht="15.75" x14ac:dyDescent="0.25">
      <c r="A131" s="9"/>
      <c r="B131" s="53" t="s">
        <v>9</v>
      </c>
      <c r="C131" s="57">
        <f>C136+C140+C144</f>
        <v>47447000</v>
      </c>
      <c r="D131" s="57">
        <f t="shared" ref="D131:E131" si="47">D136+D140+D144</f>
        <v>47446999.989999995</v>
      </c>
      <c r="E131" s="57">
        <f t="shared" si="47"/>
        <v>47446999.989999995</v>
      </c>
      <c r="F131" s="14">
        <f t="shared" si="21"/>
        <v>99.999999978923839</v>
      </c>
      <c r="G131" s="35"/>
      <c r="H131" s="17"/>
    </row>
    <row r="132" spans="1:8" ht="21" customHeight="1" x14ac:dyDescent="0.25">
      <c r="A132" s="9"/>
      <c r="B132" s="53" t="s">
        <v>12</v>
      </c>
      <c r="C132" s="57">
        <f>C137+C141+C145</f>
        <v>7266096.6699999999</v>
      </c>
      <c r="D132" s="57">
        <f t="shared" ref="D132:E132" si="48">D137+D141+D145</f>
        <v>7266096.6699999999</v>
      </c>
      <c r="E132" s="57">
        <f t="shared" si="48"/>
        <v>7266096.6699999999</v>
      </c>
      <c r="F132" s="14">
        <f t="shared" si="21"/>
        <v>100</v>
      </c>
      <c r="G132" s="35"/>
      <c r="H132" s="17"/>
    </row>
    <row r="133" spans="1:8" ht="15.75" x14ac:dyDescent="0.25">
      <c r="A133" s="9"/>
      <c r="B133" s="10" t="s">
        <v>0</v>
      </c>
      <c r="C133" s="56"/>
      <c r="D133" s="56"/>
      <c r="E133" s="56"/>
      <c r="F133" s="14"/>
      <c r="G133" s="35"/>
      <c r="H133" s="17"/>
    </row>
    <row r="134" spans="1:8" ht="47.25" x14ac:dyDescent="0.25">
      <c r="A134" s="9"/>
      <c r="B134" s="10" t="s">
        <v>101</v>
      </c>
      <c r="C134" s="57">
        <f t="shared" ref="C134:E134" si="49">C136+C137</f>
        <v>21737376</v>
      </c>
      <c r="D134" s="57">
        <f t="shared" si="49"/>
        <v>21737376</v>
      </c>
      <c r="E134" s="57">
        <f t="shared" si="49"/>
        <v>21737376</v>
      </c>
      <c r="F134" s="14">
        <f t="shared" si="21"/>
        <v>100</v>
      </c>
      <c r="G134" s="35"/>
      <c r="H134" s="17"/>
    </row>
    <row r="135" spans="1:8" ht="15.75" x14ac:dyDescent="0.25">
      <c r="A135" s="9"/>
      <c r="B135" s="10" t="s">
        <v>8</v>
      </c>
      <c r="C135" s="56"/>
      <c r="D135" s="56"/>
      <c r="E135" s="56"/>
      <c r="F135" s="14"/>
      <c r="G135" s="35"/>
      <c r="H135" s="17"/>
    </row>
    <row r="136" spans="1:8" ht="15.75" x14ac:dyDescent="0.25">
      <c r="A136" s="9"/>
      <c r="B136" s="10" t="s">
        <v>15</v>
      </c>
      <c r="C136" s="56">
        <v>18687000</v>
      </c>
      <c r="D136" s="56">
        <v>18687000</v>
      </c>
      <c r="E136" s="56">
        <v>18687000</v>
      </c>
      <c r="F136" s="14">
        <f t="shared" si="21"/>
        <v>100</v>
      </c>
      <c r="G136" s="35"/>
      <c r="H136" s="17"/>
    </row>
    <row r="137" spans="1:8" ht="22.15" customHeight="1" x14ac:dyDescent="0.25">
      <c r="A137" s="9"/>
      <c r="B137" s="10" t="s">
        <v>73</v>
      </c>
      <c r="C137" s="56">
        <v>3050376</v>
      </c>
      <c r="D137" s="56">
        <v>3050376</v>
      </c>
      <c r="E137" s="56">
        <v>3050376</v>
      </c>
      <c r="F137" s="14">
        <f t="shared" si="21"/>
        <v>100</v>
      </c>
      <c r="G137" s="35"/>
      <c r="H137" s="17"/>
    </row>
    <row r="138" spans="1:8" ht="78.75" x14ac:dyDescent="0.25">
      <c r="A138" s="9"/>
      <c r="B138" s="10" t="s">
        <v>102</v>
      </c>
      <c r="C138" s="57">
        <f t="shared" ref="C138:E138" si="50">C140+C141</f>
        <v>27749792.670000002</v>
      </c>
      <c r="D138" s="57">
        <f t="shared" si="50"/>
        <v>27749792.659999996</v>
      </c>
      <c r="E138" s="57">
        <f t="shared" si="50"/>
        <v>27749792.659999996</v>
      </c>
      <c r="F138" s="14">
        <f t="shared" si="21"/>
        <v>99.999999963963674</v>
      </c>
      <c r="G138" s="35"/>
      <c r="H138" s="17"/>
    </row>
    <row r="139" spans="1:8" ht="15.75" x14ac:dyDescent="0.25">
      <c r="A139" s="9"/>
      <c r="B139" s="10" t="s">
        <v>8</v>
      </c>
      <c r="C139" s="56"/>
      <c r="D139" s="56"/>
      <c r="E139" s="56"/>
      <c r="F139" s="14"/>
      <c r="G139" s="35"/>
      <c r="H139" s="17"/>
    </row>
    <row r="140" spans="1:8" ht="15.75" x14ac:dyDescent="0.25">
      <c r="A140" s="9"/>
      <c r="B140" s="10" t="s">
        <v>15</v>
      </c>
      <c r="C140" s="56">
        <v>24364000</v>
      </c>
      <c r="D140" s="56">
        <v>24363999.989999998</v>
      </c>
      <c r="E140" s="56">
        <v>24363999.989999998</v>
      </c>
      <c r="F140" s="14">
        <f t="shared" si="21"/>
        <v>99.999999958955826</v>
      </c>
      <c r="G140" s="35"/>
      <c r="H140" s="17"/>
    </row>
    <row r="141" spans="1:8" ht="20.65" customHeight="1" x14ac:dyDescent="0.25">
      <c r="A141" s="9"/>
      <c r="B141" s="10" t="s">
        <v>74</v>
      </c>
      <c r="C141" s="56">
        <v>3385792.67</v>
      </c>
      <c r="D141" s="56">
        <v>3385792.67</v>
      </c>
      <c r="E141" s="56">
        <v>3385792.67</v>
      </c>
      <c r="F141" s="14">
        <f t="shared" si="21"/>
        <v>100</v>
      </c>
      <c r="G141" s="35"/>
      <c r="H141" s="17"/>
    </row>
    <row r="142" spans="1:8" ht="47.25" x14ac:dyDescent="0.25">
      <c r="A142" s="9"/>
      <c r="B142" s="10" t="s">
        <v>103</v>
      </c>
      <c r="C142" s="57">
        <f t="shared" ref="C142:E142" si="51">C144+C145</f>
        <v>5225928</v>
      </c>
      <c r="D142" s="57">
        <f t="shared" si="51"/>
        <v>5225928</v>
      </c>
      <c r="E142" s="57">
        <f t="shared" si="51"/>
        <v>5225928</v>
      </c>
      <c r="F142" s="14">
        <f t="shared" si="21"/>
        <v>100</v>
      </c>
      <c r="G142" s="35"/>
      <c r="H142" s="17"/>
    </row>
    <row r="143" spans="1:8" ht="15.75" x14ac:dyDescent="0.25">
      <c r="A143" s="9"/>
      <c r="B143" s="10" t="s">
        <v>8</v>
      </c>
      <c r="C143" s="56"/>
      <c r="D143" s="56"/>
      <c r="E143" s="56"/>
      <c r="F143" s="14"/>
      <c r="G143" s="35"/>
      <c r="H143" s="17"/>
    </row>
    <row r="144" spans="1:8" ht="15.75" x14ac:dyDescent="0.25">
      <c r="A144" s="9"/>
      <c r="B144" s="10" t="s">
        <v>15</v>
      </c>
      <c r="C144" s="56">
        <v>4396000</v>
      </c>
      <c r="D144" s="56">
        <v>4396000</v>
      </c>
      <c r="E144" s="56">
        <v>4396000</v>
      </c>
      <c r="F144" s="14">
        <f t="shared" si="21"/>
        <v>100</v>
      </c>
      <c r="G144" s="35"/>
      <c r="H144" s="17"/>
    </row>
    <row r="145" spans="1:8" ht="19.5" customHeight="1" x14ac:dyDescent="0.25">
      <c r="A145" s="9"/>
      <c r="B145" s="10" t="s">
        <v>73</v>
      </c>
      <c r="C145" s="56">
        <v>829928</v>
      </c>
      <c r="D145" s="56">
        <v>829928</v>
      </c>
      <c r="E145" s="56">
        <v>829928</v>
      </c>
      <c r="F145" s="14">
        <f t="shared" si="21"/>
        <v>100</v>
      </c>
      <c r="G145" s="35"/>
      <c r="H145" s="17"/>
    </row>
    <row r="146" spans="1:8" ht="114" customHeight="1" x14ac:dyDescent="0.25">
      <c r="A146" s="7"/>
      <c r="B146" s="5" t="s">
        <v>22</v>
      </c>
      <c r="C146" s="56">
        <f t="shared" ref="C146:E146" si="52">C148+C149</f>
        <v>15900</v>
      </c>
      <c r="D146" s="56">
        <f t="shared" si="52"/>
        <v>0</v>
      </c>
      <c r="E146" s="56">
        <f t="shared" si="52"/>
        <v>0</v>
      </c>
      <c r="F146" s="14">
        <f t="shared" si="21"/>
        <v>0</v>
      </c>
      <c r="G146" s="35" t="s">
        <v>80</v>
      </c>
      <c r="H146" s="17"/>
    </row>
    <row r="147" spans="1:8" ht="15.75" x14ac:dyDescent="0.25">
      <c r="A147" s="7"/>
      <c r="B147" s="53" t="s">
        <v>8</v>
      </c>
      <c r="C147" s="56"/>
      <c r="D147" s="56"/>
      <c r="E147" s="56"/>
      <c r="F147" s="14"/>
      <c r="G147" s="35"/>
      <c r="H147" s="17"/>
    </row>
    <row r="148" spans="1:8" ht="21" customHeight="1" x14ac:dyDescent="0.25">
      <c r="A148" s="7"/>
      <c r="B148" s="53" t="s">
        <v>15</v>
      </c>
      <c r="C148" s="56"/>
      <c r="D148" s="56"/>
      <c r="E148" s="56"/>
      <c r="F148" s="14"/>
      <c r="G148" s="35"/>
      <c r="H148" s="17"/>
    </row>
    <row r="149" spans="1:8" ht="19.149999999999999" customHeight="1" x14ac:dyDescent="0.25">
      <c r="A149" s="9"/>
      <c r="B149" s="53" t="s">
        <v>74</v>
      </c>
      <c r="C149" s="56">
        <v>15900</v>
      </c>
      <c r="D149" s="56"/>
      <c r="E149" s="56"/>
      <c r="F149" s="14">
        <f t="shared" si="21"/>
        <v>0</v>
      </c>
      <c r="G149" s="35"/>
      <c r="H149" s="17"/>
    </row>
    <row r="150" spans="1:8" ht="82.15" customHeight="1" x14ac:dyDescent="0.25">
      <c r="A150" s="9"/>
      <c r="B150" s="53" t="s">
        <v>44</v>
      </c>
      <c r="C150" s="56">
        <f t="shared" ref="C150:E150" si="53">C152+C153</f>
        <v>139948092.84999999</v>
      </c>
      <c r="D150" s="56">
        <f t="shared" si="53"/>
        <v>129907041.84999999</v>
      </c>
      <c r="E150" s="56">
        <f t="shared" si="53"/>
        <v>129907041.84999999</v>
      </c>
      <c r="F150" s="14">
        <f t="shared" si="21"/>
        <v>92.825160532368059</v>
      </c>
      <c r="G150" s="35" t="s">
        <v>78</v>
      </c>
      <c r="H150" s="17"/>
    </row>
    <row r="151" spans="1:8" ht="15.75" x14ac:dyDescent="0.25">
      <c r="A151" s="9"/>
      <c r="B151" s="53" t="s">
        <v>8</v>
      </c>
      <c r="C151" s="56"/>
      <c r="D151" s="56"/>
      <c r="E151" s="56"/>
      <c r="F151" s="14"/>
      <c r="G151" s="35"/>
      <c r="H151" s="17"/>
    </row>
    <row r="152" spans="1:8" ht="21.4" customHeight="1" x14ac:dyDescent="0.25">
      <c r="A152" s="9"/>
      <c r="B152" s="53" t="s">
        <v>75</v>
      </c>
      <c r="C152" s="56">
        <v>138965508.44999999</v>
      </c>
      <c r="D152" s="56">
        <v>128994956.28</v>
      </c>
      <c r="E152" s="56">
        <v>128994956.28</v>
      </c>
      <c r="F152" s="14">
        <f t="shared" si="21"/>
        <v>92.825160515576854</v>
      </c>
      <c r="G152" s="35"/>
      <c r="H152" s="17"/>
    </row>
    <row r="153" spans="1:8" ht="21" customHeight="1" x14ac:dyDescent="0.25">
      <c r="A153" s="9"/>
      <c r="B153" s="53" t="s">
        <v>10</v>
      </c>
      <c r="C153" s="56">
        <v>982584.4</v>
      </c>
      <c r="D153" s="56">
        <v>912085.57</v>
      </c>
      <c r="E153" s="56">
        <v>912085.57</v>
      </c>
      <c r="F153" s="14">
        <f t="shared" si="21"/>
        <v>92.825162907125332</v>
      </c>
      <c r="G153" s="35"/>
      <c r="H153" s="17"/>
    </row>
    <row r="154" spans="1:8" ht="132.4" customHeight="1" x14ac:dyDescent="0.25">
      <c r="A154" s="9"/>
      <c r="B154" s="53" t="s">
        <v>87</v>
      </c>
      <c r="C154" s="56">
        <f>C156+C157</f>
        <v>1798806.2</v>
      </c>
      <c r="D154" s="56">
        <f t="shared" ref="D154:E154" si="54">D156+D157</f>
        <v>1789292.06</v>
      </c>
      <c r="E154" s="56">
        <f t="shared" si="54"/>
        <v>1789292.06</v>
      </c>
      <c r="F154" s="14">
        <f t="shared" ref="F154:F284" si="55">E154/C154*100</f>
        <v>99.471085879068028</v>
      </c>
      <c r="G154" s="35" t="s">
        <v>78</v>
      </c>
      <c r="H154" s="17"/>
    </row>
    <row r="155" spans="1:8" ht="22.15" customHeight="1" x14ac:dyDescent="0.25">
      <c r="A155" s="9"/>
      <c r="B155" s="4" t="s">
        <v>8</v>
      </c>
      <c r="C155" s="56"/>
      <c r="D155" s="56"/>
      <c r="E155" s="56"/>
      <c r="F155" s="14"/>
      <c r="G155" s="35"/>
      <c r="H155" s="17"/>
    </row>
    <row r="156" spans="1:8" ht="22.15" customHeight="1" x14ac:dyDescent="0.25">
      <c r="A156" s="9"/>
      <c r="B156" s="4" t="s">
        <v>9</v>
      </c>
      <c r="C156" s="56"/>
      <c r="D156" s="56"/>
      <c r="E156" s="56"/>
      <c r="F156" s="14"/>
      <c r="G156" s="35"/>
      <c r="H156" s="17"/>
    </row>
    <row r="157" spans="1:8" ht="22.15" customHeight="1" x14ac:dyDescent="0.25">
      <c r="A157" s="9"/>
      <c r="B157" s="4" t="s">
        <v>10</v>
      </c>
      <c r="C157" s="56">
        <v>1798806.2</v>
      </c>
      <c r="D157" s="56">
        <v>1789292.06</v>
      </c>
      <c r="E157" s="56">
        <v>1789292.06</v>
      </c>
      <c r="F157" s="14">
        <f t="shared" si="55"/>
        <v>99.471085879068028</v>
      </c>
      <c r="G157" s="35"/>
      <c r="H157" s="17"/>
    </row>
    <row r="158" spans="1:8" ht="66" customHeight="1" x14ac:dyDescent="0.25">
      <c r="A158" s="9"/>
      <c r="B158" s="16" t="s">
        <v>115</v>
      </c>
      <c r="C158" s="56">
        <f>C161</f>
        <v>400000000</v>
      </c>
      <c r="D158" s="56">
        <f>D161</f>
        <v>200000000</v>
      </c>
      <c r="E158" s="56">
        <f t="shared" ref="E158" si="56">E161</f>
        <v>200000000</v>
      </c>
      <c r="F158" s="14">
        <f t="shared" si="55"/>
        <v>50</v>
      </c>
      <c r="G158" s="35" t="s">
        <v>78</v>
      </c>
      <c r="H158" s="17"/>
    </row>
    <row r="159" spans="1:8" ht="22.15" customHeight="1" x14ac:dyDescent="0.25">
      <c r="A159" s="9"/>
      <c r="B159" s="54" t="s">
        <v>8</v>
      </c>
      <c r="C159" s="56"/>
      <c r="D159" s="56"/>
      <c r="E159" s="56"/>
      <c r="F159" s="14"/>
      <c r="G159" s="35"/>
      <c r="H159" s="17"/>
    </row>
    <row r="160" spans="1:8" ht="22.15" customHeight="1" x14ac:dyDescent="0.25">
      <c r="A160" s="9"/>
      <c r="B160" s="54" t="s">
        <v>9</v>
      </c>
      <c r="C160" s="56"/>
      <c r="D160" s="56"/>
      <c r="E160" s="56"/>
      <c r="F160" s="14"/>
      <c r="G160" s="35"/>
      <c r="H160" s="17"/>
    </row>
    <row r="161" spans="1:8" ht="22.15" customHeight="1" x14ac:dyDescent="0.25">
      <c r="A161" s="9"/>
      <c r="B161" s="54" t="s">
        <v>10</v>
      </c>
      <c r="C161" s="56">
        <v>400000000</v>
      </c>
      <c r="D161" s="56">
        <v>200000000</v>
      </c>
      <c r="E161" s="56">
        <v>200000000</v>
      </c>
      <c r="F161" s="14">
        <f t="shared" si="55"/>
        <v>50</v>
      </c>
      <c r="G161" s="35"/>
      <c r="H161" s="17"/>
    </row>
    <row r="162" spans="1:8" ht="99" customHeight="1" x14ac:dyDescent="0.25">
      <c r="A162" s="9"/>
      <c r="B162" s="53" t="s">
        <v>116</v>
      </c>
      <c r="C162" s="56">
        <f>C165</f>
        <v>111334500</v>
      </c>
      <c r="D162" s="56">
        <f t="shared" ref="D162:E162" si="57">D165</f>
        <v>55667280</v>
      </c>
      <c r="E162" s="56">
        <f t="shared" si="57"/>
        <v>55667280</v>
      </c>
      <c r="F162" s="14">
        <f t="shared" si="55"/>
        <v>50.000026945825418</v>
      </c>
      <c r="G162" s="35" t="s">
        <v>78</v>
      </c>
      <c r="H162" s="17"/>
    </row>
    <row r="163" spans="1:8" ht="22.15" customHeight="1" x14ac:dyDescent="0.25">
      <c r="A163" s="9"/>
      <c r="B163" s="53" t="s">
        <v>8</v>
      </c>
      <c r="C163" s="56"/>
      <c r="D163" s="56"/>
      <c r="E163" s="56"/>
      <c r="F163" s="14"/>
      <c r="G163" s="35"/>
      <c r="H163" s="17"/>
    </row>
    <row r="164" spans="1:8" ht="22.15" customHeight="1" x14ac:dyDescent="0.25">
      <c r="A164" s="9"/>
      <c r="B164" s="53" t="s">
        <v>9</v>
      </c>
      <c r="C164" s="56"/>
      <c r="D164" s="56"/>
      <c r="E164" s="56"/>
      <c r="F164" s="14"/>
      <c r="G164" s="35"/>
      <c r="H164" s="17"/>
    </row>
    <row r="165" spans="1:8" ht="22.15" customHeight="1" x14ac:dyDescent="0.25">
      <c r="A165" s="9"/>
      <c r="B165" s="53" t="s">
        <v>117</v>
      </c>
      <c r="C165" s="56">
        <v>111334500</v>
      </c>
      <c r="D165" s="56">
        <v>55667280</v>
      </c>
      <c r="E165" s="56">
        <v>55667280</v>
      </c>
      <c r="F165" s="14">
        <f t="shared" si="55"/>
        <v>50.000026945825418</v>
      </c>
      <c r="G165" s="35"/>
      <c r="H165" s="17"/>
    </row>
    <row r="166" spans="1:8" ht="106.5" customHeight="1" x14ac:dyDescent="0.25">
      <c r="A166" s="9"/>
      <c r="B166" s="53" t="s">
        <v>118</v>
      </c>
      <c r="C166" s="56">
        <f>C168+C169</f>
        <v>109469086.95</v>
      </c>
      <c r="D166" s="56">
        <f t="shared" ref="D166:E166" si="58">D168+D169</f>
        <v>95853067.75</v>
      </c>
      <c r="E166" s="56">
        <f t="shared" si="58"/>
        <v>95853067.75</v>
      </c>
      <c r="F166" s="14">
        <f t="shared" si="55"/>
        <v>87.561767820152625</v>
      </c>
      <c r="G166" s="35" t="s">
        <v>79</v>
      </c>
      <c r="H166" s="17"/>
    </row>
    <row r="167" spans="1:8" ht="22.15" customHeight="1" x14ac:dyDescent="0.25">
      <c r="A167" s="9"/>
      <c r="B167" s="53" t="s">
        <v>8</v>
      </c>
      <c r="C167" s="56"/>
      <c r="D167" s="56"/>
      <c r="E167" s="56"/>
      <c r="F167" s="14"/>
      <c r="G167" s="35"/>
      <c r="H167" s="17"/>
    </row>
    <row r="168" spans="1:8" ht="39" customHeight="1" x14ac:dyDescent="0.25">
      <c r="A168" s="9"/>
      <c r="B168" s="53" t="s">
        <v>119</v>
      </c>
      <c r="C168" s="56">
        <v>78868211.640000001</v>
      </c>
      <c r="D168" s="56">
        <v>69058400.359999999</v>
      </c>
      <c r="E168" s="56">
        <v>69058400.359999999</v>
      </c>
      <c r="F168" s="14">
        <f t="shared" si="55"/>
        <v>87.561767819996177</v>
      </c>
      <c r="G168" s="35"/>
      <c r="H168" s="17"/>
    </row>
    <row r="169" spans="1:8" ht="22.15" customHeight="1" x14ac:dyDescent="0.25">
      <c r="A169" s="9"/>
      <c r="B169" s="53" t="s">
        <v>12</v>
      </c>
      <c r="C169" s="56">
        <v>30600875.309999999</v>
      </c>
      <c r="D169" s="56">
        <v>26794667.390000001</v>
      </c>
      <c r="E169" s="56">
        <v>26794667.390000001</v>
      </c>
      <c r="F169" s="14">
        <f t="shared" si="55"/>
        <v>87.561767820555858</v>
      </c>
      <c r="G169" s="35"/>
      <c r="H169" s="17"/>
    </row>
    <row r="170" spans="1:8" ht="92.25" customHeight="1" x14ac:dyDescent="0.25">
      <c r="A170" s="9"/>
      <c r="B170" s="53" t="s">
        <v>120</v>
      </c>
      <c r="C170" s="56">
        <f>C173</f>
        <v>551300</v>
      </c>
      <c r="D170" s="56">
        <f t="shared" ref="D170:E170" si="59">D173</f>
        <v>551070.25</v>
      </c>
      <c r="E170" s="56">
        <f t="shared" si="59"/>
        <v>551070.25</v>
      </c>
      <c r="F170" s="14">
        <f t="shared" si="55"/>
        <v>99.958325775439874</v>
      </c>
      <c r="G170" s="35" t="s">
        <v>78</v>
      </c>
      <c r="H170" s="17"/>
    </row>
    <row r="171" spans="1:8" ht="22.15" customHeight="1" x14ac:dyDescent="0.25">
      <c r="A171" s="9"/>
      <c r="B171" s="53" t="s">
        <v>8</v>
      </c>
      <c r="C171" s="56"/>
      <c r="D171" s="56"/>
      <c r="E171" s="56"/>
      <c r="F171" s="14"/>
      <c r="G171" s="35"/>
      <c r="H171" s="17"/>
    </row>
    <row r="172" spans="1:8" ht="22.15" customHeight="1" x14ac:dyDescent="0.25">
      <c r="A172" s="9"/>
      <c r="B172" s="53" t="s">
        <v>9</v>
      </c>
      <c r="C172" s="56"/>
      <c r="D172" s="56"/>
      <c r="E172" s="56"/>
      <c r="F172" s="14"/>
      <c r="G172" s="35"/>
      <c r="H172" s="17"/>
    </row>
    <row r="173" spans="1:8" ht="22.15" customHeight="1" x14ac:dyDescent="0.25">
      <c r="A173" s="9"/>
      <c r="B173" s="53" t="s">
        <v>10</v>
      </c>
      <c r="C173" s="56">
        <v>551300</v>
      </c>
      <c r="D173" s="56">
        <v>551070.25</v>
      </c>
      <c r="E173" s="56">
        <v>551070.25</v>
      </c>
      <c r="F173" s="14">
        <f t="shared" si="55"/>
        <v>99.958325775439874</v>
      </c>
      <c r="G173" s="35"/>
      <c r="H173" s="17"/>
    </row>
    <row r="174" spans="1:8" ht="91.5" customHeight="1" x14ac:dyDescent="0.25">
      <c r="A174" s="9"/>
      <c r="B174" s="33" t="s">
        <v>113</v>
      </c>
      <c r="C174" s="56">
        <f>C176</f>
        <v>89600</v>
      </c>
      <c r="D174" s="56">
        <f t="shared" ref="D174:E174" si="60">D176</f>
        <v>89600</v>
      </c>
      <c r="E174" s="56">
        <f t="shared" si="60"/>
        <v>89600</v>
      </c>
      <c r="F174" s="14">
        <f t="shared" si="55"/>
        <v>100</v>
      </c>
      <c r="G174" s="35" t="s">
        <v>78</v>
      </c>
      <c r="H174" s="17"/>
    </row>
    <row r="175" spans="1:8" ht="22.15" customHeight="1" x14ac:dyDescent="0.25">
      <c r="A175" s="9"/>
      <c r="B175" s="44" t="s">
        <v>8</v>
      </c>
      <c r="C175" s="56"/>
      <c r="D175" s="56"/>
      <c r="E175" s="56"/>
      <c r="F175" s="14"/>
      <c r="G175" s="35"/>
      <c r="H175" s="17"/>
    </row>
    <row r="176" spans="1:8" ht="22.15" customHeight="1" x14ac:dyDescent="0.25">
      <c r="A176" s="9"/>
      <c r="B176" s="54" t="s">
        <v>12</v>
      </c>
      <c r="C176" s="56">
        <v>89600</v>
      </c>
      <c r="D176" s="56">
        <v>89600</v>
      </c>
      <c r="E176" s="56">
        <v>89600</v>
      </c>
      <c r="F176" s="14">
        <f t="shared" si="55"/>
        <v>100</v>
      </c>
      <c r="G176" s="35"/>
      <c r="H176" s="17"/>
    </row>
    <row r="177" spans="1:8" ht="102" customHeight="1" x14ac:dyDescent="0.25">
      <c r="A177" s="9"/>
      <c r="B177" s="53" t="s">
        <v>142</v>
      </c>
      <c r="C177" s="56">
        <f>C180</f>
        <v>12500000</v>
      </c>
      <c r="D177" s="56">
        <f t="shared" ref="D177:E177" si="61">D180</f>
        <v>0</v>
      </c>
      <c r="E177" s="56">
        <f t="shared" si="61"/>
        <v>0</v>
      </c>
      <c r="F177" s="14">
        <f t="shared" si="55"/>
        <v>0</v>
      </c>
      <c r="G177" s="35" t="s">
        <v>78</v>
      </c>
      <c r="H177" s="17"/>
    </row>
    <row r="178" spans="1:8" ht="22.15" customHeight="1" x14ac:dyDescent="0.25">
      <c r="A178" s="9"/>
      <c r="B178" s="53" t="s">
        <v>8</v>
      </c>
      <c r="C178" s="56"/>
      <c r="D178" s="56"/>
      <c r="E178" s="56"/>
      <c r="F178" s="14"/>
      <c r="G178" s="35"/>
      <c r="H178" s="17"/>
    </row>
    <row r="179" spans="1:8" ht="22.15" customHeight="1" x14ac:dyDescent="0.25">
      <c r="A179" s="9"/>
      <c r="B179" s="53" t="s">
        <v>9</v>
      </c>
      <c r="C179" s="56"/>
      <c r="D179" s="56"/>
      <c r="E179" s="56"/>
      <c r="F179" s="14"/>
      <c r="G179" s="35"/>
      <c r="H179" s="17"/>
    </row>
    <row r="180" spans="1:8" ht="22.15" customHeight="1" x14ac:dyDescent="0.25">
      <c r="A180" s="9"/>
      <c r="B180" s="53" t="s">
        <v>18</v>
      </c>
      <c r="C180" s="56">
        <v>12500000</v>
      </c>
      <c r="D180" s="56"/>
      <c r="E180" s="56"/>
      <c r="F180" s="14">
        <f t="shared" si="55"/>
        <v>0</v>
      </c>
      <c r="G180" s="35"/>
      <c r="H180" s="17"/>
    </row>
    <row r="181" spans="1:8" ht="104.25" customHeight="1" x14ac:dyDescent="0.25">
      <c r="A181" s="9"/>
      <c r="B181" s="53" t="s">
        <v>140</v>
      </c>
      <c r="C181" s="56">
        <f>C183</f>
        <v>587330</v>
      </c>
      <c r="D181" s="56">
        <f t="shared" ref="D181:E181" si="62">D183</f>
        <v>587330</v>
      </c>
      <c r="E181" s="56">
        <f t="shared" si="62"/>
        <v>587330</v>
      </c>
      <c r="F181" s="14">
        <f t="shared" si="55"/>
        <v>100</v>
      </c>
      <c r="G181" s="35" t="s">
        <v>78</v>
      </c>
      <c r="H181" s="17"/>
    </row>
    <row r="182" spans="1:8" ht="22.15" customHeight="1" x14ac:dyDescent="0.25">
      <c r="A182" s="9"/>
      <c r="B182" s="44" t="s">
        <v>8</v>
      </c>
      <c r="C182" s="56"/>
      <c r="D182" s="56"/>
      <c r="E182" s="56"/>
      <c r="F182" s="14"/>
      <c r="G182" s="35"/>
      <c r="H182" s="17"/>
    </row>
    <row r="183" spans="1:8" ht="22.15" customHeight="1" x14ac:dyDescent="0.25">
      <c r="A183" s="9"/>
      <c r="B183" s="55" t="s">
        <v>141</v>
      </c>
      <c r="C183" s="56">
        <v>587330</v>
      </c>
      <c r="D183" s="56">
        <v>587330</v>
      </c>
      <c r="E183" s="56">
        <v>587330</v>
      </c>
      <c r="F183" s="14">
        <f t="shared" si="55"/>
        <v>100</v>
      </c>
      <c r="G183" s="35"/>
      <c r="H183" s="17"/>
    </row>
    <row r="184" spans="1:8" ht="89.25" customHeight="1" x14ac:dyDescent="0.25">
      <c r="A184" s="9"/>
      <c r="B184" s="53" t="s">
        <v>144</v>
      </c>
      <c r="C184" s="56">
        <f>C186</f>
        <v>180000</v>
      </c>
      <c r="D184" s="56">
        <f t="shared" ref="D184:E184" si="63">D186</f>
        <v>180000</v>
      </c>
      <c r="E184" s="56">
        <f t="shared" si="63"/>
        <v>180000</v>
      </c>
      <c r="F184" s="14">
        <f t="shared" si="55"/>
        <v>100</v>
      </c>
      <c r="G184" s="35" t="s">
        <v>145</v>
      </c>
      <c r="H184" s="17"/>
    </row>
    <row r="185" spans="1:8" ht="22.15" customHeight="1" x14ac:dyDescent="0.25">
      <c r="A185" s="9"/>
      <c r="B185" s="44" t="s">
        <v>8</v>
      </c>
      <c r="C185" s="56"/>
      <c r="D185" s="56"/>
      <c r="E185" s="56"/>
      <c r="F185" s="14"/>
      <c r="G185" s="35"/>
      <c r="H185" s="17"/>
    </row>
    <row r="186" spans="1:8" ht="22.15" customHeight="1" x14ac:dyDescent="0.25">
      <c r="A186" s="9"/>
      <c r="B186" s="54" t="s">
        <v>146</v>
      </c>
      <c r="C186" s="56">
        <v>180000</v>
      </c>
      <c r="D186" s="56">
        <v>180000</v>
      </c>
      <c r="E186" s="56">
        <v>180000</v>
      </c>
      <c r="F186" s="14">
        <f t="shared" si="55"/>
        <v>100</v>
      </c>
      <c r="G186" s="35"/>
      <c r="H186" s="17"/>
    </row>
    <row r="187" spans="1:8" ht="19.149999999999999" customHeight="1" x14ac:dyDescent="0.25">
      <c r="A187" s="7" t="s">
        <v>36</v>
      </c>
      <c r="B187" s="60" t="s">
        <v>37</v>
      </c>
      <c r="C187" s="58">
        <f>C188+C192</f>
        <v>193985181.41</v>
      </c>
      <c r="D187" s="58">
        <f t="shared" ref="D187:E187" si="64">D188</f>
        <v>190865178.06</v>
      </c>
      <c r="E187" s="58">
        <f t="shared" si="64"/>
        <v>190865178.06</v>
      </c>
      <c r="F187" s="2">
        <f t="shared" si="55"/>
        <v>98.391627995848978</v>
      </c>
      <c r="G187" s="36"/>
      <c r="H187" s="17"/>
    </row>
    <row r="188" spans="1:8" ht="78.75" x14ac:dyDescent="0.25">
      <c r="A188" s="7"/>
      <c r="B188" s="53" t="s">
        <v>104</v>
      </c>
      <c r="C188" s="56">
        <f t="shared" ref="C188:E188" si="65">C190+C191</f>
        <v>190865181.41</v>
      </c>
      <c r="D188" s="56">
        <f t="shared" si="65"/>
        <v>190865178.06</v>
      </c>
      <c r="E188" s="56">
        <f t="shared" si="65"/>
        <v>190865178.06</v>
      </c>
      <c r="F188" s="14">
        <f t="shared" si="55"/>
        <v>99.999998244834416</v>
      </c>
      <c r="G188" s="35" t="s">
        <v>78</v>
      </c>
      <c r="H188" s="17"/>
    </row>
    <row r="189" spans="1:8" ht="15.75" x14ac:dyDescent="0.25">
      <c r="A189" s="9"/>
      <c r="B189" s="22" t="s">
        <v>8</v>
      </c>
      <c r="C189" s="58"/>
      <c r="D189" s="58"/>
      <c r="E189" s="58"/>
      <c r="F189" s="14"/>
      <c r="G189" s="35"/>
      <c r="H189" s="17"/>
    </row>
    <row r="190" spans="1:8" ht="21" customHeight="1" x14ac:dyDescent="0.25">
      <c r="A190" s="9"/>
      <c r="B190" s="19" t="s">
        <v>15</v>
      </c>
      <c r="C190" s="56">
        <v>189335200</v>
      </c>
      <c r="D190" s="56">
        <v>189335196.94</v>
      </c>
      <c r="E190" s="56">
        <v>189335196.94</v>
      </c>
      <c r="F190" s="14">
        <f t="shared" si="55"/>
        <v>99.999998383818749</v>
      </c>
      <c r="G190" s="35"/>
      <c r="H190" s="17"/>
    </row>
    <row r="191" spans="1:8" ht="21.4" customHeight="1" x14ac:dyDescent="0.25">
      <c r="A191" s="9"/>
      <c r="B191" s="19" t="s">
        <v>12</v>
      </c>
      <c r="C191" s="56">
        <v>1529981.41</v>
      </c>
      <c r="D191" s="56">
        <v>1529981.12</v>
      </c>
      <c r="E191" s="56">
        <v>1529981.12</v>
      </c>
      <c r="F191" s="14">
        <f t="shared" si="55"/>
        <v>99.999981045521352</v>
      </c>
      <c r="G191" s="35"/>
      <c r="H191" s="17"/>
    </row>
    <row r="192" spans="1:8" ht="103.5" customHeight="1" x14ac:dyDescent="0.25">
      <c r="A192" s="9"/>
      <c r="B192" s="54" t="s">
        <v>121</v>
      </c>
      <c r="C192" s="56">
        <f>C195</f>
        <v>3120000</v>
      </c>
      <c r="D192" s="56">
        <f t="shared" ref="D192:E192" si="66">D195</f>
        <v>0</v>
      </c>
      <c r="E192" s="56">
        <f t="shared" si="66"/>
        <v>0</v>
      </c>
      <c r="F192" s="14">
        <f t="shared" si="55"/>
        <v>0</v>
      </c>
      <c r="G192" s="35" t="s">
        <v>78</v>
      </c>
      <c r="H192" s="17"/>
    </row>
    <row r="193" spans="1:8" ht="21.4" customHeight="1" x14ac:dyDescent="0.25">
      <c r="A193" s="9"/>
      <c r="B193" s="54" t="s">
        <v>8</v>
      </c>
      <c r="C193" s="56"/>
      <c r="D193" s="56"/>
      <c r="E193" s="56"/>
      <c r="F193" s="14"/>
      <c r="G193" s="35"/>
      <c r="H193" s="17"/>
    </row>
    <row r="194" spans="1:8" ht="21.4" customHeight="1" x14ac:dyDescent="0.25">
      <c r="A194" s="9"/>
      <c r="B194" s="54" t="s">
        <v>9</v>
      </c>
      <c r="C194" s="56"/>
      <c r="D194" s="56"/>
      <c r="E194" s="56"/>
      <c r="F194" s="14"/>
      <c r="G194" s="35"/>
      <c r="H194" s="17"/>
    </row>
    <row r="195" spans="1:8" ht="21.4" customHeight="1" x14ac:dyDescent="0.25">
      <c r="A195" s="9"/>
      <c r="B195" s="54" t="s">
        <v>12</v>
      </c>
      <c r="C195" s="56">
        <v>3120000</v>
      </c>
      <c r="D195" s="56"/>
      <c r="E195" s="56"/>
      <c r="F195" s="14">
        <f t="shared" si="55"/>
        <v>0</v>
      </c>
      <c r="G195" s="35"/>
      <c r="H195" s="17"/>
    </row>
    <row r="196" spans="1:8" ht="20.65" customHeight="1" x14ac:dyDescent="0.25">
      <c r="A196" s="7" t="s">
        <v>41</v>
      </c>
      <c r="B196" s="18" t="s">
        <v>23</v>
      </c>
      <c r="C196" s="59">
        <f>C197+C201+C205+C209+C213+C217+C221+C225+C229+C233+C237+C241+C246+C250+C254+C258+C262+C266+C270+C274+C278+C281+C284+C288</f>
        <v>7203413750.3299999</v>
      </c>
      <c r="D196" s="59">
        <f t="shared" ref="D196:E196" si="67">D197+D201+D205+D209+D213+D217+D221+D225+D229+D233+D237+D241+D246+D250+D254+D258+D262+D266+D270+D274+D278+D281+D284+D288</f>
        <v>6379717235.2399998</v>
      </c>
      <c r="E196" s="59">
        <f t="shared" si="67"/>
        <v>6379717235.2399998</v>
      </c>
      <c r="F196" s="2">
        <f t="shared" si="55"/>
        <v>88.565192231915518</v>
      </c>
      <c r="G196" s="37"/>
      <c r="H196" s="17"/>
    </row>
    <row r="197" spans="1:8" ht="114.4" customHeight="1" x14ac:dyDescent="0.25">
      <c r="A197" s="9"/>
      <c r="B197" s="16" t="s">
        <v>24</v>
      </c>
      <c r="C197" s="28">
        <f t="shared" ref="C197:E197" si="68">C199+C200</f>
        <v>2577167600</v>
      </c>
      <c r="D197" s="28">
        <f t="shared" si="68"/>
        <v>2276095593</v>
      </c>
      <c r="E197" s="28">
        <f t="shared" si="68"/>
        <v>2276095593</v>
      </c>
      <c r="F197" s="14">
        <f t="shared" si="55"/>
        <v>88.317717210165142</v>
      </c>
      <c r="G197" s="35" t="s">
        <v>81</v>
      </c>
      <c r="H197" s="17"/>
    </row>
    <row r="198" spans="1:8" ht="15.75" x14ac:dyDescent="0.25">
      <c r="A198" s="9"/>
      <c r="B198" s="16" t="s">
        <v>8</v>
      </c>
      <c r="C198" s="56"/>
      <c r="D198" s="56"/>
      <c r="E198" s="56"/>
      <c r="F198" s="14"/>
      <c r="G198" s="35"/>
      <c r="H198" s="17"/>
    </row>
    <row r="199" spans="1:8" ht="18.399999999999999" customHeight="1" x14ac:dyDescent="0.25">
      <c r="A199" s="9"/>
      <c r="B199" s="16" t="s">
        <v>9</v>
      </c>
      <c r="C199" s="56"/>
      <c r="D199" s="56"/>
      <c r="E199" s="56"/>
      <c r="F199" s="14"/>
      <c r="G199" s="35"/>
      <c r="H199" s="17"/>
    </row>
    <row r="200" spans="1:8" ht="19.899999999999999" customHeight="1" x14ac:dyDescent="0.25">
      <c r="A200" s="9"/>
      <c r="B200" s="53" t="s">
        <v>50</v>
      </c>
      <c r="C200" s="28">
        <v>2577167600</v>
      </c>
      <c r="D200" s="28">
        <v>2276095593</v>
      </c>
      <c r="E200" s="28">
        <v>2276095593</v>
      </c>
      <c r="F200" s="14">
        <f t="shared" si="55"/>
        <v>88.317717210165142</v>
      </c>
      <c r="G200" s="35"/>
      <c r="H200" s="17"/>
    </row>
    <row r="201" spans="1:8" ht="149.44999999999999" customHeight="1" x14ac:dyDescent="0.25">
      <c r="A201" s="7"/>
      <c r="B201" s="16" t="s">
        <v>46</v>
      </c>
      <c r="C201" s="56">
        <f>C203+C204</f>
        <v>2708369100</v>
      </c>
      <c r="D201" s="56">
        <f t="shared" ref="D201:E201" si="69">D203+D204</f>
        <v>2613531281.5100002</v>
      </c>
      <c r="E201" s="56">
        <f t="shared" si="69"/>
        <v>2613531281.5100002</v>
      </c>
      <c r="F201" s="14">
        <f t="shared" si="55"/>
        <v>96.498342176108878</v>
      </c>
      <c r="G201" s="35" t="s">
        <v>81</v>
      </c>
      <c r="H201" s="17"/>
    </row>
    <row r="202" spans="1:8" ht="15.75" x14ac:dyDescent="0.25">
      <c r="A202" s="7"/>
      <c r="B202" s="53" t="s">
        <v>8</v>
      </c>
      <c r="C202" s="56"/>
      <c r="D202" s="56"/>
      <c r="E202" s="56"/>
      <c r="F202" s="14"/>
      <c r="G202" s="35"/>
      <c r="H202" s="17"/>
    </row>
    <row r="203" spans="1:8" ht="15.75" x14ac:dyDescent="0.25">
      <c r="A203" s="9"/>
      <c r="B203" s="53" t="s">
        <v>9</v>
      </c>
      <c r="C203" s="56"/>
      <c r="D203" s="56"/>
      <c r="E203" s="56"/>
      <c r="F203" s="14"/>
      <c r="G203" s="35"/>
      <c r="H203" s="17"/>
    </row>
    <row r="204" spans="1:8" ht="22.9" customHeight="1" x14ac:dyDescent="0.25">
      <c r="A204" s="9"/>
      <c r="B204" s="53" t="s">
        <v>50</v>
      </c>
      <c r="C204" s="56">
        <v>2708369100</v>
      </c>
      <c r="D204" s="56">
        <v>2613531281.5100002</v>
      </c>
      <c r="E204" s="56">
        <v>2613531281.5100002</v>
      </c>
      <c r="F204" s="14">
        <f t="shared" si="55"/>
        <v>96.498342176108878</v>
      </c>
      <c r="G204" s="35"/>
      <c r="H204" s="17"/>
    </row>
    <row r="205" spans="1:8" ht="126" x14ac:dyDescent="0.25">
      <c r="A205" s="9"/>
      <c r="B205" s="53" t="s">
        <v>105</v>
      </c>
      <c r="C205" s="56">
        <f t="shared" ref="C205" si="70">C207+C208</f>
        <v>5117251</v>
      </c>
      <c r="D205" s="56">
        <f>D207+D208</f>
        <v>4131000</v>
      </c>
      <c r="E205" s="56">
        <f>E207+E208</f>
        <v>4131000</v>
      </c>
      <c r="F205" s="14">
        <f t="shared" si="55"/>
        <v>80.726937177793317</v>
      </c>
      <c r="G205" s="35" t="s">
        <v>81</v>
      </c>
      <c r="H205" s="17"/>
    </row>
    <row r="206" spans="1:8" ht="19.149999999999999" customHeight="1" x14ac:dyDescent="0.25">
      <c r="A206" s="9"/>
      <c r="B206" s="53" t="s">
        <v>8</v>
      </c>
      <c r="C206" s="56"/>
      <c r="D206" s="56"/>
      <c r="E206" s="56"/>
      <c r="F206" s="14"/>
      <c r="G206" s="35"/>
      <c r="H206" s="17"/>
    </row>
    <row r="207" spans="1:8" ht="19.149999999999999" customHeight="1" x14ac:dyDescent="0.25">
      <c r="A207" s="9"/>
      <c r="B207" s="53" t="s">
        <v>15</v>
      </c>
      <c r="C207" s="56"/>
      <c r="D207" s="56"/>
      <c r="E207" s="56"/>
      <c r="F207" s="14"/>
      <c r="G207" s="35"/>
      <c r="H207" s="17"/>
    </row>
    <row r="208" spans="1:8" ht="22.15" customHeight="1" x14ac:dyDescent="0.25">
      <c r="A208" s="9"/>
      <c r="B208" s="53" t="s">
        <v>50</v>
      </c>
      <c r="C208" s="56">
        <v>5117251</v>
      </c>
      <c r="D208" s="56">
        <v>4131000</v>
      </c>
      <c r="E208" s="56">
        <v>4131000</v>
      </c>
      <c r="F208" s="14">
        <f>E208/C208*100</f>
        <v>80.726937177793317</v>
      </c>
      <c r="G208" s="35"/>
      <c r="H208" s="17"/>
    </row>
    <row r="209" spans="1:8" ht="83.65" customHeight="1" x14ac:dyDescent="0.25">
      <c r="A209" s="9"/>
      <c r="B209" s="53" t="s">
        <v>54</v>
      </c>
      <c r="C209" s="56">
        <f>C211+C212</f>
        <v>301388501</v>
      </c>
      <c r="D209" s="56">
        <f>D211+D212</f>
        <v>245225543.35000002</v>
      </c>
      <c r="E209" s="56">
        <f>E211+E212</f>
        <v>245225543.35000002</v>
      </c>
      <c r="F209" s="14">
        <f t="shared" si="55"/>
        <v>81.365261958020099</v>
      </c>
      <c r="G209" s="35" t="s">
        <v>81</v>
      </c>
      <c r="H209" s="17"/>
    </row>
    <row r="210" spans="1:8" ht="15.75" x14ac:dyDescent="0.25">
      <c r="A210" s="9"/>
      <c r="B210" s="53" t="s">
        <v>8</v>
      </c>
      <c r="C210" s="56"/>
      <c r="D210" s="56"/>
      <c r="E210" s="56"/>
      <c r="F210" s="14"/>
      <c r="G210" s="35"/>
      <c r="H210" s="17"/>
    </row>
    <row r="211" spans="1:8" ht="19.149999999999999" customHeight="1" x14ac:dyDescent="0.25">
      <c r="A211" s="9"/>
      <c r="B211" s="53" t="s">
        <v>9</v>
      </c>
      <c r="C211" s="56">
        <v>299873956</v>
      </c>
      <c r="D211" s="56">
        <v>243993237.30000001</v>
      </c>
      <c r="E211" s="56">
        <v>243993237.30000001</v>
      </c>
      <c r="F211" s="14">
        <f t="shared" si="55"/>
        <v>81.365264444638868</v>
      </c>
      <c r="G211" s="35"/>
      <c r="H211" s="17"/>
    </row>
    <row r="212" spans="1:8" ht="19.899999999999999" customHeight="1" x14ac:dyDescent="0.25">
      <c r="A212" s="9"/>
      <c r="B212" s="53" t="s">
        <v>50</v>
      </c>
      <c r="C212" s="56">
        <v>1514545</v>
      </c>
      <c r="D212" s="56">
        <v>1232306.05</v>
      </c>
      <c r="E212" s="56">
        <v>1232306.05</v>
      </c>
      <c r="F212" s="14">
        <f t="shared" si="55"/>
        <v>81.364769617277801</v>
      </c>
      <c r="G212" s="35"/>
      <c r="H212" s="17"/>
    </row>
    <row r="213" spans="1:8" ht="82.9" customHeight="1" x14ac:dyDescent="0.25">
      <c r="A213" s="9"/>
      <c r="B213" s="53" t="s">
        <v>52</v>
      </c>
      <c r="C213" s="56">
        <f>C215+C216</f>
        <v>186437700</v>
      </c>
      <c r="D213" s="56">
        <f t="shared" ref="D213:E213" si="71">SUM(D215+D216)</f>
        <v>170338012.41</v>
      </c>
      <c r="E213" s="56">
        <f t="shared" si="71"/>
        <v>170338012.41</v>
      </c>
      <c r="F213" s="14">
        <f t="shared" si="55"/>
        <v>91.36457508862209</v>
      </c>
      <c r="G213" s="35" t="s">
        <v>81</v>
      </c>
      <c r="H213" s="17"/>
    </row>
    <row r="214" spans="1:8" ht="19.899999999999999" customHeight="1" x14ac:dyDescent="0.25">
      <c r="A214" s="9"/>
      <c r="B214" s="53" t="s">
        <v>8</v>
      </c>
      <c r="C214" s="56"/>
      <c r="D214" s="56"/>
      <c r="E214" s="56"/>
      <c r="F214" s="14"/>
      <c r="G214" s="35"/>
      <c r="H214" s="17"/>
    </row>
    <row r="215" spans="1:8" ht="19.5" customHeight="1" x14ac:dyDescent="0.25">
      <c r="A215" s="9"/>
      <c r="B215" s="53" t="s">
        <v>15</v>
      </c>
      <c r="C215" s="56">
        <v>186437700</v>
      </c>
      <c r="D215" s="56">
        <v>170338012.41</v>
      </c>
      <c r="E215" s="56">
        <v>170338012.41</v>
      </c>
      <c r="F215" s="14">
        <f t="shared" si="55"/>
        <v>91.36457508862209</v>
      </c>
      <c r="G215" s="35"/>
      <c r="H215" s="17"/>
    </row>
    <row r="216" spans="1:8" ht="19.5" customHeight="1" x14ac:dyDescent="0.25">
      <c r="A216" s="9"/>
      <c r="B216" s="53" t="s">
        <v>50</v>
      </c>
      <c r="C216" s="56"/>
      <c r="D216" s="56"/>
      <c r="E216" s="56"/>
      <c r="F216" s="14"/>
      <c r="G216" s="35"/>
      <c r="H216" s="17"/>
    </row>
    <row r="217" spans="1:8" ht="70.5" customHeight="1" x14ac:dyDescent="0.25">
      <c r="A217" s="9"/>
      <c r="B217" s="53" t="s">
        <v>56</v>
      </c>
      <c r="C217" s="56">
        <f>C219+C220</f>
        <v>75608200</v>
      </c>
      <c r="D217" s="56">
        <f t="shared" ref="D217:E217" si="72">SUM(D219+D220)</f>
        <v>75608200</v>
      </c>
      <c r="E217" s="56">
        <f t="shared" si="72"/>
        <v>75608200</v>
      </c>
      <c r="F217" s="14">
        <f t="shared" si="55"/>
        <v>100</v>
      </c>
      <c r="G217" s="35" t="s">
        <v>81</v>
      </c>
      <c r="H217" s="17"/>
    </row>
    <row r="218" spans="1:8" ht="15.75" x14ac:dyDescent="0.25">
      <c r="A218" s="9"/>
      <c r="B218" s="53" t="s">
        <v>8</v>
      </c>
      <c r="C218" s="56"/>
      <c r="D218" s="56"/>
      <c r="E218" s="56"/>
      <c r="F218" s="14"/>
      <c r="G218" s="35"/>
      <c r="H218" s="17"/>
    </row>
    <row r="219" spans="1:8" ht="15.75" x14ac:dyDescent="0.25">
      <c r="A219" s="9"/>
      <c r="B219" s="53" t="s">
        <v>15</v>
      </c>
      <c r="C219" s="56"/>
      <c r="D219" s="56"/>
      <c r="E219" s="56"/>
      <c r="F219" s="14"/>
      <c r="G219" s="35"/>
      <c r="H219" s="17"/>
    </row>
    <row r="220" spans="1:8" ht="20.65" customHeight="1" x14ac:dyDescent="0.25">
      <c r="A220" s="9"/>
      <c r="B220" s="53" t="s">
        <v>50</v>
      </c>
      <c r="C220" s="56">
        <v>75608200</v>
      </c>
      <c r="D220" s="56">
        <v>75608200</v>
      </c>
      <c r="E220" s="56">
        <v>75608200</v>
      </c>
      <c r="F220" s="14">
        <f t="shared" si="55"/>
        <v>100</v>
      </c>
      <c r="G220" s="35"/>
      <c r="H220" s="17"/>
    </row>
    <row r="221" spans="1:8" ht="78.75" x14ac:dyDescent="0.25">
      <c r="A221" s="9"/>
      <c r="B221" s="53" t="s">
        <v>58</v>
      </c>
      <c r="C221" s="56">
        <f t="shared" ref="C221:E221" si="73">C223+C224</f>
        <v>11640606.060000001</v>
      </c>
      <c r="D221" s="56">
        <f t="shared" si="73"/>
        <v>11640606.060000001</v>
      </c>
      <c r="E221" s="56">
        <f t="shared" si="73"/>
        <v>11640606.060000001</v>
      </c>
      <c r="F221" s="14">
        <f t="shared" si="55"/>
        <v>100</v>
      </c>
      <c r="G221" s="35" t="s">
        <v>82</v>
      </c>
      <c r="H221" s="17"/>
    </row>
    <row r="222" spans="1:8" ht="15.75" x14ac:dyDescent="0.25">
      <c r="A222" s="9"/>
      <c r="B222" s="4" t="s">
        <v>8</v>
      </c>
      <c r="C222" s="56"/>
      <c r="D222" s="56"/>
      <c r="E222" s="56"/>
      <c r="F222" s="14"/>
      <c r="G222" s="35"/>
      <c r="H222" s="17"/>
    </row>
    <row r="223" spans="1:8" ht="22.5" customHeight="1" x14ac:dyDescent="0.25">
      <c r="A223" s="9"/>
      <c r="B223" s="4" t="s">
        <v>15</v>
      </c>
      <c r="C223" s="56">
        <v>11524200</v>
      </c>
      <c r="D223" s="56">
        <v>11524200</v>
      </c>
      <c r="E223" s="56">
        <v>11524200</v>
      </c>
      <c r="F223" s="14">
        <f t="shared" si="55"/>
        <v>100</v>
      </c>
      <c r="G223" s="35"/>
      <c r="H223" s="17"/>
    </row>
    <row r="224" spans="1:8" ht="22.15" customHeight="1" x14ac:dyDescent="0.25">
      <c r="A224" s="9"/>
      <c r="B224" s="4" t="s">
        <v>72</v>
      </c>
      <c r="C224" s="56">
        <v>116406.06</v>
      </c>
      <c r="D224" s="56">
        <v>116406.06</v>
      </c>
      <c r="E224" s="56">
        <v>116406.06</v>
      </c>
      <c r="F224" s="14">
        <f t="shared" si="55"/>
        <v>100</v>
      </c>
      <c r="G224" s="35"/>
      <c r="H224" s="17"/>
    </row>
    <row r="225" spans="1:8" ht="78.75" x14ac:dyDescent="0.25">
      <c r="A225" s="9"/>
      <c r="B225" s="53" t="s">
        <v>91</v>
      </c>
      <c r="C225" s="56">
        <f>C227+C228</f>
        <v>7706500</v>
      </c>
      <c r="D225" s="56">
        <f t="shared" ref="D225:E225" si="74">D227+D228</f>
        <v>7679712</v>
      </c>
      <c r="E225" s="56">
        <f t="shared" si="74"/>
        <v>7679712</v>
      </c>
      <c r="F225" s="14">
        <f t="shared" si="55"/>
        <v>99.652397326931805</v>
      </c>
      <c r="G225" s="35" t="s">
        <v>82</v>
      </c>
      <c r="H225" s="17"/>
    </row>
    <row r="226" spans="1:8" ht="18.399999999999999" customHeight="1" x14ac:dyDescent="0.25">
      <c r="A226" s="9"/>
      <c r="B226" s="4" t="s">
        <v>8</v>
      </c>
      <c r="C226" s="56"/>
      <c r="D226" s="56"/>
      <c r="E226" s="56"/>
      <c r="F226" s="14"/>
      <c r="G226" s="35"/>
      <c r="H226" s="17"/>
    </row>
    <row r="227" spans="1:8" ht="18.399999999999999" customHeight="1" x14ac:dyDescent="0.25">
      <c r="A227" s="9"/>
      <c r="B227" s="4" t="s">
        <v>15</v>
      </c>
      <c r="C227" s="56"/>
      <c r="D227" s="56"/>
      <c r="E227" s="56"/>
      <c r="F227" s="14"/>
      <c r="G227" s="35"/>
      <c r="H227" s="17"/>
    </row>
    <row r="228" spans="1:8" ht="19.899999999999999" customHeight="1" x14ac:dyDescent="0.25">
      <c r="A228" s="9"/>
      <c r="B228" s="4" t="s">
        <v>25</v>
      </c>
      <c r="C228" s="56">
        <v>7706500</v>
      </c>
      <c r="D228" s="56">
        <v>7679712</v>
      </c>
      <c r="E228" s="56">
        <v>7679712</v>
      </c>
      <c r="F228" s="14">
        <f t="shared" si="55"/>
        <v>99.652397326931805</v>
      </c>
      <c r="G228" s="35"/>
      <c r="H228" s="17"/>
    </row>
    <row r="229" spans="1:8" ht="111" customHeight="1" x14ac:dyDescent="0.25">
      <c r="A229" s="9"/>
      <c r="B229" s="53" t="s">
        <v>106</v>
      </c>
      <c r="C229" s="56">
        <f>C231+C232</f>
        <v>163270823.63</v>
      </c>
      <c r="D229" s="56">
        <f t="shared" ref="D229:E229" si="75">SUM(D231+D232)</f>
        <v>140926965.28</v>
      </c>
      <c r="E229" s="56">
        <f t="shared" si="75"/>
        <v>140926965.28</v>
      </c>
      <c r="F229" s="14">
        <f t="shared" si="55"/>
        <v>86.314849246651036</v>
      </c>
      <c r="G229" s="35" t="s">
        <v>81</v>
      </c>
      <c r="H229" s="17"/>
    </row>
    <row r="230" spans="1:8" ht="18.399999999999999" customHeight="1" x14ac:dyDescent="0.25">
      <c r="A230" s="9"/>
      <c r="B230" s="53" t="s">
        <v>8</v>
      </c>
      <c r="C230" s="56"/>
      <c r="D230" s="56"/>
      <c r="E230" s="56"/>
      <c r="F230" s="14"/>
      <c r="G230" s="35"/>
      <c r="H230" s="17"/>
    </row>
    <row r="231" spans="1:8" ht="18.399999999999999" customHeight="1" x14ac:dyDescent="0.25">
      <c r="A231" s="9"/>
      <c r="B231" s="53" t="s">
        <v>15</v>
      </c>
      <c r="C231" s="56"/>
      <c r="D231" s="56"/>
      <c r="E231" s="56"/>
      <c r="F231" s="14"/>
      <c r="G231" s="35"/>
      <c r="H231" s="17"/>
    </row>
    <row r="232" spans="1:8" ht="21.4" customHeight="1" x14ac:dyDescent="0.25">
      <c r="A232" s="9"/>
      <c r="B232" s="53" t="s">
        <v>50</v>
      </c>
      <c r="C232" s="56">
        <f>170200000-81820.8-6847355.57</f>
        <v>163270823.63</v>
      </c>
      <c r="D232" s="56">
        <v>140926965.28</v>
      </c>
      <c r="E232" s="56">
        <v>140926965.28</v>
      </c>
      <c r="F232" s="14">
        <f t="shared" si="55"/>
        <v>86.314849246651036</v>
      </c>
      <c r="G232" s="35"/>
      <c r="H232" s="17"/>
    </row>
    <row r="233" spans="1:8" ht="78.75" x14ac:dyDescent="0.25">
      <c r="A233" s="9"/>
      <c r="B233" s="53" t="s">
        <v>107</v>
      </c>
      <c r="C233" s="56">
        <f>C235+C236</f>
        <v>56779529</v>
      </c>
      <c r="D233" s="56">
        <f t="shared" ref="D233:E233" si="76">SUM(D235+D236)</f>
        <v>46861060.780000001</v>
      </c>
      <c r="E233" s="56">
        <f t="shared" si="76"/>
        <v>46861060.780000001</v>
      </c>
      <c r="F233" s="14">
        <f t="shared" si="55"/>
        <v>82.531612370366787</v>
      </c>
      <c r="G233" s="35" t="s">
        <v>81</v>
      </c>
      <c r="H233" s="17"/>
    </row>
    <row r="234" spans="1:8" ht="18.399999999999999" customHeight="1" x14ac:dyDescent="0.25">
      <c r="A234" s="9"/>
      <c r="B234" s="53" t="s">
        <v>8</v>
      </c>
      <c r="C234" s="56"/>
      <c r="D234" s="56"/>
      <c r="E234" s="56"/>
      <c r="F234" s="14"/>
      <c r="G234" s="35"/>
      <c r="H234" s="17"/>
    </row>
    <row r="235" spans="1:8" ht="18.399999999999999" customHeight="1" x14ac:dyDescent="0.25">
      <c r="A235" s="9"/>
      <c r="B235" s="53" t="s">
        <v>15</v>
      </c>
      <c r="C235" s="56"/>
      <c r="D235" s="56"/>
      <c r="E235" s="56"/>
      <c r="F235" s="14"/>
      <c r="G235" s="35"/>
      <c r="H235" s="17"/>
    </row>
    <row r="236" spans="1:8" ht="19.149999999999999" customHeight="1" x14ac:dyDescent="0.25">
      <c r="A236" s="9"/>
      <c r="B236" s="53" t="s">
        <v>50</v>
      </c>
      <c r="C236" s="56">
        <v>56779529</v>
      </c>
      <c r="D236" s="56">
        <v>46861060.780000001</v>
      </c>
      <c r="E236" s="56">
        <v>46861060.780000001</v>
      </c>
      <c r="F236" s="14">
        <f t="shared" si="55"/>
        <v>82.531612370366787</v>
      </c>
      <c r="G236" s="35"/>
      <c r="H236" s="17"/>
    </row>
    <row r="237" spans="1:8" ht="81" customHeight="1" x14ac:dyDescent="0.25">
      <c r="A237" s="9"/>
      <c r="B237" s="53" t="s">
        <v>109</v>
      </c>
      <c r="C237" s="56">
        <f t="shared" ref="C237:E237" si="77">SUM(C239+C240)</f>
        <v>5334305.55</v>
      </c>
      <c r="D237" s="56">
        <f t="shared" si="77"/>
        <v>5334305.55</v>
      </c>
      <c r="E237" s="56">
        <f t="shared" si="77"/>
        <v>5334305.55</v>
      </c>
      <c r="F237" s="14">
        <f t="shared" si="55"/>
        <v>100</v>
      </c>
      <c r="G237" s="35" t="s">
        <v>82</v>
      </c>
      <c r="H237" s="17"/>
    </row>
    <row r="238" spans="1:8" ht="18.399999999999999" customHeight="1" x14ac:dyDescent="0.25">
      <c r="A238" s="9"/>
      <c r="B238" s="53" t="s">
        <v>8</v>
      </c>
      <c r="C238" s="56"/>
      <c r="D238" s="56"/>
      <c r="E238" s="56"/>
      <c r="F238" s="14"/>
      <c r="G238" s="35"/>
      <c r="H238" s="17"/>
    </row>
    <row r="239" spans="1:8" ht="18.399999999999999" customHeight="1" x14ac:dyDescent="0.25">
      <c r="A239" s="9"/>
      <c r="B239" s="53" t="s">
        <v>15</v>
      </c>
      <c r="C239" s="56">
        <v>5307500</v>
      </c>
      <c r="D239" s="56">
        <v>5307499.99</v>
      </c>
      <c r="E239" s="56">
        <v>5307499.99</v>
      </c>
      <c r="F239" s="14">
        <f t="shared" si="55"/>
        <v>99.999999811587386</v>
      </c>
      <c r="G239" s="35"/>
      <c r="H239" s="17"/>
    </row>
    <row r="240" spans="1:8" ht="18.399999999999999" customHeight="1" x14ac:dyDescent="0.25">
      <c r="A240" s="9"/>
      <c r="B240" s="53" t="s">
        <v>50</v>
      </c>
      <c r="C240" s="56">
        <v>26805.55</v>
      </c>
      <c r="D240" s="56">
        <v>26805.56</v>
      </c>
      <c r="E240" s="56">
        <v>26805.56</v>
      </c>
      <c r="F240" s="14">
        <f t="shared" si="55"/>
        <v>100.00003730570721</v>
      </c>
      <c r="G240" s="35"/>
      <c r="H240" s="17"/>
    </row>
    <row r="241" spans="1:8" ht="81.400000000000006" customHeight="1" x14ac:dyDescent="0.25">
      <c r="A241" s="9"/>
      <c r="B241" s="19" t="s">
        <v>57</v>
      </c>
      <c r="C241" s="27">
        <f>C243+C244+C245</f>
        <v>888437880.97000003</v>
      </c>
      <c r="D241" s="27">
        <f t="shared" ref="D241:E241" si="78">D243+D244+D245</f>
        <v>596509263.13</v>
      </c>
      <c r="E241" s="27">
        <f t="shared" si="78"/>
        <v>596509263.13</v>
      </c>
      <c r="F241" s="14">
        <f t="shared" si="55"/>
        <v>67.14135854706339</v>
      </c>
      <c r="G241" s="35" t="s">
        <v>79</v>
      </c>
      <c r="H241" s="17"/>
    </row>
    <row r="242" spans="1:8" ht="15.75" x14ac:dyDescent="0.25">
      <c r="A242" s="9"/>
      <c r="B242" s="19" t="s">
        <v>8</v>
      </c>
      <c r="C242" s="56"/>
      <c r="D242" s="56"/>
      <c r="E242" s="56"/>
      <c r="F242" s="14"/>
      <c r="G242" s="35"/>
      <c r="H242" s="17"/>
    </row>
    <row r="243" spans="1:8" ht="19.149999999999999" customHeight="1" x14ac:dyDescent="0.25">
      <c r="A243" s="9"/>
      <c r="B243" s="19" t="s">
        <v>71</v>
      </c>
      <c r="C243" s="56">
        <v>698496600</v>
      </c>
      <c r="D243" s="56">
        <v>591727625.75</v>
      </c>
      <c r="E243" s="56">
        <v>591727625.75</v>
      </c>
      <c r="F243" s="14">
        <f t="shared" si="55"/>
        <v>84.714460421138767</v>
      </c>
      <c r="G243" s="35"/>
      <c r="H243" s="17"/>
    </row>
    <row r="244" spans="1:8" ht="20.65" customHeight="1" x14ac:dyDescent="0.25">
      <c r="A244" s="9"/>
      <c r="B244" s="19" t="s">
        <v>70</v>
      </c>
      <c r="C244" s="56">
        <v>5644416.9699999997</v>
      </c>
      <c r="D244" s="56">
        <v>4781637.38</v>
      </c>
      <c r="E244" s="56">
        <v>4781637.38</v>
      </c>
      <c r="F244" s="14">
        <f t="shared" si="55"/>
        <v>84.714460420169843</v>
      </c>
      <c r="G244" s="35"/>
      <c r="H244" s="17"/>
    </row>
    <row r="245" spans="1:8" ht="20.65" customHeight="1" x14ac:dyDescent="0.25">
      <c r="A245" s="9"/>
      <c r="B245" s="19" t="s">
        <v>70</v>
      </c>
      <c r="C245" s="56">
        <v>184296864</v>
      </c>
      <c r="D245" s="56"/>
      <c r="E245" s="56"/>
      <c r="F245" s="14">
        <f t="shared" si="55"/>
        <v>0</v>
      </c>
      <c r="G245" s="35"/>
      <c r="H245" s="17"/>
    </row>
    <row r="246" spans="1:8" ht="63" x14ac:dyDescent="0.25">
      <c r="A246" s="9"/>
      <c r="B246" s="53" t="s">
        <v>108</v>
      </c>
      <c r="C246" s="56">
        <f>C248+C249</f>
        <v>2105451.91</v>
      </c>
      <c r="D246" s="56">
        <f t="shared" ref="D246:E246" si="79">D248+D249</f>
        <v>2105191.11</v>
      </c>
      <c r="E246" s="56">
        <f t="shared" si="79"/>
        <v>2105191.11</v>
      </c>
      <c r="F246" s="14">
        <f t="shared" si="55"/>
        <v>99.987613110574429</v>
      </c>
      <c r="G246" s="35" t="s">
        <v>81</v>
      </c>
      <c r="H246" s="17"/>
    </row>
    <row r="247" spans="1:8" ht="20.65" customHeight="1" x14ac:dyDescent="0.25">
      <c r="A247" s="9"/>
      <c r="B247" s="53" t="s">
        <v>8</v>
      </c>
      <c r="C247" s="56"/>
      <c r="D247" s="56"/>
      <c r="E247" s="56"/>
      <c r="F247" s="14"/>
      <c r="G247" s="35"/>
      <c r="H247" s="17"/>
    </row>
    <row r="248" spans="1:8" ht="20.65" customHeight="1" x14ac:dyDescent="0.25">
      <c r="A248" s="9"/>
      <c r="B248" s="53" t="s">
        <v>9</v>
      </c>
      <c r="C248" s="56">
        <v>2084400</v>
      </c>
      <c r="D248" s="56">
        <v>2084139.2</v>
      </c>
      <c r="E248" s="56">
        <v>2084139.2</v>
      </c>
      <c r="F248" s="14">
        <f t="shared" ref="F248:F249" si="80">E248/C248*100</f>
        <v>99.98748800614085</v>
      </c>
      <c r="G248" s="35"/>
      <c r="H248" s="17"/>
    </row>
    <row r="249" spans="1:8" ht="20.65" customHeight="1" x14ac:dyDescent="0.25">
      <c r="A249" s="9"/>
      <c r="B249" s="53" t="s">
        <v>18</v>
      </c>
      <c r="C249" s="56">
        <v>21051.91</v>
      </c>
      <c r="D249" s="56">
        <v>21051.91</v>
      </c>
      <c r="E249" s="56">
        <v>21051.91</v>
      </c>
      <c r="F249" s="14">
        <f t="shared" si="80"/>
        <v>100</v>
      </c>
      <c r="G249" s="35"/>
      <c r="H249" s="17"/>
    </row>
    <row r="250" spans="1:8" ht="109.5" customHeight="1" x14ac:dyDescent="0.25">
      <c r="A250" s="9"/>
      <c r="B250" s="53" t="s">
        <v>122</v>
      </c>
      <c r="C250" s="56">
        <f>C253</f>
        <v>18149000</v>
      </c>
      <c r="D250" s="56">
        <f t="shared" ref="D250:E250" si="81">D253</f>
        <v>15880410</v>
      </c>
      <c r="E250" s="56">
        <f t="shared" si="81"/>
        <v>15880410</v>
      </c>
      <c r="F250" s="14">
        <f t="shared" si="55"/>
        <v>87.500192848090805</v>
      </c>
      <c r="G250" s="35" t="s">
        <v>81</v>
      </c>
      <c r="H250" s="17"/>
    </row>
    <row r="251" spans="1:8" ht="20.65" customHeight="1" x14ac:dyDescent="0.25">
      <c r="A251" s="9"/>
      <c r="B251" s="53" t="s">
        <v>8</v>
      </c>
      <c r="C251" s="56"/>
      <c r="D251" s="56"/>
      <c r="E251" s="56"/>
      <c r="F251" s="14"/>
      <c r="G251" s="35"/>
      <c r="H251" s="17"/>
    </row>
    <row r="252" spans="1:8" ht="20.65" customHeight="1" x14ac:dyDescent="0.25">
      <c r="A252" s="9"/>
      <c r="B252" s="53" t="s">
        <v>15</v>
      </c>
      <c r="C252" s="56"/>
      <c r="D252" s="56"/>
      <c r="E252" s="56"/>
      <c r="F252" s="14"/>
      <c r="G252" s="35"/>
      <c r="H252" s="17"/>
    </row>
    <row r="253" spans="1:8" ht="20.65" customHeight="1" x14ac:dyDescent="0.25">
      <c r="A253" s="9"/>
      <c r="B253" s="54" t="s">
        <v>123</v>
      </c>
      <c r="C253" s="56">
        <v>18149000</v>
      </c>
      <c r="D253" s="56">
        <v>15880410</v>
      </c>
      <c r="E253" s="56">
        <v>15880410</v>
      </c>
      <c r="F253" s="14">
        <f t="shared" si="55"/>
        <v>87.500192848090805</v>
      </c>
      <c r="G253" s="35"/>
      <c r="H253" s="17"/>
    </row>
    <row r="254" spans="1:8" ht="100.5" customHeight="1" x14ac:dyDescent="0.25">
      <c r="A254" s="9"/>
      <c r="B254" s="53" t="s">
        <v>124</v>
      </c>
      <c r="C254" s="56">
        <f>C257</f>
        <v>300000</v>
      </c>
      <c r="D254" s="56">
        <f t="shared" ref="D254:E254" si="82">D257</f>
        <v>300000</v>
      </c>
      <c r="E254" s="56">
        <f t="shared" si="82"/>
        <v>300000</v>
      </c>
      <c r="F254" s="14">
        <f t="shared" si="55"/>
        <v>100</v>
      </c>
      <c r="G254" s="35" t="s">
        <v>81</v>
      </c>
      <c r="H254" s="17"/>
    </row>
    <row r="255" spans="1:8" ht="20.65" customHeight="1" x14ac:dyDescent="0.25">
      <c r="A255" s="9"/>
      <c r="B255" s="53" t="s">
        <v>8</v>
      </c>
      <c r="C255" s="56"/>
      <c r="D255" s="56"/>
      <c r="E255" s="56"/>
      <c r="F255" s="14"/>
      <c r="G255" s="35"/>
      <c r="H255" s="17"/>
    </row>
    <row r="256" spans="1:8" ht="20.65" customHeight="1" x14ac:dyDescent="0.25">
      <c r="A256" s="9"/>
      <c r="B256" s="53" t="s">
        <v>9</v>
      </c>
      <c r="C256" s="56"/>
      <c r="D256" s="56"/>
      <c r="E256" s="56"/>
      <c r="F256" s="14"/>
      <c r="G256" s="35"/>
      <c r="H256" s="17"/>
    </row>
    <row r="257" spans="1:8" ht="20.65" customHeight="1" x14ac:dyDescent="0.25">
      <c r="A257" s="9"/>
      <c r="B257" s="53" t="s">
        <v>12</v>
      </c>
      <c r="C257" s="56">
        <v>300000</v>
      </c>
      <c r="D257" s="56">
        <v>300000</v>
      </c>
      <c r="E257" s="56">
        <v>300000</v>
      </c>
      <c r="F257" s="14">
        <f t="shared" si="55"/>
        <v>100</v>
      </c>
      <c r="G257" s="35"/>
      <c r="H257" s="17"/>
    </row>
    <row r="258" spans="1:8" ht="109.5" customHeight="1" x14ac:dyDescent="0.25">
      <c r="A258" s="9"/>
      <c r="B258" s="53" t="s">
        <v>125</v>
      </c>
      <c r="C258" s="56">
        <f>C261</f>
        <v>15291000</v>
      </c>
      <c r="D258" s="56">
        <f t="shared" ref="D258:E258" si="83">D261</f>
        <v>15291000</v>
      </c>
      <c r="E258" s="56">
        <f t="shared" si="83"/>
        <v>15291000</v>
      </c>
      <c r="F258" s="14">
        <f t="shared" si="55"/>
        <v>100</v>
      </c>
      <c r="G258" s="35" t="s">
        <v>81</v>
      </c>
      <c r="H258" s="17"/>
    </row>
    <row r="259" spans="1:8" ht="20.65" customHeight="1" x14ac:dyDescent="0.25">
      <c r="A259" s="9"/>
      <c r="B259" s="54" t="s">
        <v>8</v>
      </c>
      <c r="C259" s="56"/>
      <c r="D259" s="56"/>
      <c r="E259" s="56"/>
      <c r="F259" s="14"/>
      <c r="G259" s="35"/>
      <c r="H259" s="17"/>
    </row>
    <row r="260" spans="1:8" ht="20.65" customHeight="1" x14ac:dyDescent="0.25">
      <c r="A260" s="9"/>
      <c r="B260" s="54" t="s">
        <v>15</v>
      </c>
      <c r="C260" s="56"/>
      <c r="D260" s="56"/>
      <c r="E260" s="56"/>
      <c r="F260" s="14"/>
      <c r="G260" s="35"/>
      <c r="H260" s="17"/>
    </row>
    <row r="261" spans="1:8" ht="20.65" customHeight="1" x14ac:dyDescent="0.25">
      <c r="A261" s="9"/>
      <c r="B261" s="54" t="s">
        <v>123</v>
      </c>
      <c r="C261" s="56">
        <v>15291000</v>
      </c>
      <c r="D261" s="56">
        <v>15291000</v>
      </c>
      <c r="E261" s="56">
        <v>15291000</v>
      </c>
      <c r="F261" s="14">
        <f t="shared" si="55"/>
        <v>100</v>
      </c>
      <c r="G261" s="35"/>
      <c r="H261" s="17"/>
    </row>
    <row r="262" spans="1:8" ht="95.25" customHeight="1" x14ac:dyDescent="0.25">
      <c r="A262" s="9"/>
      <c r="B262" s="53" t="s">
        <v>126</v>
      </c>
      <c r="C262" s="56">
        <f>C264+C265</f>
        <v>18953862.170000002</v>
      </c>
      <c r="D262" s="56">
        <f t="shared" ref="D262:E262" si="84">D264+D265</f>
        <v>7326086.0800000001</v>
      </c>
      <c r="E262" s="56">
        <f t="shared" si="84"/>
        <v>7326086.0800000001</v>
      </c>
      <c r="F262" s="14">
        <f t="shared" si="55"/>
        <v>38.652207208701043</v>
      </c>
      <c r="G262" s="35" t="s">
        <v>79</v>
      </c>
      <c r="H262" s="17"/>
    </row>
    <row r="263" spans="1:8" ht="22.5" customHeight="1" x14ac:dyDescent="0.25">
      <c r="A263" s="9"/>
      <c r="B263" s="53" t="s">
        <v>8</v>
      </c>
      <c r="C263" s="56"/>
      <c r="D263" s="56"/>
      <c r="E263" s="56"/>
      <c r="F263" s="14"/>
      <c r="G263" s="35"/>
      <c r="H263" s="17"/>
    </row>
    <row r="264" spans="1:8" ht="20.25" customHeight="1" x14ac:dyDescent="0.25">
      <c r="A264" s="9"/>
      <c r="B264" s="53" t="s">
        <v>68</v>
      </c>
      <c r="C264" s="56">
        <v>7927300</v>
      </c>
      <c r="D264" s="56"/>
      <c r="E264" s="56"/>
      <c r="F264" s="14">
        <f t="shared" si="55"/>
        <v>0</v>
      </c>
      <c r="G264" s="35"/>
      <c r="H264" s="17"/>
    </row>
    <row r="265" spans="1:8" ht="20.65" customHeight="1" x14ac:dyDescent="0.25">
      <c r="A265" s="9"/>
      <c r="B265" s="53" t="s">
        <v>12</v>
      </c>
      <c r="C265" s="56">
        <v>11026562.17</v>
      </c>
      <c r="D265" s="56">
        <v>7326086.0800000001</v>
      </c>
      <c r="E265" s="56">
        <v>7326086.0800000001</v>
      </c>
      <c r="F265" s="14">
        <f t="shared" si="55"/>
        <v>66.440346202664173</v>
      </c>
      <c r="G265" s="35"/>
      <c r="H265" s="17"/>
    </row>
    <row r="266" spans="1:8" ht="82.5" customHeight="1" x14ac:dyDescent="0.25">
      <c r="A266" s="9"/>
      <c r="B266" s="53" t="s">
        <v>127</v>
      </c>
      <c r="C266" s="56">
        <f>C268+C269</f>
        <v>64532677.649999999</v>
      </c>
      <c r="D266" s="56">
        <f t="shared" ref="D266:E266" si="85">D268+D269</f>
        <v>60318511.190000005</v>
      </c>
      <c r="E266" s="56">
        <f t="shared" si="85"/>
        <v>60318511.190000005</v>
      </c>
      <c r="F266" s="14">
        <f t="shared" si="55"/>
        <v>93.469717027928112</v>
      </c>
      <c r="G266" s="35" t="s">
        <v>79</v>
      </c>
      <c r="H266" s="17"/>
    </row>
    <row r="267" spans="1:8" ht="20.65" customHeight="1" x14ac:dyDescent="0.25">
      <c r="A267" s="9"/>
      <c r="B267" s="53" t="s">
        <v>8</v>
      </c>
      <c r="C267" s="56"/>
      <c r="D267" s="56"/>
      <c r="E267" s="56"/>
      <c r="F267" s="14"/>
      <c r="G267" s="35"/>
      <c r="H267" s="17"/>
    </row>
    <row r="268" spans="1:8" ht="20.65" customHeight="1" x14ac:dyDescent="0.25">
      <c r="A268" s="9"/>
      <c r="B268" s="53" t="s">
        <v>9</v>
      </c>
      <c r="C268" s="56">
        <v>61122900</v>
      </c>
      <c r="D268" s="56">
        <v>56929910.270000003</v>
      </c>
      <c r="E268" s="56">
        <v>56929910.270000003</v>
      </c>
      <c r="F268" s="14">
        <f t="shared" si="55"/>
        <v>93.140067421539229</v>
      </c>
      <c r="G268" s="35"/>
      <c r="H268" s="17"/>
    </row>
    <row r="269" spans="1:8" ht="20.65" customHeight="1" x14ac:dyDescent="0.25">
      <c r="A269" s="9"/>
      <c r="B269" s="53" t="s">
        <v>130</v>
      </c>
      <c r="C269" s="56">
        <v>3409777.65</v>
      </c>
      <c r="D269" s="56">
        <v>3388600.92</v>
      </c>
      <c r="E269" s="56">
        <v>3388600.92</v>
      </c>
      <c r="F269" s="14">
        <f t="shared" si="55"/>
        <v>99.378941028603435</v>
      </c>
      <c r="G269" s="35"/>
      <c r="H269" s="17"/>
    </row>
    <row r="270" spans="1:8" ht="88.5" customHeight="1" x14ac:dyDescent="0.25">
      <c r="A270" s="9"/>
      <c r="B270" s="53" t="s">
        <v>128</v>
      </c>
      <c r="C270" s="56">
        <f>C272+C273</f>
        <v>68064361.659999996</v>
      </c>
      <c r="D270" s="56">
        <f t="shared" ref="D270:E270" si="86">D272+D273</f>
        <v>68064361.659999996</v>
      </c>
      <c r="E270" s="56">
        <f t="shared" si="86"/>
        <v>68064361.659999996</v>
      </c>
      <c r="F270" s="14">
        <f t="shared" si="55"/>
        <v>100</v>
      </c>
      <c r="G270" s="35" t="s">
        <v>79</v>
      </c>
      <c r="H270" s="17"/>
    </row>
    <row r="271" spans="1:8" ht="20.65" customHeight="1" x14ac:dyDescent="0.25">
      <c r="A271" s="9"/>
      <c r="B271" s="53" t="s">
        <v>8</v>
      </c>
      <c r="C271" s="56"/>
      <c r="D271" s="56"/>
      <c r="E271" s="56"/>
      <c r="F271" s="14"/>
      <c r="G271" s="35"/>
      <c r="H271" s="17"/>
    </row>
    <row r="272" spans="1:8" ht="20.65" customHeight="1" x14ac:dyDescent="0.25">
      <c r="A272" s="9"/>
      <c r="B272" s="53" t="s">
        <v>15</v>
      </c>
      <c r="C272" s="56">
        <v>15751700</v>
      </c>
      <c r="D272" s="56">
        <v>15751700</v>
      </c>
      <c r="E272" s="56">
        <v>15751700</v>
      </c>
      <c r="F272" s="14">
        <f t="shared" si="55"/>
        <v>100</v>
      </c>
      <c r="G272" s="35"/>
      <c r="H272" s="17"/>
    </row>
    <row r="273" spans="1:8" ht="20.65" customHeight="1" x14ac:dyDescent="0.25">
      <c r="A273" s="9"/>
      <c r="B273" s="53" t="s">
        <v>131</v>
      </c>
      <c r="C273" s="56">
        <v>52312661.659999996</v>
      </c>
      <c r="D273" s="56">
        <v>52312661.659999996</v>
      </c>
      <c r="E273" s="56">
        <v>52312661.659999996</v>
      </c>
      <c r="F273" s="14">
        <f t="shared" si="55"/>
        <v>100</v>
      </c>
      <c r="G273" s="35"/>
      <c r="H273" s="17"/>
    </row>
    <row r="274" spans="1:8" ht="153.75" customHeight="1" x14ac:dyDescent="0.25">
      <c r="A274" s="9"/>
      <c r="B274" s="53" t="s">
        <v>129</v>
      </c>
      <c r="C274" s="56">
        <f>C277</f>
        <v>3753309.73</v>
      </c>
      <c r="D274" s="56">
        <f t="shared" ref="D274:E274" si="87">D277</f>
        <v>3519942.13</v>
      </c>
      <c r="E274" s="56">
        <f t="shared" si="87"/>
        <v>3519942.13</v>
      </c>
      <c r="F274" s="14">
        <f t="shared" si="55"/>
        <v>93.78235166326121</v>
      </c>
      <c r="G274" s="35" t="s">
        <v>133</v>
      </c>
      <c r="H274" s="17"/>
    </row>
    <row r="275" spans="1:8" ht="20.65" customHeight="1" x14ac:dyDescent="0.25">
      <c r="A275" s="9"/>
      <c r="B275" s="53" t="s">
        <v>8</v>
      </c>
      <c r="C275" s="56"/>
      <c r="D275" s="56"/>
      <c r="E275" s="56"/>
      <c r="F275" s="14"/>
      <c r="G275" s="35"/>
      <c r="H275" s="17"/>
    </row>
    <row r="276" spans="1:8" ht="20.65" customHeight="1" x14ac:dyDescent="0.25">
      <c r="A276" s="9"/>
      <c r="B276" s="53" t="s">
        <v>9</v>
      </c>
      <c r="C276" s="56"/>
      <c r="D276" s="56"/>
      <c r="E276" s="56"/>
      <c r="F276" s="14">
        <v>0</v>
      </c>
      <c r="G276" s="35"/>
      <c r="H276" s="17"/>
    </row>
    <row r="277" spans="1:8" ht="20.65" customHeight="1" x14ac:dyDescent="0.25">
      <c r="A277" s="9"/>
      <c r="B277" s="53" t="s">
        <v>12</v>
      </c>
      <c r="C277" s="56">
        <v>3753309.73</v>
      </c>
      <c r="D277" s="56">
        <v>3519942.13</v>
      </c>
      <c r="E277" s="56">
        <v>3519942.13</v>
      </c>
      <c r="F277" s="14">
        <f t="shared" si="55"/>
        <v>93.78235166326121</v>
      </c>
      <c r="G277" s="35"/>
      <c r="H277" s="17"/>
    </row>
    <row r="278" spans="1:8" ht="72.75" customHeight="1" x14ac:dyDescent="0.25">
      <c r="A278" s="9"/>
      <c r="B278" s="33" t="s">
        <v>113</v>
      </c>
      <c r="C278" s="56">
        <f>C280</f>
        <v>11739850</v>
      </c>
      <c r="D278" s="56">
        <f t="shared" ref="D278:E278" si="88">D280</f>
        <v>11739850</v>
      </c>
      <c r="E278" s="56">
        <f t="shared" si="88"/>
        <v>11739850</v>
      </c>
      <c r="F278" s="14">
        <f t="shared" si="55"/>
        <v>100</v>
      </c>
      <c r="G278" s="35" t="s">
        <v>81</v>
      </c>
      <c r="H278" s="17"/>
    </row>
    <row r="279" spans="1:8" ht="20.65" customHeight="1" x14ac:dyDescent="0.25">
      <c r="A279" s="9"/>
      <c r="B279" s="44" t="s">
        <v>8</v>
      </c>
      <c r="C279" s="56"/>
      <c r="D279" s="56"/>
      <c r="E279" s="56"/>
      <c r="F279" s="14"/>
      <c r="G279" s="35"/>
      <c r="H279" s="17"/>
    </row>
    <row r="280" spans="1:8" ht="20.65" customHeight="1" x14ac:dyDescent="0.25">
      <c r="A280" s="9"/>
      <c r="B280" s="54" t="s">
        <v>12</v>
      </c>
      <c r="C280" s="56">
        <v>11739850</v>
      </c>
      <c r="D280" s="56">
        <v>11739850</v>
      </c>
      <c r="E280" s="56">
        <v>11739850</v>
      </c>
      <c r="F280" s="14">
        <f t="shared" si="55"/>
        <v>100</v>
      </c>
      <c r="G280" s="35"/>
      <c r="H280" s="17"/>
    </row>
    <row r="281" spans="1:8" ht="108" customHeight="1" x14ac:dyDescent="0.25">
      <c r="A281" s="9"/>
      <c r="B281" s="53" t="s">
        <v>140</v>
      </c>
      <c r="C281" s="56">
        <f>C283</f>
        <v>290340</v>
      </c>
      <c r="D281" s="56">
        <f t="shared" ref="D281:E281" si="89">D283</f>
        <v>290340</v>
      </c>
      <c r="E281" s="56">
        <f t="shared" si="89"/>
        <v>290340</v>
      </c>
      <c r="F281" s="14">
        <f t="shared" si="55"/>
        <v>100</v>
      </c>
      <c r="G281" s="35" t="s">
        <v>81</v>
      </c>
      <c r="H281" s="17"/>
    </row>
    <row r="282" spans="1:8" ht="20.65" customHeight="1" x14ac:dyDescent="0.25">
      <c r="A282" s="9"/>
      <c r="B282" s="44" t="s">
        <v>8</v>
      </c>
      <c r="C282" s="56"/>
      <c r="D282" s="56"/>
      <c r="E282" s="56"/>
      <c r="F282" s="14"/>
      <c r="G282" s="35"/>
      <c r="H282" s="17"/>
    </row>
    <row r="283" spans="1:8" ht="20.65" customHeight="1" x14ac:dyDescent="0.25">
      <c r="A283" s="9"/>
      <c r="B283" s="55" t="s">
        <v>141</v>
      </c>
      <c r="C283" s="56">
        <v>290340</v>
      </c>
      <c r="D283" s="56">
        <v>290340</v>
      </c>
      <c r="E283" s="56">
        <v>290340</v>
      </c>
      <c r="F283" s="14">
        <f t="shared" si="55"/>
        <v>100</v>
      </c>
      <c r="G283" s="35"/>
      <c r="H283" s="17"/>
    </row>
    <row r="284" spans="1:8" ht="109.5" customHeight="1" x14ac:dyDescent="0.25">
      <c r="A284" s="9"/>
      <c r="B284" s="55" t="s">
        <v>162</v>
      </c>
      <c r="C284" s="56">
        <f>C286+C287</f>
        <v>1000000</v>
      </c>
      <c r="D284" s="56">
        <f t="shared" ref="D284:E284" si="90">D286+D287</f>
        <v>1000000</v>
      </c>
      <c r="E284" s="56">
        <f t="shared" si="90"/>
        <v>1000000</v>
      </c>
      <c r="F284" s="14">
        <f t="shared" si="55"/>
        <v>100</v>
      </c>
      <c r="G284" s="35"/>
      <c r="H284" s="17"/>
    </row>
    <row r="285" spans="1:8" ht="20.65" customHeight="1" x14ac:dyDescent="0.25">
      <c r="A285" s="9"/>
      <c r="B285" s="55" t="s">
        <v>8</v>
      </c>
      <c r="C285" s="56"/>
      <c r="D285" s="56"/>
      <c r="E285" s="56"/>
      <c r="F285" s="14"/>
      <c r="G285" s="35"/>
      <c r="H285" s="17"/>
    </row>
    <row r="286" spans="1:8" ht="20.65" customHeight="1" x14ac:dyDescent="0.25">
      <c r="A286" s="9"/>
      <c r="B286" s="55" t="s">
        <v>15</v>
      </c>
      <c r="C286" s="56"/>
      <c r="D286" s="56"/>
      <c r="E286" s="56"/>
      <c r="F286" s="14"/>
      <c r="G286" s="35"/>
      <c r="H286" s="17"/>
    </row>
    <row r="287" spans="1:8" ht="20.65" customHeight="1" x14ac:dyDescent="0.25">
      <c r="A287" s="9"/>
      <c r="B287" s="55" t="s">
        <v>156</v>
      </c>
      <c r="C287" s="56">
        <v>1000000</v>
      </c>
      <c r="D287" s="56">
        <v>1000000</v>
      </c>
      <c r="E287" s="56">
        <v>1000000</v>
      </c>
      <c r="F287" s="14">
        <f t="shared" ref="F287" si="91">E287/C287*100</f>
        <v>100</v>
      </c>
      <c r="G287" s="35"/>
      <c r="H287" s="17"/>
    </row>
    <row r="288" spans="1:8" s="52" customFormat="1" ht="87.75" customHeight="1" x14ac:dyDescent="0.25">
      <c r="A288" s="9"/>
      <c r="B288" s="53" t="s">
        <v>155</v>
      </c>
      <c r="C288" s="56">
        <f>C290</f>
        <v>11975900</v>
      </c>
      <c r="D288" s="56">
        <f t="shared" ref="D288:E288" si="92">D290</f>
        <v>0</v>
      </c>
      <c r="E288" s="56">
        <f t="shared" si="92"/>
        <v>0</v>
      </c>
      <c r="F288" s="2">
        <f>E288/C288*100</f>
        <v>0</v>
      </c>
      <c r="G288" s="35" t="s">
        <v>161</v>
      </c>
      <c r="H288" s="17"/>
    </row>
    <row r="289" spans="1:8" s="52" customFormat="1" ht="20.65" customHeight="1" x14ac:dyDescent="0.25">
      <c r="A289" s="9"/>
      <c r="B289" s="53" t="s">
        <v>8</v>
      </c>
      <c r="C289" s="56"/>
      <c r="D289" s="56"/>
      <c r="E289" s="56"/>
      <c r="F289" s="14"/>
      <c r="G289" s="35"/>
      <c r="H289" s="17"/>
    </row>
    <row r="290" spans="1:8" s="52" customFormat="1" ht="20.65" customHeight="1" x14ac:dyDescent="0.25">
      <c r="A290" s="9"/>
      <c r="B290" s="55" t="s">
        <v>156</v>
      </c>
      <c r="C290" s="56">
        <v>11975900</v>
      </c>
      <c r="D290" s="56"/>
      <c r="E290" s="56"/>
      <c r="F290" s="14"/>
      <c r="G290" s="35"/>
      <c r="H290" s="17"/>
    </row>
    <row r="291" spans="1:8" ht="18" customHeight="1" x14ac:dyDescent="0.25">
      <c r="A291" s="7" t="s">
        <v>26</v>
      </c>
      <c r="B291" s="60" t="s">
        <v>40</v>
      </c>
      <c r="C291" s="58">
        <f>C292+C296+C300+C304+C308+C311+C315+C318+C321+C324</f>
        <v>20450700</v>
      </c>
      <c r="D291" s="58">
        <f t="shared" ref="D291:E291" si="93">D292+D296+D300+D304+D308+D311+D315+D318+D321+D324</f>
        <v>18751700</v>
      </c>
      <c r="E291" s="58">
        <f t="shared" si="93"/>
        <v>18751700</v>
      </c>
      <c r="F291" s="2">
        <f>E291/C291*100</f>
        <v>91.692215914369683</v>
      </c>
      <c r="G291" s="36"/>
      <c r="H291" s="17"/>
    </row>
    <row r="292" spans="1:8" ht="88.9" customHeight="1" x14ac:dyDescent="0.25">
      <c r="A292" s="9"/>
      <c r="B292" s="53" t="s">
        <v>53</v>
      </c>
      <c r="C292" s="56">
        <f t="shared" ref="C292:E292" si="94">C294+C295</f>
        <v>63000</v>
      </c>
      <c r="D292" s="56">
        <f t="shared" si="94"/>
        <v>63000</v>
      </c>
      <c r="E292" s="56">
        <f t="shared" si="94"/>
        <v>63000</v>
      </c>
      <c r="F292" s="14">
        <f>E292/C292*100</f>
        <v>100</v>
      </c>
      <c r="G292" s="35" t="s">
        <v>82</v>
      </c>
      <c r="H292" s="17"/>
    </row>
    <row r="293" spans="1:8" ht="15.75" x14ac:dyDescent="0.25">
      <c r="A293" s="9"/>
      <c r="B293" s="53" t="s">
        <v>8</v>
      </c>
      <c r="C293" s="56"/>
      <c r="D293" s="56"/>
      <c r="E293" s="56"/>
      <c r="F293" s="14"/>
      <c r="G293" s="35"/>
      <c r="H293" s="17"/>
    </row>
    <row r="294" spans="1:8" ht="15.75" x14ac:dyDescent="0.25">
      <c r="A294" s="9"/>
      <c r="B294" s="53" t="s">
        <v>15</v>
      </c>
      <c r="C294" s="56"/>
      <c r="D294" s="56"/>
      <c r="E294" s="56"/>
      <c r="F294" s="14"/>
      <c r="G294" s="35"/>
      <c r="H294" s="17"/>
    </row>
    <row r="295" spans="1:8" ht="19.149999999999999" customHeight="1" x14ac:dyDescent="0.25">
      <c r="A295" s="9"/>
      <c r="B295" s="53" t="s">
        <v>25</v>
      </c>
      <c r="C295" s="56">
        <v>63000</v>
      </c>
      <c r="D295" s="56">
        <v>63000</v>
      </c>
      <c r="E295" s="56">
        <v>63000</v>
      </c>
      <c r="F295" s="14">
        <f>E295/C295*100</f>
        <v>100</v>
      </c>
      <c r="G295" s="35"/>
      <c r="H295" s="17"/>
    </row>
    <row r="296" spans="1:8" ht="79.150000000000006" customHeight="1" x14ac:dyDescent="0.25">
      <c r="A296" s="9"/>
      <c r="B296" s="53" t="s">
        <v>110</v>
      </c>
      <c r="C296" s="56">
        <f t="shared" ref="C296:E296" si="95">SUM(C298+C299)</f>
        <v>5000000</v>
      </c>
      <c r="D296" s="56">
        <f t="shared" si="95"/>
        <v>5000000</v>
      </c>
      <c r="E296" s="56">
        <f t="shared" si="95"/>
        <v>5000000</v>
      </c>
      <c r="F296" s="14">
        <f>E296/C296*100</f>
        <v>100</v>
      </c>
      <c r="G296" s="35" t="s">
        <v>82</v>
      </c>
      <c r="H296" s="17"/>
    </row>
    <row r="297" spans="1:8" ht="15.75" x14ac:dyDescent="0.25">
      <c r="A297" s="9"/>
      <c r="B297" s="53" t="s">
        <v>8</v>
      </c>
      <c r="C297" s="56"/>
      <c r="D297" s="56"/>
      <c r="E297" s="56"/>
      <c r="F297" s="14"/>
      <c r="G297" s="35"/>
      <c r="H297" s="17"/>
    </row>
    <row r="298" spans="1:8" ht="15.75" x14ac:dyDescent="0.25">
      <c r="A298" s="9"/>
      <c r="B298" s="53" t="s">
        <v>15</v>
      </c>
      <c r="C298" s="56">
        <v>5000000</v>
      </c>
      <c r="D298" s="56">
        <v>5000000</v>
      </c>
      <c r="E298" s="56">
        <v>5000000</v>
      </c>
      <c r="F298" s="14">
        <f>E298/C298*100</f>
        <v>100</v>
      </c>
      <c r="G298" s="35"/>
      <c r="H298" s="17"/>
    </row>
    <row r="299" spans="1:8" ht="22.9" customHeight="1" x14ac:dyDescent="0.25">
      <c r="A299" s="9"/>
      <c r="B299" s="53" t="s">
        <v>50</v>
      </c>
      <c r="C299" s="56"/>
      <c r="D299" s="56"/>
      <c r="E299" s="56"/>
      <c r="F299" s="14"/>
      <c r="G299" s="35"/>
      <c r="H299" s="17"/>
    </row>
    <row r="300" spans="1:8" ht="66.75" customHeight="1" x14ac:dyDescent="0.25">
      <c r="A300" s="9"/>
      <c r="B300" s="54" t="s">
        <v>132</v>
      </c>
      <c r="C300" s="56">
        <f>C303</f>
        <v>1975000</v>
      </c>
      <c r="D300" s="56">
        <f t="shared" ref="D300:E300" si="96">D303</f>
        <v>1975000</v>
      </c>
      <c r="E300" s="56">
        <f t="shared" si="96"/>
        <v>1975000</v>
      </c>
      <c r="F300" s="14">
        <f>E300/C300*100</f>
        <v>100</v>
      </c>
      <c r="G300" s="35" t="s">
        <v>79</v>
      </c>
      <c r="H300" s="17"/>
    </row>
    <row r="301" spans="1:8" ht="22.9" customHeight="1" x14ac:dyDescent="0.25">
      <c r="A301" s="9"/>
      <c r="B301" s="54" t="s">
        <v>8</v>
      </c>
      <c r="C301" s="56"/>
      <c r="D301" s="56"/>
      <c r="E301" s="56"/>
      <c r="F301" s="14"/>
      <c r="G301" s="35"/>
      <c r="H301" s="17"/>
    </row>
    <row r="302" spans="1:8" ht="22.9" customHeight="1" x14ac:dyDescent="0.25">
      <c r="A302" s="9"/>
      <c r="B302" s="54" t="s">
        <v>15</v>
      </c>
      <c r="C302" s="56"/>
      <c r="D302" s="56"/>
      <c r="E302" s="56"/>
      <c r="F302" s="14"/>
      <c r="G302" s="35"/>
      <c r="H302" s="17"/>
    </row>
    <row r="303" spans="1:8" ht="22.9" customHeight="1" x14ac:dyDescent="0.25">
      <c r="A303" s="9"/>
      <c r="B303" s="54" t="s">
        <v>12</v>
      </c>
      <c r="C303" s="56">
        <v>1975000</v>
      </c>
      <c r="D303" s="56">
        <v>1975000</v>
      </c>
      <c r="E303" s="56">
        <v>1975000</v>
      </c>
      <c r="F303" s="14">
        <f>E303/C303*100</f>
        <v>100</v>
      </c>
      <c r="G303" s="35"/>
      <c r="H303" s="17"/>
    </row>
    <row r="304" spans="1:8" ht="102.75" customHeight="1" x14ac:dyDescent="0.25">
      <c r="A304" s="9"/>
      <c r="B304" s="53" t="s">
        <v>134</v>
      </c>
      <c r="C304" s="56">
        <f>C307</f>
        <v>4271500</v>
      </c>
      <c r="D304" s="56">
        <f t="shared" ref="D304:E304" si="97">D307</f>
        <v>4271500</v>
      </c>
      <c r="E304" s="56">
        <f t="shared" si="97"/>
        <v>4271500</v>
      </c>
      <c r="F304" s="14">
        <f>E304/C304*100</f>
        <v>100</v>
      </c>
      <c r="G304" s="35" t="s">
        <v>82</v>
      </c>
      <c r="H304" s="17"/>
    </row>
    <row r="305" spans="1:8" ht="22.9" customHeight="1" x14ac:dyDescent="0.25">
      <c r="A305" s="9"/>
      <c r="B305" s="53" t="s">
        <v>8</v>
      </c>
      <c r="C305" s="56"/>
      <c r="D305" s="56"/>
      <c r="E305" s="56"/>
      <c r="F305" s="14"/>
      <c r="G305" s="35"/>
      <c r="H305" s="17"/>
    </row>
    <row r="306" spans="1:8" ht="22.9" customHeight="1" x14ac:dyDescent="0.25">
      <c r="A306" s="9"/>
      <c r="B306" s="53" t="s">
        <v>15</v>
      </c>
      <c r="C306" s="56"/>
      <c r="D306" s="56"/>
      <c r="E306" s="56"/>
      <c r="F306" s="14"/>
      <c r="G306" s="35"/>
      <c r="H306" s="17"/>
    </row>
    <row r="307" spans="1:8" ht="22.9" customHeight="1" x14ac:dyDescent="0.25">
      <c r="A307" s="9"/>
      <c r="B307" s="54" t="s">
        <v>135</v>
      </c>
      <c r="C307" s="56">
        <v>4271500</v>
      </c>
      <c r="D307" s="56">
        <v>4271500</v>
      </c>
      <c r="E307" s="56">
        <v>4271500</v>
      </c>
      <c r="F307" s="14">
        <f>E307/C307*100</f>
        <v>100</v>
      </c>
      <c r="G307" s="35"/>
      <c r="H307" s="17"/>
    </row>
    <row r="308" spans="1:8" ht="63" customHeight="1" x14ac:dyDescent="0.25">
      <c r="A308" s="9"/>
      <c r="B308" s="33" t="s">
        <v>113</v>
      </c>
      <c r="C308" s="56">
        <f>C310</f>
        <v>89600</v>
      </c>
      <c r="D308" s="56">
        <f t="shared" ref="D308:E308" si="98">D310</f>
        <v>89600</v>
      </c>
      <c r="E308" s="56">
        <f t="shared" si="98"/>
        <v>89600</v>
      </c>
      <c r="F308" s="14">
        <f>E308/C308*100</f>
        <v>100</v>
      </c>
      <c r="G308" s="35" t="s">
        <v>82</v>
      </c>
      <c r="H308" s="17"/>
    </row>
    <row r="309" spans="1:8" ht="22.9" customHeight="1" x14ac:dyDescent="0.25">
      <c r="A309" s="9"/>
      <c r="B309" s="44" t="s">
        <v>8</v>
      </c>
      <c r="C309" s="56"/>
      <c r="D309" s="56"/>
      <c r="E309" s="56"/>
      <c r="F309" s="14"/>
      <c r="G309" s="35"/>
      <c r="H309" s="17"/>
    </row>
    <row r="310" spans="1:8" ht="22.9" customHeight="1" x14ac:dyDescent="0.25">
      <c r="A310" s="9"/>
      <c r="B310" s="54" t="s">
        <v>12</v>
      </c>
      <c r="C310" s="56">
        <v>89600</v>
      </c>
      <c r="D310" s="56">
        <v>89600</v>
      </c>
      <c r="E310" s="56">
        <v>89600</v>
      </c>
      <c r="F310" s="14">
        <f>E310/C310*100</f>
        <v>100</v>
      </c>
      <c r="G310" s="35"/>
      <c r="H310" s="17"/>
    </row>
    <row r="311" spans="1:8" ht="54" customHeight="1" x14ac:dyDescent="0.25">
      <c r="A311" s="9"/>
      <c r="B311" s="53" t="s">
        <v>138</v>
      </c>
      <c r="C311" s="56">
        <f>C313+C314</f>
        <v>100000</v>
      </c>
      <c r="D311" s="56">
        <f t="shared" ref="D311:E311" si="99">D313+D314</f>
        <v>100000</v>
      </c>
      <c r="E311" s="56">
        <f t="shared" si="99"/>
        <v>100000</v>
      </c>
      <c r="F311" s="14">
        <f>E311/C311*100</f>
        <v>100</v>
      </c>
      <c r="G311" s="35" t="s">
        <v>82</v>
      </c>
      <c r="H311" s="17"/>
    </row>
    <row r="312" spans="1:8" ht="22.9" customHeight="1" x14ac:dyDescent="0.25">
      <c r="A312" s="9"/>
      <c r="B312" s="53" t="s">
        <v>8</v>
      </c>
      <c r="C312" s="56"/>
      <c r="D312" s="56"/>
      <c r="E312" s="56"/>
      <c r="F312" s="14"/>
      <c r="G312" s="35"/>
      <c r="H312" s="17"/>
    </row>
    <row r="313" spans="1:8" ht="22.9" customHeight="1" x14ac:dyDescent="0.25">
      <c r="A313" s="9"/>
      <c r="B313" s="53" t="s">
        <v>15</v>
      </c>
      <c r="C313" s="56"/>
      <c r="D313" s="56"/>
      <c r="E313" s="56"/>
      <c r="F313" s="14"/>
      <c r="G313" s="35"/>
      <c r="H313" s="17"/>
    </row>
    <row r="314" spans="1:8" ht="22.9" customHeight="1" x14ac:dyDescent="0.25">
      <c r="A314" s="9"/>
      <c r="B314" s="54" t="s">
        <v>135</v>
      </c>
      <c r="C314" s="56">
        <v>100000</v>
      </c>
      <c r="D314" s="56">
        <v>100000</v>
      </c>
      <c r="E314" s="56">
        <v>100000</v>
      </c>
      <c r="F314" s="14">
        <f>E314/C314*100</f>
        <v>100</v>
      </c>
      <c r="G314" s="35"/>
      <c r="H314" s="17"/>
    </row>
    <row r="315" spans="1:8" ht="100.5" customHeight="1" x14ac:dyDescent="0.25">
      <c r="A315" s="9"/>
      <c r="B315" s="53" t="s">
        <v>140</v>
      </c>
      <c r="C315" s="56">
        <f>C317</f>
        <v>160400</v>
      </c>
      <c r="D315" s="56">
        <f t="shared" ref="D315:E315" si="100">D317</f>
        <v>160400</v>
      </c>
      <c r="E315" s="56">
        <f t="shared" si="100"/>
        <v>160400</v>
      </c>
      <c r="F315" s="14">
        <f>E315/C315*100</f>
        <v>100</v>
      </c>
      <c r="G315" s="35" t="s">
        <v>82</v>
      </c>
      <c r="H315" s="17"/>
    </row>
    <row r="316" spans="1:8" ht="22.9" customHeight="1" x14ac:dyDescent="0.25">
      <c r="A316" s="9"/>
      <c r="B316" s="44" t="s">
        <v>8</v>
      </c>
      <c r="C316" s="56"/>
      <c r="D316" s="56"/>
      <c r="E316" s="56"/>
      <c r="F316" s="14"/>
      <c r="G316" s="35"/>
      <c r="H316" s="17"/>
    </row>
    <row r="317" spans="1:8" ht="22.9" customHeight="1" x14ac:dyDescent="0.25">
      <c r="A317" s="9"/>
      <c r="B317" s="55" t="s">
        <v>141</v>
      </c>
      <c r="C317" s="56">
        <v>160400</v>
      </c>
      <c r="D317" s="56">
        <v>160400</v>
      </c>
      <c r="E317" s="56">
        <v>160400</v>
      </c>
      <c r="F317" s="14">
        <f>E317/C317*100</f>
        <v>100</v>
      </c>
      <c r="G317" s="35"/>
      <c r="H317" s="17"/>
    </row>
    <row r="318" spans="1:8" ht="94.5" customHeight="1" x14ac:dyDescent="0.25">
      <c r="A318" s="9"/>
      <c r="B318" s="53" t="s">
        <v>144</v>
      </c>
      <c r="C318" s="56">
        <f>C320</f>
        <v>160000</v>
      </c>
      <c r="D318" s="56">
        <f t="shared" ref="D318:E318" si="101">D320</f>
        <v>160000</v>
      </c>
      <c r="E318" s="56">
        <f t="shared" si="101"/>
        <v>160000</v>
      </c>
      <c r="F318" s="14">
        <f>E318/C318*100</f>
        <v>100</v>
      </c>
      <c r="G318" s="35" t="s">
        <v>82</v>
      </c>
      <c r="H318" s="17"/>
    </row>
    <row r="319" spans="1:8" ht="22.9" customHeight="1" x14ac:dyDescent="0.25">
      <c r="A319" s="9"/>
      <c r="B319" s="44" t="s">
        <v>8</v>
      </c>
      <c r="C319" s="56"/>
      <c r="D319" s="56"/>
      <c r="E319" s="56"/>
      <c r="F319" s="14"/>
      <c r="G319" s="35"/>
      <c r="H319" s="17"/>
    </row>
    <row r="320" spans="1:8" ht="22.9" customHeight="1" x14ac:dyDescent="0.25">
      <c r="A320" s="9"/>
      <c r="B320" s="54" t="s">
        <v>135</v>
      </c>
      <c r="C320" s="56">
        <v>160000</v>
      </c>
      <c r="D320" s="56">
        <v>160000</v>
      </c>
      <c r="E320" s="56">
        <v>160000</v>
      </c>
      <c r="F320" s="14">
        <f>E320/C320*100</f>
        <v>100</v>
      </c>
      <c r="G320" s="35"/>
      <c r="H320" s="17"/>
    </row>
    <row r="321" spans="1:8" s="52" customFormat="1" ht="66" customHeight="1" x14ac:dyDescent="0.25">
      <c r="A321" s="9"/>
      <c r="B321" s="53" t="s">
        <v>157</v>
      </c>
      <c r="C321" s="56">
        <f>C323</f>
        <v>6932200</v>
      </c>
      <c r="D321" s="56">
        <f t="shared" ref="D321:E321" si="102">D323</f>
        <v>6932200</v>
      </c>
      <c r="E321" s="56">
        <f t="shared" si="102"/>
        <v>6932200</v>
      </c>
      <c r="F321" s="14"/>
      <c r="G321" s="35"/>
      <c r="H321" s="17"/>
    </row>
    <row r="322" spans="1:8" s="52" customFormat="1" ht="22.9" customHeight="1" x14ac:dyDescent="0.25">
      <c r="A322" s="9"/>
      <c r="B322" s="53" t="s">
        <v>8</v>
      </c>
      <c r="C322" s="56"/>
      <c r="D322" s="56"/>
      <c r="E322" s="56"/>
      <c r="F322" s="14"/>
      <c r="G322" s="35"/>
      <c r="H322" s="17"/>
    </row>
    <row r="323" spans="1:8" s="52" customFormat="1" ht="22.9" customHeight="1" x14ac:dyDescent="0.25">
      <c r="A323" s="9"/>
      <c r="B323" s="54" t="s">
        <v>135</v>
      </c>
      <c r="C323" s="56">
        <v>6932200</v>
      </c>
      <c r="D323" s="56">
        <v>6932200</v>
      </c>
      <c r="E323" s="56">
        <v>6932200</v>
      </c>
      <c r="F323" s="14"/>
      <c r="G323" s="35"/>
      <c r="H323" s="17"/>
    </row>
    <row r="324" spans="1:8" s="52" customFormat="1" ht="89.25" customHeight="1" x14ac:dyDescent="0.25">
      <c r="A324" s="9"/>
      <c r="B324" s="53" t="s">
        <v>154</v>
      </c>
      <c r="C324" s="56">
        <f>C327</f>
        <v>1699000</v>
      </c>
      <c r="D324" s="56"/>
      <c r="E324" s="56"/>
      <c r="F324" s="14"/>
      <c r="G324" s="35" t="s">
        <v>82</v>
      </c>
      <c r="H324" s="17"/>
    </row>
    <row r="325" spans="1:8" s="52" customFormat="1" ht="22.9" customHeight="1" x14ac:dyDescent="0.25">
      <c r="A325" s="9"/>
      <c r="B325" s="53" t="s">
        <v>8</v>
      </c>
      <c r="C325" s="56"/>
      <c r="D325" s="56"/>
      <c r="E325" s="56"/>
      <c r="F325" s="14"/>
      <c r="G325" s="35"/>
      <c r="H325" s="17"/>
    </row>
    <row r="326" spans="1:8" s="52" customFormat="1" ht="22.9" customHeight="1" x14ac:dyDescent="0.25">
      <c r="A326" s="9"/>
      <c r="B326" s="53" t="s">
        <v>15</v>
      </c>
      <c r="C326" s="56"/>
      <c r="D326" s="56"/>
      <c r="E326" s="56"/>
      <c r="F326" s="14"/>
      <c r="G326" s="35"/>
      <c r="H326" s="17"/>
    </row>
    <row r="327" spans="1:8" s="52" customFormat="1" ht="22.9" customHeight="1" x14ac:dyDescent="0.25">
      <c r="A327" s="9"/>
      <c r="B327" s="53" t="s">
        <v>50</v>
      </c>
      <c r="C327" s="56">
        <v>1699000</v>
      </c>
      <c r="D327" s="56"/>
      <c r="E327" s="56"/>
      <c r="F327" s="14"/>
      <c r="G327" s="35"/>
      <c r="H327" s="17"/>
    </row>
    <row r="328" spans="1:8" ht="18" customHeight="1" x14ac:dyDescent="0.25">
      <c r="A328" s="7" t="s">
        <v>42</v>
      </c>
      <c r="B328" s="18" t="s">
        <v>27</v>
      </c>
      <c r="C328" s="29">
        <f>C329+C333+C337+C341+C345+C349+C353+C357+C361+C365+C369+C373+C376+C380</f>
        <v>316130864.76999998</v>
      </c>
      <c r="D328" s="29">
        <f t="shared" ref="D328:E328" si="103">D329+D333+D337+D341+D345+D349+D353+D357+D361+D365+D369+D373+D376+D380</f>
        <v>296189226.31</v>
      </c>
      <c r="E328" s="29">
        <f t="shared" si="103"/>
        <v>296189226.31</v>
      </c>
      <c r="F328" s="2">
        <f>E328/C328*100</f>
        <v>93.691967257133072</v>
      </c>
      <c r="G328" s="36"/>
      <c r="H328" s="17"/>
    </row>
    <row r="329" spans="1:8" ht="216" customHeight="1" x14ac:dyDescent="0.25">
      <c r="A329" s="7"/>
      <c r="B329" s="16" t="s">
        <v>28</v>
      </c>
      <c r="C329" s="56">
        <f t="shared" ref="C329:E329" si="104">C331+C332</f>
        <v>1062600</v>
      </c>
      <c r="D329" s="56">
        <f t="shared" si="104"/>
        <v>660538.19999999995</v>
      </c>
      <c r="E329" s="56">
        <f t="shared" si="104"/>
        <v>660538.19999999995</v>
      </c>
      <c r="F329" s="14">
        <f>E329/C329*100</f>
        <v>62.162450592885378</v>
      </c>
      <c r="G329" s="35" t="s">
        <v>81</v>
      </c>
      <c r="H329" s="17"/>
    </row>
    <row r="330" spans="1:8" ht="15.75" x14ac:dyDescent="0.25">
      <c r="A330" s="9"/>
      <c r="B330" s="53" t="s">
        <v>8</v>
      </c>
      <c r="C330" s="56"/>
      <c r="D330" s="56"/>
      <c r="E330" s="56"/>
      <c r="F330" s="14"/>
      <c r="G330" s="35"/>
      <c r="H330" s="17"/>
    </row>
    <row r="331" spans="1:8" ht="15.75" x14ac:dyDescent="0.25">
      <c r="A331" s="9"/>
      <c r="B331" s="53" t="s">
        <v>9</v>
      </c>
      <c r="C331" s="56"/>
      <c r="D331" s="56"/>
      <c r="E331" s="56"/>
      <c r="F331" s="14"/>
      <c r="G331" s="35"/>
      <c r="H331" s="17"/>
    </row>
    <row r="332" spans="1:8" ht="21" customHeight="1" x14ac:dyDescent="0.25">
      <c r="A332" s="9"/>
      <c r="B332" s="53" t="s">
        <v>50</v>
      </c>
      <c r="C332" s="56">
        <v>1062600</v>
      </c>
      <c r="D332" s="56">
        <v>660538.19999999995</v>
      </c>
      <c r="E332" s="56">
        <v>660538.19999999995</v>
      </c>
      <c r="F332" s="14">
        <f>E332/C332*100</f>
        <v>62.162450592885378</v>
      </c>
      <c r="G332" s="35"/>
      <c r="H332" s="17"/>
    </row>
    <row r="333" spans="1:8" ht="81" customHeight="1" x14ac:dyDescent="0.25">
      <c r="A333" s="9"/>
      <c r="B333" s="5" t="s">
        <v>49</v>
      </c>
      <c r="C333" s="27">
        <f>C335+C336</f>
        <v>50382096.649999999</v>
      </c>
      <c r="D333" s="27">
        <f t="shared" ref="D333:E333" si="105">D335+D336</f>
        <v>50083555.320000008</v>
      </c>
      <c r="E333" s="27">
        <f t="shared" si="105"/>
        <v>50083555.320000008</v>
      </c>
      <c r="F333" s="14">
        <f>E333/C333*100</f>
        <v>99.407445601015908</v>
      </c>
      <c r="G333" s="35" t="s">
        <v>78</v>
      </c>
      <c r="H333" s="17"/>
    </row>
    <row r="334" spans="1:8" ht="15.75" x14ac:dyDescent="0.25">
      <c r="A334" s="9"/>
      <c r="B334" s="53" t="s">
        <v>8</v>
      </c>
      <c r="C334" s="56"/>
      <c r="D334" s="56"/>
      <c r="E334" s="56"/>
      <c r="F334" s="14"/>
      <c r="G334" s="35"/>
      <c r="H334" s="17"/>
    </row>
    <row r="335" spans="1:8" ht="19.5" customHeight="1" x14ac:dyDescent="0.25">
      <c r="A335" s="9"/>
      <c r="B335" s="53" t="s">
        <v>68</v>
      </c>
      <c r="C335" s="56">
        <f>33884511.32+1992425.05</f>
        <v>35876936.369999997</v>
      </c>
      <c r="D335" s="56">
        <v>35705879.520000003</v>
      </c>
      <c r="E335" s="56">
        <v>35705879.520000003</v>
      </c>
      <c r="F335" s="14">
        <f>E335/C335*100</f>
        <v>99.523212215681184</v>
      </c>
      <c r="G335" s="35"/>
      <c r="H335" s="17"/>
    </row>
    <row r="336" spans="1:8" ht="21" customHeight="1" x14ac:dyDescent="0.25">
      <c r="A336" s="9"/>
      <c r="B336" s="53" t="s">
        <v>12</v>
      </c>
      <c r="C336" s="56">
        <f>13644266.01+860894.27</f>
        <v>14505160.279999999</v>
      </c>
      <c r="D336" s="56">
        <v>14377675.800000001</v>
      </c>
      <c r="E336" s="56">
        <v>14377675.800000001</v>
      </c>
      <c r="F336" s="14">
        <f>E336/C336*100</f>
        <v>99.121109470429118</v>
      </c>
      <c r="G336" s="35"/>
      <c r="H336" s="17"/>
    </row>
    <row r="337" spans="1:8" ht="261.75" customHeight="1" x14ac:dyDescent="0.25">
      <c r="A337" s="9"/>
      <c r="B337" s="5" t="s">
        <v>51</v>
      </c>
      <c r="C337" s="27">
        <f t="shared" ref="C337:E337" si="106">C339+C340</f>
        <v>1013600</v>
      </c>
      <c r="D337" s="27">
        <f t="shared" si="106"/>
        <v>808268.5</v>
      </c>
      <c r="E337" s="27">
        <f t="shared" si="106"/>
        <v>808268.5</v>
      </c>
      <c r="F337" s="14">
        <f>E337/C337*100</f>
        <v>79.742353985793216</v>
      </c>
      <c r="G337" s="35" t="s">
        <v>81</v>
      </c>
      <c r="H337" s="17"/>
    </row>
    <row r="338" spans="1:8" ht="15.75" x14ac:dyDescent="0.25">
      <c r="A338" s="9"/>
      <c r="B338" s="53" t="s">
        <v>8</v>
      </c>
      <c r="C338" s="56"/>
      <c r="D338" s="56"/>
      <c r="E338" s="56"/>
      <c r="F338" s="14"/>
      <c r="G338" s="35"/>
      <c r="H338" s="17"/>
    </row>
    <row r="339" spans="1:8" ht="15.75" x14ac:dyDescent="0.25">
      <c r="A339" s="9"/>
      <c r="B339" s="53" t="s">
        <v>9</v>
      </c>
      <c r="C339" s="56"/>
      <c r="D339" s="56"/>
      <c r="E339" s="56"/>
      <c r="F339" s="14"/>
      <c r="G339" s="35"/>
      <c r="H339" s="17"/>
    </row>
    <row r="340" spans="1:8" ht="19.5" customHeight="1" x14ac:dyDescent="0.25">
      <c r="A340" s="9"/>
      <c r="B340" s="53" t="s">
        <v>50</v>
      </c>
      <c r="C340" s="56">
        <v>1013600</v>
      </c>
      <c r="D340" s="56">
        <v>808268.5</v>
      </c>
      <c r="E340" s="56">
        <v>808268.5</v>
      </c>
      <c r="F340" s="14">
        <f>E340/C340*100</f>
        <v>79.742353985793216</v>
      </c>
      <c r="G340" s="35"/>
      <c r="H340" s="17"/>
    </row>
    <row r="341" spans="1:8" ht="101.65" customHeight="1" x14ac:dyDescent="0.25">
      <c r="A341" s="9"/>
      <c r="B341" s="5" t="s">
        <v>29</v>
      </c>
      <c r="C341" s="27">
        <f t="shared" ref="C341:E341" si="107">C343+C344</f>
        <v>2475000</v>
      </c>
      <c r="D341" s="27">
        <f t="shared" si="107"/>
        <v>1969718</v>
      </c>
      <c r="E341" s="27">
        <f t="shared" si="107"/>
        <v>1969718</v>
      </c>
      <c r="F341" s="14">
        <f>E341/C341*100</f>
        <v>79.584565656565658</v>
      </c>
      <c r="G341" s="35" t="s">
        <v>76</v>
      </c>
      <c r="H341" s="17"/>
    </row>
    <row r="342" spans="1:8" ht="15.75" x14ac:dyDescent="0.25">
      <c r="A342" s="9"/>
      <c r="B342" s="53" t="s">
        <v>8</v>
      </c>
      <c r="C342" s="56"/>
      <c r="D342" s="56"/>
      <c r="E342" s="56"/>
      <c r="F342" s="14"/>
      <c r="G342" s="35"/>
      <c r="H342" s="17"/>
    </row>
    <row r="343" spans="1:8" ht="15.75" x14ac:dyDescent="0.25">
      <c r="A343" s="9"/>
      <c r="B343" s="53" t="s">
        <v>9</v>
      </c>
      <c r="C343" s="56"/>
      <c r="D343" s="56"/>
      <c r="E343" s="56"/>
      <c r="F343" s="14"/>
      <c r="G343" s="35"/>
      <c r="H343" s="17"/>
    </row>
    <row r="344" spans="1:8" ht="22.15" customHeight="1" x14ac:dyDescent="0.25">
      <c r="A344" s="9"/>
      <c r="B344" s="53" t="s">
        <v>50</v>
      </c>
      <c r="C344" s="56">
        <v>2475000</v>
      </c>
      <c r="D344" s="56">
        <v>1969718</v>
      </c>
      <c r="E344" s="56">
        <v>1969718</v>
      </c>
      <c r="F344" s="14">
        <f>E344/C344*100</f>
        <v>79.584565656565658</v>
      </c>
      <c r="G344" s="35"/>
      <c r="H344" s="17"/>
    </row>
    <row r="345" spans="1:8" ht="255.75" customHeight="1" x14ac:dyDescent="0.25">
      <c r="A345" s="9"/>
      <c r="B345" s="5" t="s">
        <v>45</v>
      </c>
      <c r="C345" s="27">
        <f t="shared" ref="C345:E345" si="108">C347+C348</f>
        <v>59700</v>
      </c>
      <c r="D345" s="27">
        <f t="shared" si="108"/>
        <v>53308.3</v>
      </c>
      <c r="E345" s="27">
        <f t="shared" si="108"/>
        <v>53308.3</v>
      </c>
      <c r="F345" s="14">
        <f>E345/C345*100</f>
        <v>89.293634840871022</v>
      </c>
      <c r="G345" s="35" t="s">
        <v>82</v>
      </c>
      <c r="H345" s="17"/>
    </row>
    <row r="346" spans="1:8" ht="15.75" x14ac:dyDescent="0.25">
      <c r="A346" s="9"/>
      <c r="B346" s="53" t="s">
        <v>8</v>
      </c>
      <c r="C346" s="56"/>
      <c r="D346" s="56"/>
      <c r="E346" s="56"/>
      <c r="F346" s="14"/>
      <c r="G346" s="35"/>
      <c r="H346" s="17"/>
    </row>
    <row r="347" spans="1:8" ht="15.75" x14ac:dyDescent="0.25">
      <c r="A347" s="9"/>
      <c r="B347" s="53" t="s">
        <v>9</v>
      </c>
      <c r="C347" s="56"/>
      <c r="D347" s="56"/>
      <c r="E347" s="56"/>
      <c r="F347" s="14"/>
      <c r="G347" s="35"/>
      <c r="H347" s="17"/>
    </row>
    <row r="348" spans="1:8" ht="19.899999999999999" customHeight="1" x14ac:dyDescent="0.25">
      <c r="A348" s="9"/>
      <c r="B348" s="53" t="s">
        <v>50</v>
      </c>
      <c r="C348" s="56">
        <v>59700</v>
      </c>
      <c r="D348" s="56">
        <v>53308.3</v>
      </c>
      <c r="E348" s="56">
        <v>53308.3</v>
      </c>
      <c r="F348" s="14">
        <f>E348/C348*100</f>
        <v>89.293634840871022</v>
      </c>
      <c r="G348" s="35"/>
      <c r="H348" s="17"/>
    </row>
    <row r="349" spans="1:8" ht="136.5" customHeight="1" x14ac:dyDescent="0.25">
      <c r="A349" s="7"/>
      <c r="B349" s="16" t="s">
        <v>30</v>
      </c>
      <c r="C349" s="56">
        <f t="shared" ref="C349:E349" si="109">C351+C352</f>
        <v>7879700</v>
      </c>
      <c r="D349" s="56">
        <f t="shared" si="109"/>
        <v>6614847.6600000001</v>
      </c>
      <c r="E349" s="56">
        <f t="shared" si="109"/>
        <v>6614847.6600000001</v>
      </c>
      <c r="F349" s="14">
        <f>E349/C349*100</f>
        <v>83.947963247331757</v>
      </c>
      <c r="G349" s="35" t="s">
        <v>81</v>
      </c>
      <c r="H349" s="17"/>
    </row>
    <row r="350" spans="1:8" ht="15.75" x14ac:dyDescent="0.25">
      <c r="A350" s="9"/>
      <c r="B350" s="53" t="s">
        <v>8</v>
      </c>
      <c r="C350" s="56"/>
      <c r="D350" s="56"/>
      <c r="E350" s="56"/>
      <c r="F350" s="14"/>
      <c r="G350" s="35"/>
      <c r="H350" s="17"/>
    </row>
    <row r="351" spans="1:8" ht="15.75" x14ac:dyDescent="0.25">
      <c r="A351" s="9"/>
      <c r="B351" s="53" t="s">
        <v>9</v>
      </c>
      <c r="C351" s="56"/>
      <c r="D351" s="56"/>
      <c r="E351" s="56"/>
      <c r="F351" s="14"/>
      <c r="G351" s="35"/>
      <c r="H351" s="17"/>
    </row>
    <row r="352" spans="1:8" ht="22.15" customHeight="1" x14ac:dyDescent="0.25">
      <c r="A352" s="9"/>
      <c r="B352" s="53" t="s">
        <v>12</v>
      </c>
      <c r="C352" s="56">
        <v>7879700</v>
      </c>
      <c r="D352" s="56">
        <v>6614847.6600000001</v>
      </c>
      <c r="E352" s="56">
        <v>6614847.6600000001</v>
      </c>
      <c r="F352" s="14">
        <f>E352/C352*100</f>
        <v>83.947963247331757</v>
      </c>
      <c r="G352" s="35"/>
      <c r="H352" s="17"/>
    </row>
    <row r="353" spans="1:8" ht="129.6" customHeight="1" x14ac:dyDescent="0.25">
      <c r="A353" s="9"/>
      <c r="B353" s="5" t="s">
        <v>31</v>
      </c>
      <c r="C353" s="27">
        <f t="shared" ref="C353:E353" si="110">C355+C356</f>
        <v>181973031</v>
      </c>
      <c r="D353" s="27">
        <f t="shared" si="110"/>
        <v>181973031</v>
      </c>
      <c r="E353" s="27">
        <f t="shared" si="110"/>
        <v>181973031</v>
      </c>
      <c r="F353" s="14">
        <f>E353/C353*100</f>
        <v>100</v>
      </c>
      <c r="G353" s="35" t="s">
        <v>79</v>
      </c>
      <c r="H353" s="17"/>
    </row>
    <row r="354" spans="1:8" ht="22.15" customHeight="1" x14ac:dyDescent="0.25">
      <c r="A354" s="9"/>
      <c r="B354" s="53" t="s">
        <v>8</v>
      </c>
      <c r="C354" s="56"/>
      <c r="D354" s="56"/>
      <c r="E354" s="56"/>
      <c r="F354" s="14"/>
      <c r="G354" s="35"/>
      <c r="H354" s="17"/>
    </row>
    <row r="355" spans="1:8" ht="22.15" customHeight="1" x14ac:dyDescent="0.25">
      <c r="A355" s="9"/>
      <c r="B355" s="53" t="s">
        <v>112</v>
      </c>
      <c r="C355" s="56">
        <v>149845056</v>
      </c>
      <c r="D355" s="56">
        <v>149845056</v>
      </c>
      <c r="E355" s="56">
        <v>149845056</v>
      </c>
      <c r="F355" s="14">
        <f>E355/C355*100</f>
        <v>100</v>
      </c>
      <c r="G355" s="35"/>
      <c r="H355" s="17"/>
    </row>
    <row r="356" spans="1:8" ht="22.15" customHeight="1" x14ac:dyDescent="0.25">
      <c r="A356" s="9"/>
      <c r="B356" s="53" t="s">
        <v>12</v>
      </c>
      <c r="C356" s="56">
        <v>32127975</v>
      </c>
      <c r="D356" s="56">
        <v>32127975</v>
      </c>
      <c r="E356" s="56">
        <v>32127975</v>
      </c>
      <c r="F356" s="14">
        <f>E356/C356*100</f>
        <v>100</v>
      </c>
      <c r="G356" s="35"/>
      <c r="H356" s="17"/>
    </row>
    <row r="357" spans="1:8" ht="72" customHeight="1" x14ac:dyDescent="0.25">
      <c r="A357" s="7"/>
      <c r="B357" s="16" t="s">
        <v>32</v>
      </c>
      <c r="C357" s="56">
        <f t="shared" ref="C357:E357" si="111">C359+C360</f>
        <v>339200</v>
      </c>
      <c r="D357" s="56">
        <f t="shared" si="111"/>
        <v>282441.28999999998</v>
      </c>
      <c r="E357" s="56">
        <f t="shared" si="111"/>
        <v>282441.28999999998</v>
      </c>
      <c r="F357" s="14">
        <f>E357/C357*100</f>
        <v>83.266889740566029</v>
      </c>
      <c r="G357" s="35" t="s">
        <v>83</v>
      </c>
      <c r="H357" s="17"/>
    </row>
    <row r="358" spans="1:8" ht="15.75" x14ac:dyDescent="0.25">
      <c r="A358" s="9"/>
      <c r="B358" s="53" t="s">
        <v>8</v>
      </c>
      <c r="C358" s="56"/>
      <c r="D358" s="56"/>
      <c r="E358" s="56"/>
      <c r="F358" s="14"/>
      <c r="G358" s="35"/>
      <c r="H358" s="17"/>
    </row>
    <row r="359" spans="1:8" ht="15.75" x14ac:dyDescent="0.25">
      <c r="A359" s="9"/>
      <c r="B359" s="53" t="s">
        <v>9</v>
      </c>
      <c r="C359" s="56"/>
      <c r="D359" s="56"/>
      <c r="E359" s="56"/>
      <c r="F359" s="14"/>
      <c r="G359" s="35"/>
      <c r="H359" s="17"/>
    </row>
    <row r="360" spans="1:8" ht="22.15" customHeight="1" x14ac:dyDescent="0.25">
      <c r="A360" s="9"/>
      <c r="B360" s="53" t="s">
        <v>10</v>
      </c>
      <c r="C360" s="56">
        <v>339200</v>
      </c>
      <c r="D360" s="56">
        <v>282441.28999999998</v>
      </c>
      <c r="E360" s="56">
        <v>282441.28999999998</v>
      </c>
      <c r="F360" s="14">
        <f>E360/C360*100</f>
        <v>83.266889740566029</v>
      </c>
      <c r="G360" s="35"/>
      <c r="H360" s="17"/>
    </row>
    <row r="361" spans="1:8" ht="126" x14ac:dyDescent="0.25">
      <c r="A361" s="9"/>
      <c r="B361" s="16" t="s">
        <v>88</v>
      </c>
      <c r="C361" s="56">
        <f t="shared" ref="C361:E361" si="112">C363+C364</f>
        <v>116100</v>
      </c>
      <c r="D361" s="56">
        <f t="shared" si="112"/>
        <v>48990</v>
      </c>
      <c r="E361" s="56">
        <f t="shared" si="112"/>
        <v>48990</v>
      </c>
      <c r="F361" s="14">
        <f>E361/C361*100</f>
        <v>42.196382428940574</v>
      </c>
      <c r="G361" s="35" t="s">
        <v>81</v>
      </c>
      <c r="H361" s="17"/>
    </row>
    <row r="362" spans="1:8" ht="22.15" customHeight="1" x14ac:dyDescent="0.25">
      <c r="A362" s="9"/>
      <c r="B362" s="53" t="s">
        <v>8</v>
      </c>
      <c r="C362" s="56"/>
      <c r="D362" s="56"/>
      <c r="E362" s="56"/>
      <c r="F362" s="14"/>
      <c r="G362" s="35"/>
      <c r="H362" s="17"/>
    </row>
    <row r="363" spans="1:8" ht="22.15" customHeight="1" x14ac:dyDescent="0.25">
      <c r="A363" s="9"/>
      <c r="B363" s="53" t="s">
        <v>9</v>
      </c>
      <c r="C363" s="56"/>
      <c r="D363" s="56"/>
      <c r="E363" s="56"/>
      <c r="F363" s="14"/>
      <c r="G363" s="35"/>
      <c r="H363" s="17"/>
    </row>
    <row r="364" spans="1:8" ht="22.15" customHeight="1" x14ac:dyDescent="0.25">
      <c r="A364" s="9"/>
      <c r="B364" s="53" t="s">
        <v>12</v>
      </c>
      <c r="C364" s="56">
        <v>116100</v>
      </c>
      <c r="D364" s="56">
        <v>48990</v>
      </c>
      <c r="E364" s="56">
        <v>48990</v>
      </c>
      <c r="F364" s="14">
        <f>E364/C364*100</f>
        <v>42.196382428940574</v>
      </c>
      <c r="G364" s="35"/>
      <c r="H364" s="17"/>
    </row>
    <row r="365" spans="1:8" ht="85.9" customHeight="1" x14ac:dyDescent="0.25">
      <c r="A365" s="9"/>
      <c r="B365" s="16" t="s">
        <v>89</v>
      </c>
      <c r="C365" s="56">
        <f t="shared" ref="C365:E365" si="113">C367+C368</f>
        <v>68800</v>
      </c>
      <c r="D365" s="56">
        <f t="shared" si="113"/>
        <v>68759.92</v>
      </c>
      <c r="E365" s="56">
        <f t="shared" si="113"/>
        <v>68759.92</v>
      </c>
      <c r="F365" s="14">
        <f>E365/C365*100</f>
        <v>99.941744186046506</v>
      </c>
      <c r="G365" s="35" t="s">
        <v>81</v>
      </c>
      <c r="H365" s="17"/>
    </row>
    <row r="366" spans="1:8" ht="22.15" customHeight="1" x14ac:dyDescent="0.25">
      <c r="A366" s="9"/>
      <c r="B366" s="53" t="s">
        <v>8</v>
      </c>
      <c r="C366" s="56"/>
      <c r="D366" s="56"/>
      <c r="E366" s="56"/>
      <c r="F366" s="14"/>
      <c r="G366" s="35"/>
      <c r="H366" s="17"/>
    </row>
    <row r="367" spans="1:8" ht="22.15" customHeight="1" x14ac:dyDescent="0.25">
      <c r="A367" s="9"/>
      <c r="B367" s="53" t="s">
        <v>9</v>
      </c>
      <c r="C367" s="56"/>
      <c r="D367" s="56"/>
      <c r="E367" s="56"/>
      <c r="F367" s="14"/>
      <c r="G367" s="35"/>
      <c r="H367" s="17"/>
    </row>
    <row r="368" spans="1:8" ht="22.15" customHeight="1" x14ac:dyDescent="0.25">
      <c r="A368" s="9"/>
      <c r="B368" s="53" t="s">
        <v>12</v>
      </c>
      <c r="C368" s="56">
        <v>68800</v>
      </c>
      <c r="D368" s="56">
        <v>68759.92</v>
      </c>
      <c r="E368" s="56">
        <v>68759.92</v>
      </c>
      <c r="F368" s="14">
        <f>E368/C368*100</f>
        <v>99.941744186046506</v>
      </c>
      <c r="G368" s="35"/>
      <c r="H368" s="17"/>
    </row>
    <row r="369" spans="1:8" ht="78.75" x14ac:dyDescent="0.25">
      <c r="A369" s="9"/>
      <c r="B369" s="5" t="s">
        <v>111</v>
      </c>
      <c r="C369" s="27">
        <f>C371+C372</f>
        <v>2399600</v>
      </c>
      <c r="D369" s="27">
        <f t="shared" ref="D369:E369" si="114">D371+D372</f>
        <v>1467188.4</v>
      </c>
      <c r="E369" s="27">
        <f t="shared" si="114"/>
        <v>1467188.4</v>
      </c>
      <c r="F369" s="14">
        <f>E369/C369*100</f>
        <v>61.14304050675112</v>
      </c>
      <c r="G369" s="35" t="s">
        <v>78</v>
      </c>
      <c r="H369" s="17"/>
    </row>
    <row r="370" spans="1:8" ht="22.15" customHeight="1" x14ac:dyDescent="0.25">
      <c r="A370" s="9"/>
      <c r="B370" s="53" t="s">
        <v>8</v>
      </c>
      <c r="C370" s="56"/>
      <c r="D370" s="56"/>
      <c r="E370" s="56"/>
      <c r="F370" s="14"/>
      <c r="G370" s="35"/>
      <c r="H370" s="17"/>
    </row>
    <row r="371" spans="1:8" ht="22.15" customHeight="1" x14ac:dyDescent="0.25">
      <c r="A371" s="9"/>
      <c r="B371" s="53" t="s">
        <v>68</v>
      </c>
      <c r="C371" s="56">
        <v>2399600</v>
      </c>
      <c r="D371" s="56">
        <v>1467188.4</v>
      </c>
      <c r="E371" s="56">
        <v>1467188.4</v>
      </c>
      <c r="F371" s="14">
        <f>E371/C371*100</f>
        <v>61.14304050675112</v>
      </c>
      <c r="G371" s="35"/>
      <c r="H371" s="17"/>
    </row>
    <row r="372" spans="1:8" ht="22.15" customHeight="1" x14ac:dyDescent="0.25">
      <c r="A372" s="9"/>
      <c r="B372" s="53" t="s">
        <v>12</v>
      </c>
      <c r="C372" s="56"/>
      <c r="D372" s="56"/>
      <c r="E372" s="56"/>
      <c r="F372" s="14"/>
      <c r="G372" s="35"/>
      <c r="H372" s="17"/>
    </row>
    <row r="373" spans="1:8" ht="162.75" customHeight="1" x14ac:dyDescent="0.25">
      <c r="A373" s="9"/>
      <c r="B373" s="48" t="s">
        <v>147</v>
      </c>
      <c r="C373" s="56">
        <f>C375</f>
        <v>67626433.120000005</v>
      </c>
      <c r="D373" s="56">
        <f t="shared" ref="D373:E373" si="115">D375</f>
        <v>52158579.719999999</v>
      </c>
      <c r="E373" s="56">
        <f t="shared" si="115"/>
        <v>52158579.719999999</v>
      </c>
      <c r="F373" s="14">
        <f>E373/C373*100</f>
        <v>77.127503719510088</v>
      </c>
      <c r="G373" s="35" t="s">
        <v>79</v>
      </c>
      <c r="H373" s="17"/>
    </row>
    <row r="374" spans="1:8" ht="22.15" customHeight="1" x14ac:dyDescent="0.25">
      <c r="A374" s="9"/>
      <c r="B374" s="54" t="s">
        <v>8</v>
      </c>
      <c r="C374" s="56"/>
      <c r="D374" s="56"/>
      <c r="E374" s="56"/>
      <c r="F374" s="14"/>
      <c r="G374" s="35"/>
      <c r="H374" s="17"/>
    </row>
    <row r="375" spans="1:8" ht="22.15" customHeight="1" x14ac:dyDescent="0.25">
      <c r="A375" s="9"/>
      <c r="B375" s="54" t="s">
        <v>10</v>
      </c>
      <c r="C375" s="56">
        <v>67626433.120000005</v>
      </c>
      <c r="D375" s="56">
        <v>52158579.719999999</v>
      </c>
      <c r="E375" s="56">
        <v>52158579.719999999</v>
      </c>
      <c r="F375" s="14">
        <f>E375/C375*100</f>
        <v>77.127503719510088</v>
      </c>
      <c r="G375" s="35"/>
      <c r="H375" s="17"/>
    </row>
    <row r="376" spans="1:8" s="52" customFormat="1" ht="171" customHeight="1" x14ac:dyDescent="0.25">
      <c r="A376" s="9"/>
      <c r="B376" s="53" t="s">
        <v>158</v>
      </c>
      <c r="C376" s="56">
        <f>C379</f>
        <v>396600</v>
      </c>
      <c r="D376" s="56">
        <f t="shared" ref="D376:E376" si="116">D379</f>
        <v>0</v>
      </c>
      <c r="E376" s="56">
        <f t="shared" si="116"/>
        <v>0</v>
      </c>
      <c r="F376" s="14">
        <f>E376/C376*100</f>
        <v>0</v>
      </c>
      <c r="G376" s="35" t="s">
        <v>81</v>
      </c>
      <c r="H376" s="17"/>
    </row>
    <row r="377" spans="1:8" s="52" customFormat="1" ht="22.15" customHeight="1" x14ac:dyDescent="0.25">
      <c r="A377" s="9"/>
      <c r="B377" s="54" t="s">
        <v>8</v>
      </c>
      <c r="C377" s="56"/>
      <c r="D377" s="56"/>
      <c r="E377" s="56"/>
      <c r="F377" s="14"/>
      <c r="G377" s="35"/>
      <c r="H377" s="17"/>
    </row>
    <row r="378" spans="1:8" s="52" customFormat="1" ht="22.15" customHeight="1" x14ac:dyDescent="0.25">
      <c r="A378" s="9"/>
      <c r="B378" s="54" t="s">
        <v>9</v>
      </c>
      <c r="C378" s="56"/>
      <c r="D378" s="56"/>
      <c r="E378" s="56"/>
      <c r="F378" s="14"/>
      <c r="G378" s="35"/>
      <c r="H378" s="17"/>
    </row>
    <row r="379" spans="1:8" s="52" customFormat="1" ht="22.15" customHeight="1" x14ac:dyDescent="0.25">
      <c r="A379" s="9"/>
      <c r="B379" s="54" t="s">
        <v>143</v>
      </c>
      <c r="C379" s="56">
        <v>396600</v>
      </c>
      <c r="D379" s="56"/>
      <c r="E379" s="56"/>
      <c r="F379" s="14">
        <f>E379/C379*100</f>
        <v>0</v>
      </c>
      <c r="G379" s="35"/>
      <c r="H379" s="17"/>
    </row>
    <row r="380" spans="1:8" s="52" customFormat="1" ht="143.25" customHeight="1" x14ac:dyDescent="0.25">
      <c r="A380" s="9"/>
      <c r="B380" s="54" t="s">
        <v>159</v>
      </c>
      <c r="C380" s="56">
        <f>C383</f>
        <v>338404</v>
      </c>
      <c r="D380" s="56">
        <f t="shared" ref="D380:E380" si="117">D383</f>
        <v>0</v>
      </c>
      <c r="E380" s="56">
        <f t="shared" si="117"/>
        <v>0</v>
      </c>
      <c r="F380" s="14">
        <f>E380/C380*100</f>
        <v>0</v>
      </c>
      <c r="G380" s="35" t="s">
        <v>82</v>
      </c>
      <c r="H380" s="17"/>
    </row>
    <row r="381" spans="1:8" s="52" customFormat="1" ht="22.15" customHeight="1" x14ac:dyDescent="0.25">
      <c r="A381" s="9"/>
      <c r="B381" s="54" t="s">
        <v>8</v>
      </c>
      <c r="C381" s="56"/>
      <c r="D381" s="56"/>
      <c r="E381" s="56"/>
      <c r="F381" s="14"/>
      <c r="G381" s="35"/>
      <c r="H381" s="17"/>
    </row>
    <row r="382" spans="1:8" s="52" customFormat="1" ht="22.15" customHeight="1" x14ac:dyDescent="0.25">
      <c r="A382" s="9"/>
      <c r="B382" s="54" t="s">
        <v>9</v>
      </c>
      <c r="C382" s="56"/>
      <c r="D382" s="56"/>
      <c r="E382" s="56"/>
      <c r="F382" s="14"/>
      <c r="G382" s="35"/>
      <c r="H382" s="17"/>
    </row>
    <row r="383" spans="1:8" s="52" customFormat="1" ht="22.15" customHeight="1" x14ac:dyDescent="0.25">
      <c r="A383" s="9"/>
      <c r="B383" s="54" t="s">
        <v>143</v>
      </c>
      <c r="C383" s="56">
        <v>338404</v>
      </c>
      <c r="D383" s="56"/>
      <c r="E383" s="56"/>
      <c r="F383" s="14">
        <f>E383/C383*100</f>
        <v>0</v>
      </c>
      <c r="G383" s="35"/>
      <c r="H383" s="17"/>
    </row>
    <row r="384" spans="1:8" ht="16.899999999999999" customHeight="1" x14ac:dyDescent="0.25">
      <c r="A384" s="7" t="s">
        <v>43</v>
      </c>
      <c r="B384" s="60" t="s">
        <v>39</v>
      </c>
      <c r="C384" s="58">
        <f>C385+C389+C392+C395</f>
        <v>11968374.77</v>
      </c>
      <c r="D384" s="58">
        <f t="shared" ref="D384:E384" si="118">D385+D389+D392+D395</f>
        <v>10450474.77</v>
      </c>
      <c r="E384" s="58">
        <f t="shared" si="118"/>
        <v>10450474.77</v>
      </c>
      <c r="F384" s="58">
        <f t="shared" ref="F384" si="119">F385+F389</f>
        <v>200</v>
      </c>
      <c r="G384" s="36"/>
      <c r="H384" s="17"/>
    </row>
    <row r="385" spans="1:8" ht="78.75" x14ac:dyDescent="0.25">
      <c r="A385" s="9"/>
      <c r="B385" s="53" t="s">
        <v>90</v>
      </c>
      <c r="C385" s="56">
        <f t="shared" ref="C385:E385" si="120">C387+C388</f>
        <v>10329634.77</v>
      </c>
      <c r="D385" s="56">
        <f>D387+D388</f>
        <v>10329634.77</v>
      </c>
      <c r="E385" s="56">
        <f t="shared" si="120"/>
        <v>10329634.77</v>
      </c>
      <c r="F385" s="14">
        <f>E385/C385*100</f>
        <v>100</v>
      </c>
      <c r="G385" s="35" t="s">
        <v>84</v>
      </c>
      <c r="H385" s="17"/>
    </row>
    <row r="386" spans="1:8" ht="15.75" x14ac:dyDescent="0.25">
      <c r="A386" s="9"/>
      <c r="B386" s="4" t="s">
        <v>8</v>
      </c>
      <c r="C386" s="56"/>
      <c r="D386" s="58"/>
      <c r="E386" s="58"/>
      <c r="F386" s="14"/>
      <c r="G386" s="35"/>
      <c r="H386" s="17"/>
    </row>
    <row r="387" spans="1:8" ht="16.899999999999999" customHeight="1" x14ac:dyDescent="0.25">
      <c r="A387" s="9"/>
      <c r="B387" s="4" t="s">
        <v>9</v>
      </c>
      <c r="C387" s="56"/>
      <c r="D387" s="58"/>
      <c r="E387" s="58"/>
      <c r="F387" s="14"/>
      <c r="G387" s="35"/>
      <c r="H387" s="17"/>
    </row>
    <row r="388" spans="1:8" ht="17.649999999999999" customHeight="1" x14ac:dyDescent="0.25">
      <c r="A388" s="9"/>
      <c r="B388" s="4" t="s">
        <v>12</v>
      </c>
      <c r="C388" s="56">
        <v>10329634.77</v>
      </c>
      <c r="D388" s="56">
        <v>10329634.77</v>
      </c>
      <c r="E388" s="56">
        <v>10329634.77</v>
      </c>
      <c r="F388" s="14">
        <f>E388/C388*100</f>
        <v>100</v>
      </c>
      <c r="G388" s="35"/>
      <c r="H388" s="17"/>
    </row>
    <row r="389" spans="1:8" ht="60.75" customHeight="1" x14ac:dyDescent="0.25">
      <c r="A389" s="9"/>
      <c r="B389" s="33" t="s">
        <v>113</v>
      </c>
      <c r="C389" s="56">
        <f>C391</f>
        <v>89600</v>
      </c>
      <c r="D389" s="56">
        <f t="shared" ref="D389:E389" si="121">D391</f>
        <v>89600</v>
      </c>
      <c r="E389" s="56">
        <f t="shared" si="121"/>
        <v>89600</v>
      </c>
      <c r="F389" s="14">
        <f>E389/C389*100</f>
        <v>100</v>
      </c>
      <c r="G389" s="35" t="s">
        <v>84</v>
      </c>
      <c r="H389" s="17"/>
    </row>
    <row r="390" spans="1:8" ht="17.649999999999999" customHeight="1" x14ac:dyDescent="0.25">
      <c r="A390" s="9"/>
      <c r="B390" s="44" t="s">
        <v>8</v>
      </c>
      <c r="C390" s="56"/>
      <c r="D390" s="56"/>
      <c r="E390" s="56"/>
      <c r="F390" s="14"/>
      <c r="G390" s="35"/>
      <c r="H390" s="17"/>
    </row>
    <row r="391" spans="1:8" ht="30.75" customHeight="1" x14ac:dyDescent="0.25">
      <c r="A391" s="9"/>
      <c r="B391" s="54" t="s">
        <v>12</v>
      </c>
      <c r="C391" s="56">
        <v>89600</v>
      </c>
      <c r="D391" s="56">
        <v>89600</v>
      </c>
      <c r="E391" s="56">
        <v>89600</v>
      </c>
      <c r="F391" s="14">
        <f>E391/C391*100</f>
        <v>100</v>
      </c>
      <c r="G391" s="35"/>
      <c r="H391" s="17"/>
    </row>
    <row r="392" spans="1:8" ht="98.25" customHeight="1" x14ac:dyDescent="0.25">
      <c r="A392" s="9"/>
      <c r="B392" s="53" t="s">
        <v>140</v>
      </c>
      <c r="C392" s="56">
        <f>C394</f>
        <v>31240</v>
      </c>
      <c r="D392" s="56">
        <f t="shared" ref="D392:E392" si="122">D394</f>
        <v>31240</v>
      </c>
      <c r="E392" s="56">
        <f t="shared" si="122"/>
        <v>31240</v>
      </c>
      <c r="F392" s="14">
        <f>E392/C392*100</f>
        <v>100</v>
      </c>
      <c r="G392" s="35" t="s">
        <v>84</v>
      </c>
      <c r="H392" s="17"/>
    </row>
    <row r="393" spans="1:8" ht="19.5" customHeight="1" x14ac:dyDescent="0.25">
      <c r="A393" s="9"/>
      <c r="B393" s="44" t="s">
        <v>8</v>
      </c>
      <c r="C393" s="56"/>
      <c r="D393" s="56"/>
      <c r="E393" s="56"/>
      <c r="F393" s="14"/>
      <c r="G393" s="35"/>
      <c r="H393" s="17"/>
    </row>
    <row r="394" spans="1:8" ht="19.5" customHeight="1" x14ac:dyDescent="0.25">
      <c r="A394" s="9"/>
      <c r="B394" s="55" t="s">
        <v>141</v>
      </c>
      <c r="C394" s="56">
        <v>31240</v>
      </c>
      <c r="D394" s="56">
        <v>31240</v>
      </c>
      <c r="E394" s="56">
        <v>31240</v>
      </c>
      <c r="F394" s="14">
        <f>E394/C394*100</f>
        <v>100</v>
      </c>
      <c r="G394" s="35"/>
      <c r="H394" s="17"/>
    </row>
    <row r="395" spans="1:8" s="52" customFormat="1" ht="104.25" customHeight="1" x14ac:dyDescent="0.25">
      <c r="A395" s="9"/>
      <c r="B395" s="53" t="s">
        <v>154</v>
      </c>
      <c r="C395" s="56">
        <f>C398</f>
        <v>1517900</v>
      </c>
      <c r="D395" s="56">
        <f t="shared" ref="D395:E395" si="123">D398</f>
        <v>0</v>
      </c>
      <c r="E395" s="56">
        <f t="shared" si="123"/>
        <v>0</v>
      </c>
      <c r="F395" s="34">
        <f>E395/C395*100</f>
        <v>0</v>
      </c>
      <c r="G395" s="35" t="s">
        <v>84</v>
      </c>
      <c r="H395" s="17"/>
    </row>
    <row r="396" spans="1:8" s="52" customFormat="1" ht="19.5" customHeight="1" x14ac:dyDescent="0.25">
      <c r="A396" s="9"/>
      <c r="B396" s="53" t="s">
        <v>8</v>
      </c>
      <c r="C396" s="56"/>
      <c r="D396" s="56"/>
      <c r="E396" s="56"/>
      <c r="F396" s="14"/>
      <c r="G396" s="35"/>
      <c r="H396" s="17"/>
    </row>
    <row r="397" spans="1:8" s="52" customFormat="1" ht="19.5" customHeight="1" x14ac:dyDescent="0.25">
      <c r="A397" s="9"/>
      <c r="B397" s="53" t="s">
        <v>15</v>
      </c>
      <c r="C397" s="56"/>
      <c r="D397" s="56"/>
      <c r="E397" s="56"/>
      <c r="F397" s="14"/>
      <c r="G397" s="35"/>
      <c r="H397" s="17"/>
    </row>
    <row r="398" spans="1:8" s="52" customFormat="1" ht="19.5" customHeight="1" x14ac:dyDescent="0.25">
      <c r="A398" s="9"/>
      <c r="B398" s="53" t="s">
        <v>50</v>
      </c>
      <c r="C398" s="56">
        <v>1517900</v>
      </c>
      <c r="D398" s="56"/>
      <c r="E398" s="56"/>
      <c r="F398" s="34">
        <f>E398/C398*100</f>
        <v>0</v>
      </c>
      <c r="G398" s="35"/>
      <c r="H398" s="17"/>
    </row>
    <row r="399" spans="1:8" ht="21" customHeight="1" x14ac:dyDescent="0.25">
      <c r="A399" s="9"/>
      <c r="B399" s="6" t="s">
        <v>33</v>
      </c>
      <c r="C399" s="30">
        <f>C8+C42+C54+C128+C187+C196+C291+C328+C384</f>
        <v>10338860884.23</v>
      </c>
      <c r="D399" s="30">
        <f>D8+D42+D54+D128+D187+D196+D291+D328+D384</f>
        <v>8816490750.3299999</v>
      </c>
      <c r="E399" s="30">
        <f>E8+E42+E54+E128+E187+E196+E291+E328+E384</f>
        <v>8814822352.3299999</v>
      </c>
      <c r="F399" s="34">
        <f>E399/C399*100</f>
        <v>85.259125265679543</v>
      </c>
      <c r="G399" s="36"/>
      <c r="H399" s="17"/>
    </row>
    <row r="400" spans="1:8" ht="15.75" x14ac:dyDescent="0.25">
      <c r="A400" s="9"/>
      <c r="B400" s="4" t="s">
        <v>8</v>
      </c>
      <c r="C400" s="26"/>
      <c r="D400" s="26"/>
      <c r="E400" s="26"/>
      <c r="F400" s="34"/>
      <c r="G400" s="31"/>
      <c r="H400" s="17"/>
    </row>
    <row r="401" spans="1:8" ht="18.600000000000001" customHeight="1" x14ac:dyDescent="0.25">
      <c r="A401" s="9"/>
      <c r="B401" s="60" t="s">
        <v>9</v>
      </c>
      <c r="C401" s="32">
        <f>C11+C15+C19+C27+C31+C38+C45+C57+C81+C94+C111+C115+C119+C131+C148+C152+C156+C183+C190+C199+C203+C207+C211+C215+C219+C223+C227+C231+C235+C239+C243+C248+C264+C268+C272+C283+C294+C298+C313+C317+C331+C335+C339+C343+C347+C351+C359+C363+C367+C371+C387+C394</f>
        <v>2356412686.1799998</v>
      </c>
      <c r="D401" s="32">
        <f>D11+D15+D19+D27+D31+D38+D45+D57+D81+D94+D111+D115+D119+D131+D148+D152+D156+D183+D190+D199+D203+D207+D211+D215+D219+D223+D227+D231+D235+D239+D243+D248+D264+D268+D272+D283+D294+D298+D313+D317+D331+D335+D339+D343+D347+D351+D359+D363+D367+D371+D387+D394</f>
        <v>1992427378.3800001</v>
      </c>
      <c r="E401" s="32">
        <f>E11+E15+E19+E27+E31+E38+E45+E57+E81+E94+E111+E115+E119+E131+E148+E152+E156+E183+E190+E199+E203+E207+E211+E215+E219+E223+E227+E231+E235+E239+E243+E248+E264+E268+E272+E283+E294+E298+E313+E317+E331+E335+E339+E343+E347+E351+E359+E363+E367+E371+E387+E394</f>
        <v>1992427378.3800001</v>
      </c>
      <c r="F401" s="2">
        <f>E401/C401*100</f>
        <v>84.553414181874089</v>
      </c>
      <c r="G401" s="32"/>
      <c r="H401" s="17"/>
    </row>
    <row r="402" spans="1:8" ht="15.75" x14ac:dyDescent="0.25">
      <c r="A402" s="15"/>
      <c r="B402" s="60" t="s">
        <v>10</v>
      </c>
      <c r="C402" s="32">
        <f>C12+C16+C20+C23+C24+C28+C32+C35+C46+C49+C53+C58+C61+C82+C95+C112+C116+C120+C124+C127+C132+C149+C153+C157+C161+C165+C166+C173+C176+C180+C186+C191+C195+C200+C204+C208+C212+C216+C220+C224+C228+C232+C236+C240+C244+C245+C249+C253+C257+C261+C265+C269+C273+C277+C280+C295+C299+C303+C307+C310+C314+C320+C332+C336+C340+C344+C348+C352+C355+C356+C360+C364+C368+C372+C375+C388+C391+C287+C41+C290+C327+C379+C383+C398+C323</f>
        <v>7982448198.0500002</v>
      </c>
      <c r="D402" s="32">
        <f t="shared" ref="D402:E402" si="124">D12+D16+D20+D23+D24+D28+D32+D35+D46+D49+D53+D58+D61+D82+D95+D112+D116+D120+D124+D127+D132+D149+D153+D157+D161+D165+D166+D173+D176+D180+D186+D191+D195+D200+D204+D208+D212+D216+D220+D224+D228+D232+D236+D240+D244+D245+D249+D253+D257+D261+D265+D269+D273+D277+D280+D295+D299+D303+D307+D310+D314+D320+D332+D336+D340+D344+D348+D352+D355+D356+D360+D364+D368+D372+D375+D388+D391+D287+D41+D290+D327+D379+D383+D398+D323</f>
        <v>6824063371.9500008</v>
      </c>
      <c r="E402" s="32">
        <f t="shared" si="124"/>
        <v>6822394973.9500008</v>
      </c>
      <c r="F402" s="2">
        <f>E402/C402*100</f>
        <v>85.467450645237079</v>
      </c>
      <c r="G402" s="32"/>
      <c r="H402" s="17"/>
    </row>
    <row r="403" spans="1:8" x14ac:dyDescent="0.25">
      <c r="B403" s="67"/>
      <c r="C403" s="68"/>
      <c r="D403" s="68"/>
      <c r="E403" s="68"/>
      <c r="F403" s="69"/>
      <c r="G403" s="69"/>
    </row>
    <row r="404" spans="1:8" x14ac:dyDescent="0.25">
      <c r="B404" s="67"/>
      <c r="C404" s="68"/>
      <c r="D404" s="67"/>
      <c r="E404" s="67"/>
      <c r="F404" s="67"/>
      <c r="G404" s="67"/>
    </row>
    <row r="405" spans="1:8" x14ac:dyDescent="0.25">
      <c r="C405" s="17"/>
      <c r="D405" s="17"/>
      <c r="E405" s="17"/>
    </row>
    <row r="406" spans="1:8" ht="18.75" x14ac:dyDescent="0.3">
      <c r="A406" s="49"/>
      <c r="B406" s="49"/>
      <c r="C406" s="39"/>
      <c r="D406" s="38"/>
      <c r="E406" s="38"/>
      <c r="F406" s="38"/>
      <c r="G406" s="38"/>
    </row>
    <row r="407" spans="1:8" x14ac:dyDescent="0.25">
      <c r="C407" s="17"/>
    </row>
  </sheetData>
  <autoFilter ref="D1:D407"/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01.12.2022  </vt:lpstr>
      <vt:lpstr>'на 01.12.2022  '!Заголовки_для_печати</vt:lpstr>
      <vt:lpstr>'на 01.12.2022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Гончарова Ирина Николаевна</cp:lastModifiedBy>
  <cp:lastPrinted>2022-09-02T11:19:35Z</cp:lastPrinted>
  <dcterms:created xsi:type="dcterms:W3CDTF">2012-11-06T14:01:18Z</dcterms:created>
  <dcterms:modified xsi:type="dcterms:W3CDTF">2022-12-08T10:51:15Z</dcterms:modified>
</cp:coreProperties>
</file>