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3256" windowHeight="12072"/>
  </bookViews>
  <sheets>
    <sheet name="на 01.09.2021" sheetId="6" r:id="rId1"/>
    <sheet name="Лист1" sheetId="7" state="hidden" r:id="rId2"/>
  </sheets>
  <definedNames>
    <definedName name="_xlnm.Print_Titles" localSheetId="0">'на 01.09.2021'!$4:$5</definedName>
    <definedName name="_xlnm.Print_Area" localSheetId="0">'на 01.09.2021'!$A$1:$F$111</definedName>
  </definedNames>
  <calcPr calcId="145621"/>
</workbook>
</file>

<file path=xl/calcChain.xml><?xml version="1.0" encoding="utf-8"?>
<calcChain xmlns="http://schemas.openxmlformats.org/spreadsheetml/2006/main">
  <c r="C101" i="6" l="1"/>
  <c r="C107" i="6" l="1"/>
  <c r="C102" i="6" l="1"/>
  <c r="C28" i="6"/>
  <c r="C27" i="6"/>
  <c r="C93" i="6" l="1"/>
  <c r="C83" i="6"/>
  <c r="C80" i="6"/>
  <c r="C25" i="6" l="1"/>
  <c r="F46" i="6"/>
  <c r="D46" i="6"/>
  <c r="D44" i="6"/>
  <c r="D42" i="6"/>
  <c r="D41" i="6"/>
  <c r="D40" i="6"/>
  <c r="D29" i="6"/>
  <c r="D26" i="6"/>
  <c r="F23" i="6"/>
  <c r="D23" i="6"/>
  <c r="C49" i="6" l="1"/>
  <c r="C38" i="6" l="1"/>
  <c r="C96" i="6" l="1"/>
  <c r="B96" i="6"/>
  <c r="B49" i="6" l="1"/>
  <c r="D97" i="6"/>
  <c r="F97" i="6"/>
  <c r="F35" i="6" l="1"/>
  <c r="D35" i="6"/>
  <c r="B33" i="6" l="1"/>
  <c r="B102" i="6" l="1"/>
  <c r="D30" i="6" l="1"/>
  <c r="C9" i="6"/>
  <c r="C61" i="6" l="1"/>
  <c r="C57" i="6"/>
  <c r="F39" i="6" l="1"/>
  <c r="C12" i="6" l="1"/>
  <c r="B57" i="6" l="1"/>
  <c r="B61" i="6"/>
  <c r="B65" i="6"/>
  <c r="B70" i="6"/>
  <c r="B74" i="6"/>
  <c r="B80" i="6"/>
  <c r="B83" i="6"/>
  <c r="B88" i="6"/>
  <c r="B93" i="6"/>
  <c r="B98" i="6" l="1"/>
  <c r="B25" i="6" l="1"/>
  <c r="D25" i="6" s="1"/>
  <c r="D13" i="6" l="1"/>
  <c r="F13" i="6"/>
  <c r="B12" i="6"/>
  <c r="F63" i="6" l="1"/>
  <c r="D21" i="6"/>
  <c r="F51" i="6" l="1"/>
  <c r="F52" i="6"/>
  <c r="F53" i="6"/>
  <c r="F54" i="6"/>
  <c r="F55" i="6"/>
  <c r="F56" i="6"/>
  <c r="F58" i="6"/>
  <c r="F59" i="6"/>
  <c r="F60" i="6"/>
  <c r="F62" i="6"/>
  <c r="F64" i="6"/>
  <c r="F66" i="6"/>
  <c r="F67" i="6"/>
  <c r="F68" i="6"/>
  <c r="F69" i="6"/>
  <c r="F71" i="6"/>
  <c r="F72" i="6"/>
  <c r="F73" i="6"/>
  <c r="F75" i="6"/>
  <c r="F76" i="6"/>
  <c r="F77" i="6"/>
  <c r="F78" i="6"/>
  <c r="F79" i="6"/>
  <c r="F81" i="6"/>
  <c r="F82" i="6"/>
  <c r="F84" i="6"/>
  <c r="F85" i="6"/>
  <c r="F86" i="6"/>
  <c r="F87" i="6"/>
  <c r="F89" i="6"/>
  <c r="F90" i="6"/>
  <c r="F91" i="6"/>
  <c r="F92" i="6"/>
  <c r="F94" i="6"/>
  <c r="F95" i="6"/>
  <c r="F50" i="6"/>
  <c r="F10" i="6"/>
  <c r="F11" i="6"/>
  <c r="F14" i="6"/>
  <c r="F15" i="6"/>
  <c r="F16" i="6"/>
  <c r="F18" i="6"/>
  <c r="F19" i="6"/>
  <c r="F20" i="6"/>
  <c r="F21" i="6"/>
  <c r="F22" i="6"/>
  <c r="F26" i="6"/>
  <c r="F29" i="6"/>
  <c r="F30" i="6"/>
  <c r="F31" i="6"/>
  <c r="F32" i="6"/>
  <c r="F34" i="6"/>
  <c r="F36" i="6"/>
  <c r="F37" i="6"/>
  <c r="F40" i="6"/>
  <c r="F41" i="6"/>
  <c r="F42" i="6"/>
  <c r="F43" i="6"/>
  <c r="F44" i="6"/>
  <c r="F45" i="6"/>
  <c r="D58" i="6" l="1"/>
  <c r="B107" i="6"/>
  <c r="F27" i="6" l="1"/>
  <c r="D11" i="6" l="1"/>
  <c r="C33" i="6"/>
  <c r="C24" i="6" s="1"/>
  <c r="C47" i="6" s="1"/>
  <c r="D52" i="6" l="1"/>
  <c r="C17" i="6"/>
  <c r="C8" i="6" s="1"/>
  <c r="C88" i="6"/>
  <c r="C74" i="6"/>
  <c r="C70" i="6"/>
  <c r="C65" i="6"/>
  <c r="B9" i="6"/>
  <c r="B38" i="6"/>
  <c r="F38" i="6" s="1"/>
  <c r="B17" i="6"/>
  <c r="C98" i="6" l="1"/>
  <c r="C7" i="6"/>
  <c r="F33" i="6"/>
  <c r="B24" i="6"/>
  <c r="F93" i="6"/>
  <c r="F88" i="6"/>
  <c r="F83" i="6"/>
  <c r="F80" i="6"/>
  <c r="F74" i="6"/>
  <c r="F70" i="6"/>
  <c r="F65" i="6"/>
  <c r="F61" i="6"/>
  <c r="F57" i="6"/>
  <c r="F49" i="6"/>
  <c r="F17" i="6"/>
  <c r="F9" i="6"/>
  <c r="F12" i="6"/>
  <c r="B8" i="6"/>
  <c r="D38" i="6"/>
  <c r="F98" i="6" l="1"/>
  <c r="F8" i="6"/>
  <c r="B7" i="6"/>
  <c r="D8" i="6"/>
  <c r="B47" i="6"/>
  <c r="B101" i="6" s="1"/>
  <c r="D71" i="6"/>
  <c r="D90" i="6"/>
  <c r="D92" i="6"/>
  <c r="D67" i="6"/>
  <c r="D69" i="6"/>
  <c r="D20" i="6"/>
  <c r="D31" i="6"/>
  <c r="D33" i="6"/>
  <c r="D62" i="6"/>
  <c r="D65" i="6"/>
  <c r="D74" i="6"/>
  <c r="D88" i="6"/>
  <c r="D68" i="6"/>
  <c r="D80" i="6"/>
  <c r="D15" i="6"/>
  <c r="D36" i="6"/>
  <c r="D72" i="6"/>
  <c r="D77" i="6"/>
  <c r="D85" i="6"/>
  <c r="D91" i="6"/>
  <c r="D10" i="6"/>
  <c r="D18" i="6"/>
  <c r="D51" i="6"/>
  <c r="D53" i="6"/>
  <c r="D57" i="6"/>
  <c r="D59" i="6"/>
  <c r="D61" i="6"/>
  <c r="D76" i="6"/>
  <c r="D82" i="6"/>
  <c r="D84" i="6"/>
  <c r="D9" i="6"/>
  <c r="D17" i="6"/>
  <c r="D19" i="6"/>
  <c r="D27" i="6"/>
  <c r="D50" i="6"/>
  <c r="D56" i="6"/>
  <c r="D60" i="6"/>
  <c r="D70" i="6"/>
  <c r="D75" i="6"/>
  <c r="D83" i="6"/>
  <c r="D93" i="6"/>
  <c r="D12" i="6"/>
  <c r="D22" i="6"/>
  <c r="D34" i="6"/>
  <c r="D49" i="6"/>
  <c r="D55" i="6"/>
  <c r="D64" i="6"/>
  <c r="D66" i="6"/>
  <c r="D73" i="6"/>
  <c r="D78" i="6"/>
  <c r="D87" i="6"/>
  <c r="D89" i="6"/>
  <c r="D94" i="6"/>
  <c r="D14" i="6"/>
  <c r="D37" i="6"/>
  <c r="D63" i="6"/>
  <c r="D79" i="6"/>
  <c r="D81" i="6"/>
  <c r="D86" i="6"/>
  <c r="D95" i="6"/>
  <c r="F47" i="6" l="1"/>
  <c r="F28" i="6"/>
  <c r="D28" i="6"/>
  <c r="F7" i="6" l="1"/>
  <c r="F25" i="6"/>
  <c r="F24" i="6" l="1"/>
  <c r="D7" i="6"/>
  <c r="D24" i="6"/>
  <c r="D47" i="6" l="1"/>
  <c r="D96" i="6"/>
  <c r="F96" i="6"/>
  <c r="D98" i="6" l="1"/>
</calcChain>
</file>

<file path=xl/sharedStrings.xml><?xml version="1.0" encoding="utf-8"?>
<sst xmlns="http://schemas.openxmlformats.org/spreadsheetml/2006/main" count="120" uniqueCount="114">
  <si>
    <t>Наименование показателя</t>
  </si>
  <si>
    <t>План на год с учетом изменений  (тыс.руб.)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</si>
  <si>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</si>
  <si>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</si>
  <si>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</si>
  <si>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</si>
  <si>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</si>
  <si>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</si>
  <si>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</si>
  <si>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Транспортный налог</t>
  </si>
  <si>
    <t>Земельный налог</t>
  </si>
  <si>
    <t>Плата за негативное воздействие на окружающую среду</t>
  </si>
  <si>
    <t>Иные межбюджетные трансферты</t>
  </si>
  <si>
    <t>Прочие безвозмездные поступления от других бюджетов бюджетной системы</t>
  </si>
  <si>
    <t>Прочие безвозмездные поступления в бюджеты городских округов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</si>
  <si>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</si>
  <si>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</si>
  <si>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</si>
  <si>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</si>
  <si>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</si>
  <si>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</si>
  <si>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</si>
  <si>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</si>
  <si>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</si>
  <si>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</si>
  <si>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</si>
  <si>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</si>
  <si>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</si>
  <si>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</si>
  <si>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</si>
  <si>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</si>
  <si>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Сбор, удаление отходов и очистка сточных вод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</si>
  <si>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</si>
  <si>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</si>
  <si>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</si>
  <si>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</si>
  <si>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</si>
  <si>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</si>
  <si>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</si>
  <si>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 xml:space="preserve">Культура 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</si>
  <si>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</si>
  <si>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</si>
  <si>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</si>
  <si>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</si>
  <si>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</si>
  <si>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</si>
  <si>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</si>
  <si>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</si>
  <si>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</si>
  <si>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</si>
  <si>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</si>
  <si>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r>
      <t xml:space="preserve">НАЛОГОВЫЕ </t>
    </r>
    <r>
      <rPr>
        <b/>
        <sz val="11"/>
        <rFont val="Arial"/>
        <family val="2"/>
      </rPr>
      <t xml:space="preserve"> ДОХОДЫ</t>
    </r>
  </si>
  <si>
    <r>
      <t>НЕНАЛОГОВЫЕ</t>
    </r>
    <r>
      <rPr>
        <b/>
        <sz val="11"/>
        <rFont val="Arial"/>
        <family val="2"/>
      </rPr>
      <t xml:space="preserve"> ДОХОДЫ</t>
    </r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</si>
  <si>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муниципальным образованиям </t>
  </si>
  <si>
    <t xml:space="preserve">Доходы, получаемые в виде арендной платы за земли </t>
  </si>
  <si>
    <t>Доходы от сдачи в аренду имущества</t>
  </si>
  <si>
    <t>Прочие доходы от использования имущества и прав</t>
  </si>
  <si>
    <t>Доходы от предоставления на платной основе парковок (парковочных мест)</t>
  </si>
  <si>
    <t>Доходы от реализации имущества</t>
  </si>
  <si>
    <t>Доходы от продажи земельных участков</t>
  </si>
  <si>
    <t>БЕЗВОЗМЕЗДНЫЕ ПОСТУПЛЕНИЯ</t>
  </si>
  <si>
    <t>Дотации бюджетам бюджетной системы РФ</t>
  </si>
  <si>
    <t>Субсидии бюджетам бюджетной системы РФ</t>
  </si>
  <si>
    <t>Субвенции бюджетам бюджетной системы РФ</t>
  </si>
  <si>
    <t>Акцизы на нефтепродукты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</si>
  <si>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</si>
  <si>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</si>
  <si>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</si>
  <si>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</si>
  <si>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</si>
  <si>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</si>
  <si>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</si>
  <si>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</si>
  <si>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Доходы от продажи материальных и нематериальных активов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</si>
  <si>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</si>
  <si>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</si>
  <si>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</si>
  <si>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</si>
  <si>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</si>
  <si>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</si>
  <si>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</si>
  <si>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</si>
  <si>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</si>
  <si>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</si>
  <si>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РАСХОДЫ</t>
  </si>
  <si>
    <t>Доходы от оказания платных услуг (работ) и компенсации затрат государства</t>
  </si>
  <si>
    <t>Кредиты кредитных организаций</t>
  </si>
  <si>
    <t>Получение кредитов</t>
  </si>
  <si>
    <t>Погашение кредитов</t>
  </si>
  <si>
    <t>Изменение остатков средств на счетах по учёту средств бюджетов</t>
  </si>
  <si>
    <t>ИСТОЧНИКИ ФИНАНСИРОВАНИЯ ДЕФИЦИТА БЮДЖЕТА - ВСЕГО</t>
  </si>
  <si>
    <t>РАСХОДЫ БЮДЖЕТА - ИТОГО</t>
  </si>
  <si>
    <t xml:space="preserve"> ДОХОДЫ БЮДЖЕТА - ИТОГО</t>
  </si>
  <si>
    <t xml:space="preserve">Доходы бюджетов бюджетной системы РФ от возврата бюджетами бюджетной системы РФ и организациями остатков субсидий, субвенций субсидий, субвенций и иных межбюджетных трансфертов, имеющих целевое назначение, прошлых лет </t>
  </si>
  <si>
    <t>ДОХОДЫ</t>
  </si>
  <si>
    <t>Бюджетные кредиты от других бюджетов</t>
  </si>
  <si>
    <t>*</t>
  </si>
  <si>
    <t>Жилищно-коммунальное хозяйство</t>
  </si>
  <si>
    <t>ДЕФИЦИТ (ПРОФИЦИТ)</t>
  </si>
  <si>
    <t>Начальник финансового управления администрации города Чебоксары</t>
  </si>
  <si>
    <t>Н.Г. Куликова</t>
  </si>
  <si>
    <t>из них межбюджетные трансферты, подлежащие уточнению решением ЧГСД</t>
  </si>
  <si>
    <t>Отклонение                                             (тыс. руб.)</t>
  </si>
  <si>
    <t>5=гр.3-гр.2</t>
  </si>
  <si>
    <t>Налоги на прибыль, доходы</t>
  </si>
  <si>
    <t>Налог, взимаемый в связи с применением упрощенной системы налогообложения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</si>
  <si>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</si>
  <si>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</si>
  <si>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Гражданская оборона</t>
  </si>
  <si>
    <t>в 5,4 раза</t>
  </si>
  <si>
    <t xml:space="preserve">Сведения об исполнении  бюджета города Чебоксары  на 01.09.2021 </t>
  </si>
  <si>
    <t xml:space="preserve">Исполнено                за январь-август 2021 года  (тыс.руб.)   </t>
  </si>
  <si>
    <t>в 5,3 раза</t>
  </si>
  <si>
    <t>в 27,7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</si>
</sst>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name val="Calibr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34">
    <xf numFmtId="0" fontId="0" fillId="0" borderId="0"/>
    <xf numFmtId="0" fontId="27" fillId="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33" fillId="0" borderId="0"/>
    <xf numFmtId="0" fontId="33" fillId="0" borderId="0"/>
    <xf numFmtId="164" fontId="34" fillId="8" borderId="11">
      <alignment horizontal="right" vertical="top" shrinkToFit="1"/>
    </xf>
    <xf numFmtId="164" fontId="34" fillId="36" borderId="11">
      <alignment horizontal="right" vertical="top" shrinkToFit="1"/>
    </xf>
    <xf numFmtId="164" fontId="35" fillId="0" borderId="11">
      <alignment horizontal="right" vertical="top" shrinkToFit="1"/>
    </xf>
    <xf numFmtId="0" fontId="35" fillId="0" borderId="0">
      <alignment horizontal="center" vertical="center" wrapText="1" shrinkToFit="1"/>
    </xf>
    <xf numFmtId="164" fontId="36" fillId="37" borderId="11">
      <alignment horizontal="right" vertical="center" shrinkToFit="1"/>
    </xf>
    <xf numFmtId="164" fontId="36" fillId="36" borderId="11">
      <alignment horizontal="right" vertical="top" shrinkToFit="1"/>
    </xf>
    <xf numFmtId="164" fontId="36" fillId="38" borderId="11">
      <alignment horizontal="right" vertical="top" shrinkToFit="1"/>
    </xf>
    <xf numFmtId="164" fontId="36" fillId="0" borderId="11">
      <alignment horizontal="right" vertical="top" shrinkToFit="1"/>
    </xf>
    <xf numFmtId="164" fontId="37" fillId="0" borderId="12">
      <alignment horizontal="right" vertical="top" shrinkToFit="1"/>
    </xf>
    <xf numFmtId="0" fontId="38" fillId="0" borderId="0"/>
    <xf numFmtId="0" fontId="38" fillId="0" borderId="0"/>
    <xf numFmtId="0" fontId="33" fillId="0" borderId="0"/>
    <xf numFmtId="0" fontId="35" fillId="39" borderId="0"/>
    <xf numFmtId="0" fontId="35" fillId="40" borderId="0"/>
    <xf numFmtId="0" fontId="35" fillId="39" borderId="0"/>
    <xf numFmtId="0" fontId="36" fillId="0" borderId="0"/>
    <xf numFmtId="0" fontId="35" fillId="0" borderId="0">
      <alignment wrapText="1"/>
    </xf>
    <xf numFmtId="0" fontId="36" fillId="0" borderId="0"/>
    <xf numFmtId="0" fontId="36" fillId="0" borderId="0">
      <alignment horizontal="left"/>
    </xf>
    <xf numFmtId="0" fontId="39" fillId="0" borderId="0">
      <alignment horizontal="center" wrapText="1"/>
    </xf>
    <xf numFmtId="0" fontId="36" fillId="0" borderId="0">
      <alignment horizontal="left"/>
    </xf>
    <xf numFmtId="0" fontId="35" fillId="0" borderId="0">
      <alignment horizontal="left" vertical="center" wrapText="1"/>
    </xf>
    <xf numFmtId="0" fontId="39" fillId="0" borderId="0">
      <alignment horizontal="center"/>
    </xf>
    <xf numFmtId="0" fontId="35" fillId="0" borderId="0">
      <alignment horizontal="left" vertical="center" wrapText="1"/>
    </xf>
    <xf numFmtId="0" fontId="34" fillId="0" borderId="0">
      <alignment horizontal="center" vertical="center" shrinkToFit="1"/>
    </xf>
    <xf numFmtId="0" fontId="35" fillId="0" borderId="0">
      <alignment horizontal="right"/>
    </xf>
    <xf numFmtId="0" fontId="34" fillId="0" borderId="0">
      <alignment horizontal="center" vertical="center" shrinkToFit="1"/>
    </xf>
    <xf numFmtId="0" fontId="35" fillId="0" borderId="0">
      <alignment horizontal="center" vertical="center" shrinkToFit="1"/>
    </xf>
    <xf numFmtId="0" fontId="35" fillId="40" borderId="13"/>
    <xf numFmtId="0" fontId="35" fillId="0" borderId="0">
      <alignment horizontal="center" vertical="center" shrinkToFit="1"/>
    </xf>
    <xf numFmtId="0" fontId="35" fillId="39" borderId="13"/>
    <xf numFmtId="0" fontId="35" fillId="0" borderId="11">
      <alignment horizontal="center" vertical="center" wrapText="1"/>
    </xf>
    <xf numFmtId="0" fontId="35" fillId="39" borderId="13"/>
    <xf numFmtId="0" fontId="36" fillId="0" borderId="11">
      <alignment horizontal="center" vertical="center" wrapText="1"/>
    </xf>
    <xf numFmtId="0" fontId="35" fillId="40" borderId="14"/>
    <xf numFmtId="0" fontId="36" fillId="0" borderId="11">
      <alignment horizontal="center" vertical="center" wrapText="1"/>
    </xf>
    <xf numFmtId="0" fontId="35" fillId="39" borderId="14"/>
    <xf numFmtId="49" fontId="35" fillId="0" borderId="11">
      <alignment horizontal="left" vertical="top" wrapText="1" indent="2"/>
    </xf>
    <xf numFmtId="0" fontId="35" fillId="39" borderId="14"/>
    <xf numFmtId="0" fontId="36" fillId="36" borderId="11">
      <alignment vertical="top" wrapText="1"/>
    </xf>
    <xf numFmtId="0" fontId="34" fillId="0" borderId="11">
      <alignment horizontal="left"/>
    </xf>
    <xf numFmtId="0" fontId="36" fillId="36" borderId="11">
      <alignment vertical="top" wrapText="1"/>
    </xf>
    <xf numFmtId="0" fontId="36" fillId="38" borderId="11">
      <alignment vertical="top" wrapText="1"/>
    </xf>
    <xf numFmtId="0" fontId="35" fillId="40" borderId="15"/>
    <xf numFmtId="0" fontId="36" fillId="38" borderId="11">
      <alignment vertical="top" wrapText="1"/>
    </xf>
    <xf numFmtId="0" fontId="36" fillId="0" borderId="11">
      <alignment vertical="top" wrapText="1"/>
    </xf>
    <xf numFmtId="0" fontId="35" fillId="0" borderId="0"/>
    <xf numFmtId="0" fontId="36" fillId="0" borderId="11">
      <alignment vertical="top" wrapText="1"/>
    </xf>
    <xf numFmtId="0" fontId="35" fillId="39" borderId="15"/>
    <xf numFmtId="0" fontId="35" fillId="0" borderId="0">
      <alignment horizontal="left" wrapText="1"/>
    </xf>
    <xf numFmtId="0" fontId="35" fillId="39" borderId="15"/>
    <xf numFmtId="0" fontId="36" fillId="0" borderId="11"/>
    <xf numFmtId="49" fontId="35" fillId="0" borderId="11">
      <alignment horizontal="center" vertical="top" shrinkToFit="1"/>
    </xf>
    <xf numFmtId="0" fontId="36" fillId="0" borderId="11"/>
    <xf numFmtId="0" fontId="35" fillId="0" borderId="0">
      <alignment wrapText="1"/>
    </xf>
    <xf numFmtId="4" fontId="35" fillId="0" borderId="11">
      <alignment horizontal="right" vertical="top" shrinkToFit="1"/>
    </xf>
    <xf numFmtId="0" fontId="35" fillId="0" borderId="0">
      <alignment wrapText="1"/>
    </xf>
    <xf numFmtId="0" fontId="36" fillId="0" borderId="11">
      <alignment horizontal="center" vertical="center" wrapText="1"/>
    </xf>
    <xf numFmtId="4" fontId="34" fillId="8" borderId="11">
      <alignment horizontal="right" vertical="top" shrinkToFit="1"/>
    </xf>
    <xf numFmtId="0" fontId="36" fillId="0" borderId="11">
      <alignment horizontal="center" vertical="center" wrapText="1"/>
    </xf>
    <xf numFmtId="49" fontId="36" fillId="36" borderId="11">
      <alignment horizontal="left" vertical="top" shrinkToFit="1"/>
    </xf>
    <xf numFmtId="0" fontId="35" fillId="0" borderId="11">
      <alignment horizontal="center" vertical="center" wrapText="1"/>
    </xf>
    <xf numFmtId="49" fontId="36" fillId="36" borderId="11">
      <alignment horizontal="left" vertical="top" shrinkToFit="1"/>
    </xf>
    <xf numFmtId="0" fontId="36" fillId="38" borderId="16">
      <alignment wrapText="1"/>
    </xf>
    <xf numFmtId="0" fontId="35" fillId="0" borderId="0">
      <alignment horizontal="left" wrapText="1"/>
    </xf>
    <xf numFmtId="0" fontId="36" fillId="38" borderId="16">
      <alignment wrapText="1"/>
    </xf>
    <xf numFmtId="49" fontId="36" fillId="0" borderId="11">
      <alignment horizontal="left" vertical="top" shrinkToFit="1"/>
    </xf>
    <xf numFmtId="10" fontId="35" fillId="0" borderId="11">
      <alignment horizontal="right" vertical="top" shrinkToFit="1"/>
    </xf>
    <xf numFmtId="49" fontId="36" fillId="0" borderId="11">
      <alignment horizontal="left" vertical="top" shrinkToFit="1"/>
    </xf>
    <xf numFmtId="0" fontId="36" fillId="37" borderId="11">
      <alignment horizontal="left" vertical="center" shrinkToFit="1"/>
    </xf>
    <xf numFmtId="10" fontId="34" fillId="8" borderId="11">
      <alignment horizontal="right" vertical="top" shrinkToFit="1"/>
    </xf>
    <xf numFmtId="0" fontId="36" fillId="37" borderId="11">
      <alignment horizontal="left" vertical="center" shrinkToFit="1"/>
    </xf>
    <xf numFmtId="49" fontId="36" fillId="38" borderId="17">
      <alignment horizontal="left" vertical="top" shrinkToFit="1"/>
    </xf>
    <xf numFmtId="0" fontId="39" fillId="0" borderId="0">
      <alignment horizontal="center" wrapText="1"/>
    </xf>
    <xf numFmtId="49" fontId="36" fillId="38" borderId="17">
      <alignment horizontal="left" vertical="top" shrinkToFit="1"/>
    </xf>
    <xf numFmtId="0" fontId="36" fillId="0" borderId="11">
      <alignment horizontal="center" vertical="center" wrapText="1"/>
    </xf>
    <xf numFmtId="0" fontId="39" fillId="0" borderId="0">
      <alignment horizontal="center"/>
    </xf>
    <xf numFmtId="0" fontId="36" fillId="0" borderId="11">
      <alignment horizontal="center" vertical="center" wrapText="1"/>
    </xf>
    <xf numFmtId="4" fontId="36" fillId="36" borderId="11">
      <alignment horizontal="right" vertical="top" shrinkToFit="1"/>
    </xf>
    <xf numFmtId="0" fontId="34" fillId="0" borderId="11">
      <alignment vertical="top" wrapText="1"/>
    </xf>
    <xf numFmtId="4" fontId="36" fillId="36" borderId="11">
      <alignment horizontal="right" vertical="top" shrinkToFit="1"/>
    </xf>
    <xf numFmtId="4" fontId="36" fillId="38" borderId="11">
      <alignment horizontal="right" vertical="top" shrinkToFit="1"/>
    </xf>
    <xf numFmtId="4" fontId="34" fillId="36" borderId="11">
      <alignment horizontal="right" vertical="top" shrinkToFit="1"/>
    </xf>
    <xf numFmtId="4" fontId="36" fillId="38" borderId="11">
      <alignment horizontal="right" vertical="top" shrinkToFit="1"/>
    </xf>
    <xf numFmtId="4" fontId="36" fillId="0" borderId="11">
      <alignment horizontal="right" vertical="top" shrinkToFit="1"/>
    </xf>
    <xf numFmtId="10" fontId="34" fillId="36" borderId="11">
      <alignment horizontal="right" vertical="top" shrinkToFit="1"/>
    </xf>
    <xf numFmtId="4" fontId="36" fillId="0" borderId="11">
      <alignment horizontal="right" vertical="top" shrinkToFit="1"/>
    </xf>
    <xf numFmtId="4" fontId="36" fillId="37" borderId="11">
      <alignment horizontal="right" vertical="center" shrinkToFit="1"/>
    </xf>
    <xf numFmtId="0" fontId="36" fillId="0" borderId="0">
      <alignment horizontal="left" vertical="top"/>
    </xf>
    <xf numFmtId="0" fontId="36" fillId="0" borderId="18"/>
    <xf numFmtId="0" fontId="36" fillId="0" borderId="19">
      <alignment horizontal="right"/>
    </xf>
    <xf numFmtId="49" fontId="36" fillId="0" borderId="20">
      <alignment horizontal="center"/>
    </xf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2" fillId="7" borderId="7" applyNumberFormat="0" applyAlignment="0" applyProtection="0"/>
    <xf numFmtId="0" fontId="11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7" fillId="0" borderId="0"/>
    <xf numFmtId="0" fontId="27" fillId="0" borderId="0"/>
    <xf numFmtId="0" fontId="27" fillId="41" borderId="0"/>
    <xf numFmtId="0" fontId="27" fillId="41" borderId="0"/>
    <xf numFmtId="0" fontId="27" fillId="4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41" borderId="0"/>
    <xf numFmtId="0" fontId="27" fillId="41" borderId="0"/>
    <xf numFmtId="0" fontId="27" fillId="41" borderId="0"/>
    <xf numFmtId="0" fontId="27" fillId="41" borderId="0"/>
    <xf numFmtId="0" fontId="27" fillId="41" borderId="0"/>
    <xf numFmtId="0" fontId="40" fillId="0" borderId="0"/>
    <xf numFmtId="0" fontId="16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8" borderId="8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6" applyNumberFormat="0" applyFill="0" applyAlignment="0" applyProtection="0"/>
    <xf numFmtId="0" fontId="23" fillId="0" borderId="0" applyNumberFormat="0" applyFill="0" applyBorder="0" applyAlignment="0" applyProtection="0"/>
    <xf numFmtId="166" fontId="41" fillId="0" borderId="0" applyFont="0" applyFill="0" applyBorder="0" applyAlignment="0" applyProtection="0"/>
    <xf numFmtId="0" fontId="15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6" fillId="32" borderId="0" applyNumberFormat="0" applyBorder="0" applyAlignment="0" applyProtection="0"/>
    <xf numFmtId="0" fontId="42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41" fillId="0" borderId="0"/>
    <xf numFmtId="0" fontId="9" fillId="8" borderId="8" applyNumberFormat="0" applyFont="0" applyAlignment="0" applyProtection="0"/>
    <xf numFmtId="0" fontId="27" fillId="0" borderId="0"/>
    <xf numFmtId="4" fontId="37" fillId="0" borderId="11">
      <alignment horizontal="right" shrinkToFit="1"/>
    </xf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8" applyNumberFormat="0" applyFont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43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44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30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8" borderId="8" applyNumberFormat="0" applyFont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31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27" fillId="0" borderId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31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23" borderId="0" applyNumberFormat="0" applyBorder="0" applyAlignment="0" applyProtection="0"/>
    <xf numFmtId="0" fontId="4" fillId="14" borderId="0" applyNumberFormat="0" applyBorder="0" applyAlignment="0" applyProtection="0"/>
    <xf numFmtId="0" fontId="4" fillId="26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3" borderId="0" applyNumberFormat="0" applyBorder="0" applyAlignment="0" applyProtection="0"/>
    <xf numFmtId="0" fontId="4" fillId="8" borderId="8" applyNumberFormat="0" applyFont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7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27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30" borderId="0" applyNumberFormat="0" applyBorder="0" applyAlignment="0" applyProtection="0"/>
    <xf numFmtId="0" fontId="4" fillId="26" borderId="0" applyNumberFormat="0" applyBorder="0" applyAlignment="0" applyProtection="0"/>
    <xf numFmtId="0" fontId="4" fillId="22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45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8" applyNumberFormat="0" applyFont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46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</cellStyleXfs>
  <cellXfs count="68">
    <xf numFmtId="0" fontId="0" fillId="0" borderId="0" xfId="0"/>
    <xf numFmtId="0" fontId="29" fillId="34" borderId="0" xfId="155" applyFont="1" applyFill="1"/>
    <xf numFmtId="165" fontId="29" fillId="33" borderId="0" xfId="155" applyNumberFormat="1" applyFont="1" applyFill="1"/>
    <xf numFmtId="0" fontId="29" fillId="33" borderId="0" xfId="155" applyFont="1" applyFill="1"/>
    <xf numFmtId="0" fontId="32" fillId="33" borderId="10" xfId="155" applyFont="1" applyFill="1" applyBorder="1" applyAlignment="1">
      <alignment horizontal="justify" vertical="center" wrapText="1"/>
    </xf>
    <xf numFmtId="0" fontId="31" fillId="33" borderId="10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center" wrapText="1"/>
    </xf>
    <xf numFmtId="0" fontId="29" fillId="33" borderId="10" xfId="155" applyFont="1" applyFill="1" applyBorder="1" applyAlignment="1">
      <alignment horizontal="justify" vertical="center" wrapText="1"/>
    </xf>
    <xf numFmtId="0" fontId="29" fillId="34" borderId="0" xfId="155" applyFont="1" applyFill="1" applyAlignment="1"/>
    <xf numFmtId="0" fontId="29" fillId="35" borderId="0" xfId="155" applyFont="1" applyFill="1"/>
    <xf numFmtId="0" fontId="32" fillId="33" borderId="10" xfId="155" applyFont="1" applyFill="1" applyBorder="1" applyAlignment="1">
      <alignment horizontal="center" vertical="center" wrapText="1"/>
    </xf>
    <xf numFmtId="0" fontId="28" fillId="33" borderId="10" xfId="155" applyFont="1" applyFill="1" applyBorder="1" applyAlignment="1">
      <alignment horizontal="left" vertical="center" wrapText="1"/>
    </xf>
    <xf numFmtId="0" fontId="29" fillId="33" borderId="21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top" wrapText="1"/>
    </xf>
    <xf numFmtId="164" fontId="31" fillId="33" borderId="10" xfId="222" applyNumberFormat="1" applyFont="1" applyFill="1" applyBorder="1" applyAlignment="1">
      <alignment horizontal="right"/>
    </xf>
    <xf numFmtId="164" fontId="29" fillId="33" borderId="10" xfId="222" applyNumberFormat="1" applyFont="1" applyFill="1" applyBorder="1" applyAlignment="1"/>
    <xf numFmtId="164" fontId="28" fillId="33" borderId="21" xfId="155" applyNumberFormat="1" applyFont="1" applyFill="1" applyBorder="1" applyAlignment="1">
      <alignment horizontal="right"/>
    </xf>
    <xf numFmtId="164" fontId="30" fillId="33" borderId="21" xfId="155" applyNumberFormat="1" applyFont="1" applyFill="1" applyBorder="1" applyAlignment="1"/>
    <xf numFmtId="164" fontId="29" fillId="33" borderId="21" xfId="155" applyNumberFormat="1" applyFont="1" applyFill="1" applyBorder="1" applyAlignment="1"/>
    <xf numFmtId="0" fontId="29" fillId="33" borderId="10" xfId="155" applyFont="1" applyFill="1" applyBorder="1" applyAlignment="1"/>
    <xf numFmtId="164" fontId="30" fillId="33" borderId="10" xfId="155" applyNumberFormat="1" applyFont="1" applyFill="1" applyBorder="1" applyAlignment="1"/>
    <xf numFmtId="0" fontId="29" fillId="33" borderId="0" xfId="155" applyFont="1" applyFill="1"/>
    <xf numFmtId="0" fontId="32" fillId="33" borderId="10" xfId="155" applyFont="1" applyFill="1" applyBorder="1" applyAlignment="1">
      <alignment horizontal="justify" vertical="center" wrapText="1"/>
    </xf>
    <xf numFmtId="0" fontId="31" fillId="33" borderId="10" xfId="155" applyFont="1" applyFill="1" applyBorder="1" applyAlignment="1">
      <alignment horizontal="justify" vertical="center" wrapText="1"/>
    </xf>
    <xf numFmtId="0" fontId="28" fillId="33" borderId="10" xfId="155" applyFont="1" applyFill="1" applyBorder="1" applyAlignment="1">
      <alignment horizontal="justify" vertical="center" wrapText="1"/>
    </xf>
    <xf numFmtId="0" fontId="29" fillId="33" borderId="10" xfId="155" applyFont="1" applyFill="1" applyBorder="1" applyAlignment="1">
      <alignment horizontal="justify" vertical="center" wrapText="1"/>
    </xf>
    <xf numFmtId="0" fontId="28" fillId="33" borderId="10" xfId="155" applyNumberFormat="1" applyFont="1" applyFill="1" applyBorder="1" applyAlignment="1">
      <alignment horizontal="center" vertical="center"/>
    </xf>
    <xf numFmtId="0" fontId="28" fillId="33" borderId="10" xfId="155" applyFont="1" applyFill="1" applyBorder="1" applyAlignment="1">
      <alignment horizontal="center" vertical="center"/>
    </xf>
    <xf numFmtId="0" fontId="28" fillId="33" borderId="10" xfId="155" applyFont="1" applyFill="1" applyBorder="1" applyAlignment="1">
      <alignment horizontal="center" vertical="center" wrapText="1"/>
    </xf>
    <xf numFmtId="165" fontId="28" fillId="33" borderId="10" xfId="155" applyNumberFormat="1" applyFont="1" applyFill="1" applyBorder="1" applyAlignment="1">
      <alignment horizontal="center" vertical="center" wrapText="1"/>
    </xf>
    <xf numFmtId="165" fontId="31" fillId="33" borderId="0" xfId="155" applyNumberFormat="1" applyFont="1" applyFill="1" applyBorder="1" applyAlignment="1">
      <alignment horizontal="center"/>
    </xf>
    <xf numFmtId="0" fontId="31" fillId="33" borderId="0" xfId="155" applyFont="1" applyFill="1"/>
    <xf numFmtId="0" fontId="31" fillId="33" borderId="0" xfId="155" applyFont="1" applyFill="1" applyAlignment="1">
      <alignment horizontal="left" vertical="center" wrapText="1"/>
    </xf>
    <xf numFmtId="0" fontId="32" fillId="33" borderId="10" xfId="155" applyFont="1" applyFill="1" applyBorder="1" applyAlignment="1">
      <alignment horizontal="center" vertical="center" wrapText="1"/>
    </xf>
    <xf numFmtId="164" fontId="28" fillId="33" borderId="10" xfId="155" applyNumberFormat="1" applyFont="1" applyFill="1" applyBorder="1" applyAlignment="1">
      <alignment horizontal="right"/>
    </xf>
    <xf numFmtId="164" fontId="28" fillId="33" borderId="10" xfId="155" applyNumberFormat="1" applyFont="1" applyFill="1" applyBorder="1" applyAlignment="1"/>
    <xf numFmtId="0" fontId="29" fillId="33" borderId="0" xfId="155" applyFont="1" applyFill="1" applyAlignment="1">
      <alignment horizontal="right"/>
    </xf>
    <xf numFmtId="0" fontId="29" fillId="33" borderId="0" xfId="155" applyFont="1" applyFill="1" applyAlignment="1"/>
    <xf numFmtId="164" fontId="29" fillId="33" borderId="10" xfId="155" applyNumberFormat="1" applyFont="1" applyFill="1" applyBorder="1" applyAlignment="1">
      <alignment horizontal="right"/>
    </xf>
    <xf numFmtId="164" fontId="29" fillId="33" borderId="10" xfId="155" applyNumberFormat="1" applyFont="1" applyFill="1" applyBorder="1" applyAlignment="1"/>
    <xf numFmtId="0" fontId="28" fillId="33" borderId="0" xfId="155" applyFont="1" applyFill="1" applyAlignment="1"/>
    <xf numFmtId="0" fontId="31" fillId="33" borderId="10" xfId="155" applyFont="1" applyFill="1" applyBorder="1" applyAlignment="1">
      <alignment horizontal="justify" vertical="top" wrapText="1"/>
    </xf>
    <xf numFmtId="0" fontId="28" fillId="33" borderId="0" xfId="155" applyFont="1" applyFill="1" applyAlignment="1">
      <alignment vertical="center"/>
    </xf>
    <xf numFmtId="0" fontId="28" fillId="33" borderId="10" xfId="155" applyFont="1" applyFill="1" applyBorder="1" applyAlignment="1">
      <alignment horizontal="center" vertical="top" wrapText="1"/>
    </xf>
    <xf numFmtId="0" fontId="28" fillId="33" borderId="0" xfId="155" applyFont="1" applyFill="1" applyBorder="1" applyAlignment="1">
      <alignment horizontal="justify" vertical="top" wrapText="1"/>
    </xf>
    <xf numFmtId="164" fontId="28" fillId="33" borderId="0" xfId="155" applyNumberFormat="1" applyFont="1" applyFill="1" applyBorder="1" applyAlignment="1">
      <alignment horizontal="right"/>
    </xf>
    <xf numFmtId="164" fontId="30" fillId="33" borderId="0" xfId="155" applyNumberFormat="1" applyFont="1" applyFill="1" applyBorder="1" applyAlignment="1"/>
    <xf numFmtId="0" fontId="29" fillId="33" borderId="0" xfId="155" applyFont="1" applyFill="1" applyBorder="1" applyAlignment="1"/>
    <xf numFmtId="164" fontId="29" fillId="33" borderId="0" xfId="155" applyNumberFormat="1" applyFont="1" applyFill="1" applyBorder="1" applyAlignment="1">
      <alignment horizontal="right"/>
    </xf>
    <xf numFmtId="0" fontId="29" fillId="33" borderId="10" xfId="155" applyFont="1" applyFill="1" applyBorder="1" applyAlignment="1">
      <alignment horizontal="justify" vertical="top" wrapText="1"/>
    </xf>
    <xf numFmtId="164" fontId="29" fillId="33" borderId="0" xfId="155" applyNumberFormat="1" applyFont="1" applyFill="1" applyAlignment="1">
      <alignment horizontal="right"/>
    </xf>
    <xf numFmtId="164" fontId="28" fillId="33" borderId="10" xfId="155" applyNumberFormat="1" applyFont="1" applyFill="1" applyBorder="1" applyAlignment="1">
      <alignment horizontal="center" vertical="center" wrapText="1"/>
    </xf>
    <xf numFmtId="164" fontId="31" fillId="33" borderId="10" xfId="0" applyNumberFormat="1" applyFont="1" applyFill="1" applyBorder="1" applyAlignment="1">
      <alignment horizontal="right" vertical="center"/>
    </xf>
    <xf numFmtId="164" fontId="28" fillId="33" borderId="10" xfId="0" applyNumberFormat="1" applyFont="1" applyFill="1" applyBorder="1"/>
    <xf numFmtId="164" fontId="29" fillId="33" borderId="10" xfId="0" applyNumberFormat="1" applyFont="1" applyFill="1" applyBorder="1"/>
    <xf numFmtId="164" fontId="31" fillId="33" borderId="10" xfId="0" applyNumberFormat="1" applyFont="1" applyFill="1" applyBorder="1"/>
    <xf numFmtId="164" fontId="32" fillId="33" borderId="10" xfId="1010" applyNumberFormat="1" applyFont="1" applyFill="1" applyBorder="1"/>
    <xf numFmtId="164" fontId="32" fillId="33" borderId="10" xfId="0" applyNumberFormat="1" applyFont="1" applyFill="1" applyBorder="1"/>
    <xf numFmtId="164" fontId="28" fillId="33" borderId="10" xfId="0" applyNumberFormat="1" applyFont="1" applyFill="1" applyBorder="1" applyAlignment="1"/>
    <xf numFmtId="0" fontId="29" fillId="33" borderId="0" xfId="0" applyFont="1" applyFill="1" applyAlignment="1"/>
    <xf numFmtId="164" fontId="29" fillId="33" borderId="10" xfId="0" applyNumberFormat="1" applyFont="1" applyFill="1" applyBorder="1" applyAlignment="1"/>
    <xf numFmtId="164" fontId="31" fillId="33" borderId="10" xfId="1010" applyNumberFormat="1" applyFont="1" applyFill="1" applyBorder="1"/>
    <xf numFmtId="164" fontId="32" fillId="33" borderId="10" xfId="0" applyNumberFormat="1" applyFont="1" applyFill="1" applyBorder="1" applyAlignment="1">
      <alignment horizontal="right"/>
    </xf>
    <xf numFmtId="164" fontId="29" fillId="33" borderId="10" xfId="0" applyNumberFormat="1" applyFont="1" applyFill="1" applyBorder="1" applyAlignment="1">
      <alignment horizontal="right"/>
    </xf>
    <xf numFmtId="164" fontId="31" fillId="33" borderId="10" xfId="0" applyNumberFormat="1" applyFont="1" applyFill="1" applyBorder="1" applyAlignment="1">
      <alignment horizontal="right"/>
    </xf>
    <xf numFmtId="164" fontId="31" fillId="33" borderId="10" xfId="597" applyNumberFormat="1" applyFont="1" applyFill="1" applyBorder="1"/>
    <xf numFmtId="164" fontId="28" fillId="33" borderId="21" xfId="155" applyNumberFormat="1" applyFont="1" applyFill="1" applyBorder="1" applyAlignment="1"/>
    <xf numFmtId="0" fontId="28" fillId="33" borderId="0" xfId="155" applyFont="1" applyFill="1" applyAlignment="1">
      <alignment horizontal="center" vertical="center"/>
    </xf>
  </cellXfs>
  <cellStyles count="1134">
    <cellStyle name="20% - Акцент1" xfId="199" builtinId="30" customBuiltin="1"/>
    <cellStyle name="20% - Акцент1 10" xfId="632"/>
    <cellStyle name="20% - Акцент1 11" xfId="961"/>
    <cellStyle name="20% - Акцент1 12" xfId="1011"/>
    <cellStyle name="20% - Акцент1 13" xfId="1085"/>
    <cellStyle name="20% - Акцент1 2" xfId="2"/>
    <cellStyle name="20% — акцент1 2" xfId="264"/>
    <cellStyle name="20% - Акцент1 2 10" xfId="617"/>
    <cellStyle name="20% - Акцент1 2 11" xfId="628"/>
    <cellStyle name="20% - Акцент1 2 12" xfId="535"/>
    <cellStyle name="20% - Акцент1 2 13" xfId="962"/>
    <cellStyle name="20% - Акцент1 2 14" xfId="1012"/>
    <cellStyle name="20% - Акцент1 2 15" xfId="1080"/>
    <cellStyle name="20% - Акцент1 2 16" xfId="1086"/>
    <cellStyle name="20% - Акцент1 2 2" xfId="223"/>
    <cellStyle name="20% — акцент1 2 2" xfId="687"/>
    <cellStyle name="20% - Акцент1 2 2 2" xfId="648"/>
    <cellStyle name="20% - Акцент1 2 2 3" xfId="910"/>
    <cellStyle name="20% - Акцент1 2 3" xfId="265"/>
    <cellStyle name="20% — акцент1 2 3" xfId="935"/>
    <cellStyle name="20% - Акцент1 2 3 2" xfId="688"/>
    <cellStyle name="20% - Акцент1 2 4" xfId="333"/>
    <cellStyle name="20% - Акцент1 2 4 2" xfId="756"/>
    <cellStyle name="20% - Акцент1 2 5" xfId="337"/>
    <cellStyle name="20% - Акцент1 2 5 2" xfId="760"/>
    <cellStyle name="20% - Акцент1 2 6" xfId="387"/>
    <cellStyle name="20% - Акцент1 2 6 2" xfId="810"/>
    <cellStyle name="20% - Акцент1 2 7" xfId="436"/>
    <cellStyle name="20% - Акцент1 2 7 2" xfId="859"/>
    <cellStyle name="20% - Акцент1 2 8" xfId="486"/>
    <cellStyle name="20% - Акцент1 2 9" xfId="590"/>
    <cellStyle name="20% - Акцент1 3" xfId="3"/>
    <cellStyle name="20% — акцент1 3" xfId="334"/>
    <cellStyle name="20% - Акцент1 3 10" xfId="627"/>
    <cellStyle name="20% - Акцент1 3 11" xfId="907"/>
    <cellStyle name="20% - Акцент1 3 12" xfId="963"/>
    <cellStyle name="20% - Акцент1 3 13" xfId="1013"/>
    <cellStyle name="20% - Акцент1 3 14" xfId="1079"/>
    <cellStyle name="20% - Акцент1 3 15" xfId="1087"/>
    <cellStyle name="20% - Акцент1 3 2" xfId="224"/>
    <cellStyle name="20% — акцент1 3 2" xfId="757"/>
    <cellStyle name="20% - Акцент1 3 2 2" xfId="649"/>
    <cellStyle name="20% - Акцент1 3 2 3" xfId="911"/>
    <cellStyle name="20% - Акцент1 3 3" xfId="266"/>
    <cellStyle name="20% — акцент1 3 3" xfId="957"/>
    <cellStyle name="20% - Акцент1 3 3 2" xfId="689"/>
    <cellStyle name="20% - Акцент1 3 4" xfId="338"/>
    <cellStyle name="20% - Акцент1 3 4 2" xfId="761"/>
    <cellStyle name="20% - Акцент1 3 5" xfId="388"/>
    <cellStyle name="20% - Акцент1 3 5 2" xfId="811"/>
    <cellStyle name="20% - Акцент1 3 6" xfId="437"/>
    <cellStyle name="20% - Акцент1 3 6 2" xfId="860"/>
    <cellStyle name="20% - Акцент1 3 7" xfId="487"/>
    <cellStyle name="20% - Акцент1 3 8" xfId="589"/>
    <cellStyle name="20% - Акцент1 3 9" xfId="619"/>
    <cellStyle name="20% - Акцент1 4" xfId="4"/>
    <cellStyle name="20% - Акцент1 4 10" xfId="1088"/>
    <cellStyle name="20% - Акцент1 4 2" xfId="225"/>
    <cellStyle name="20% - Акцент1 4 2 2" xfId="650"/>
    <cellStyle name="20% - Акцент1 4 3" xfId="267"/>
    <cellStyle name="20% - Акцент1 4 3 2" xfId="690"/>
    <cellStyle name="20% - Акцент1 4 4" xfId="339"/>
    <cellStyle name="20% - Акцент1 4 4 2" xfId="762"/>
    <cellStyle name="20% - Акцент1 4 5" xfId="389"/>
    <cellStyle name="20% - Акцент1 4 5 2" xfId="812"/>
    <cellStyle name="20% - Акцент1 4 6" xfId="438"/>
    <cellStyle name="20% - Акцент1 4 6 2" xfId="861"/>
    <cellStyle name="20% - Акцент1 4 7" xfId="488"/>
    <cellStyle name="20% - Акцент1 4 8" xfId="964"/>
    <cellStyle name="20% - Акцент1 4 9" xfId="1014"/>
    <cellStyle name="20% - Акцент1 5" xfId="336"/>
    <cellStyle name="20% - Акцент1 5 2" xfId="759"/>
    <cellStyle name="20% - Акцент1 6" xfId="386"/>
    <cellStyle name="20% - Акцент1 6 2" xfId="809"/>
    <cellStyle name="20% - Акцент1 7" xfId="435"/>
    <cellStyle name="20% - Акцент1 7 2" xfId="858"/>
    <cellStyle name="20% - Акцент1 8" xfId="485"/>
    <cellStyle name="20% - Акцент1 9" xfId="591"/>
    <cellStyle name="20% - Акцент2" xfId="203" builtinId="34" customBuiltin="1"/>
    <cellStyle name="20% - Акцент2 10" xfId="634"/>
    <cellStyle name="20% - Акцент2 11" xfId="965"/>
    <cellStyle name="20% - Акцент2 12" xfId="1015"/>
    <cellStyle name="20% - Акцент2 13" xfId="1089"/>
    <cellStyle name="20% - Акцент2 2" xfId="5"/>
    <cellStyle name="20% — акцент2 2" xfId="268"/>
    <cellStyle name="20% - Акцент2 2 10" xfId="616"/>
    <cellStyle name="20% - Акцент2 2 11" xfId="626"/>
    <cellStyle name="20% - Акцент2 2 12" xfId="636"/>
    <cellStyle name="20% - Акцент2 2 13" xfId="966"/>
    <cellStyle name="20% - Акцент2 2 14" xfId="1016"/>
    <cellStyle name="20% - Акцент2 2 15" xfId="1078"/>
    <cellStyle name="20% - Акцент2 2 16" xfId="1090"/>
    <cellStyle name="20% - Акцент2 2 2" xfId="226"/>
    <cellStyle name="20% — акцент2 2 2" xfId="691"/>
    <cellStyle name="20% - Акцент2 2 2 2" xfId="651"/>
    <cellStyle name="20% - Акцент2 2 2 3" xfId="912"/>
    <cellStyle name="20% - Акцент2 2 3" xfId="269"/>
    <cellStyle name="20% — акцент2 2 3" xfId="936"/>
    <cellStyle name="20% - Акцент2 2 3 2" xfId="692"/>
    <cellStyle name="20% - Акцент2 2 4" xfId="331"/>
    <cellStyle name="20% - Акцент2 2 4 2" xfId="754"/>
    <cellStyle name="20% - Акцент2 2 5" xfId="341"/>
    <cellStyle name="20% - Акцент2 2 5 2" xfId="764"/>
    <cellStyle name="20% - Акцент2 2 6" xfId="391"/>
    <cellStyle name="20% - Акцент2 2 6 2" xfId="814"/>
    <cellStyle name="20% - Акцент2 2 7" xfId="440"/>
    <cellStyle name="20% - Акцент2 2 7 2" xfId="863"/>
    <cellStyle name="20% - Акцент2 2 8" xfId="490"/>
    <cellStyle name="20% - Акцент2 2 9" xfId="587"/>
    <cellStyle name="20% - Акцент2 3" xfId="6"/>
    <cellStyle name="20% — акцент2 3" xfId="332"/>
    <cellStyle name="20% - Акцент2 3 10" xfId="630"/>
    <cellStyle name="20% - Акцент2 3 11" xfId="536"/>
    <cellStyle name="20% - Акцент2 3 12" xfId="967"/>
    <cellStyle name="20% - Акцент2 3 13" xfId="1017"/>
    <cellStyle name="20% - Акцент2 3 14" xfId="1077"/>
    <cellStyle name="20% - Акцент2 3 15" xfId="1091"/>
    <cellStyle name="20% - Акцент2 3 2" xfId="227"/>
    <cellStyle name="20% — акцент2 3 2" xfId="755"/>
    <cellStyle name="20% - Акцент2 3 2 2" xfId="652"/>
    <cellStyle name="20% - Акцент2 3 2 3" xfId="913"/>
    <cellStyle name="20% - Акцент2 3 3" xfId="270"/>
    <cellStyle name="20% — акцент2 3 3" xfId="956"/>
    <cellStyle name="20% - Акцент2 3 3 2" xfId="693"/>
    <cellStyle name="20% - Акцент2 3 4" xfId="342"/>
    <cellStyle name="20% - Акцент2 3 4 2" xfId="765"/>
    <cellStyle name="20% - Акцент2 3 5" xfId="392"/>
    <cellStyle name="20% - Акцент2 3 5 2" xfId="815"/>
    <cellStyle name="20% - Акцент2 3 6" xfId="441"/>
    <cellStyle name="20% - Акцент2 3 6 2" xfId="864"/>
    <cellStyle name="20% - Акцент2 3 7" xfId="491"/>
    <cellStyle name="20% - Акцент2 3 8" xfId="586"/>
    <cellStyle name="20% - Акцент2 3 9" xfId="615"/>
    <cellStyle name="20% - Акцент2 4" xfId="7"/>
    <cellStyle name="20% - Акцент2 4 10" xfId="1092"/>
    <cellStyle name="20% - Акцент2 4 2" xfId="228"/>
    <cellStyle name="20% - Акцент2 4 2 2" xfId="653"/>
    <cellStyle name="20% - Акцент2 4 3" xfId="271"/>
    <cellStyle name="20% - Акцент2 4 3 2" xfId="694"/>
    <cellStyle name="20% - Акцент2 4 4" xfId="343"/>
    <cellStyle name="20% - Акцент2 4 4 2" xfId="766"/>
    <cellStyle name="20% - Акцент2 4 5" xfId="393"/>
    <cellStyle name="20% - Акцент2 4 5 2" xfId="816"/>
    <cellStyle name="20% - Акцент2 4 6" xfId="442"/>
    <cellStyle name="20% - Акцент2 4 6 2" xfId="865"/>
    <cellStyle name="20% - Акцент2 4 7" xfId="492"/>
    <cellStyle name="20% - Акцент2 4 8" xfId="968"/>
    <cellStyle name="20% - Акцент2 4 9" xfId="1018"/>
    <cellStyle name="20% - Акцент2 5" xfId="340"/>
    <cellStyle name="20% - Акцент2 5 2" xfId="763"/>
    <cellStyle name="20% - Акцент2 6" xfId="390"/>
    <cellStyle name="20% - Акцент2 6 2" xfId="813"/>
    <cellStyle name="20% - Акцент2 7" xfId="439"/>
    <cellStyle name="20% - Акцент2 7 2" xfId="862"/>
    <cellStyle name="20% - Акцент2 8" xfId="489"/>
    <cellStyle name="20% - Акцент2 9" xfId="588"/>
    <cellStyle name="20% - Акцент3" xfId="207" builtinId="38" customBuiltin="1"/>
    <cellStyle name="20% - Акцент3 10" xfId="637"/>
    <cellStyle name="20% - Акцент3 11" xfId="969"/>
    <cellStyle name="20% - Акцент3 12" xfId="1019"/>
    <cellStyle name="20% - Акцент3 13" xfId="1093"/>
    <cellStyle name="20% - Акцент3 2" xfId="8"/>
    <cellStyle name="20% — акцент3 2" xfId="272"/>
    <cellStyle name="20% - Акцент3 2 10" xfId="613"/>
    <cellStyle name="20% - Акцент3 2 11" xfId="625"/>
    <cellStyle name="20% - Акцент3 2 12" xfId="960"/>
    <cellStyle name="20% - Акцент3 2 13" xfId="970"/>
    <cellStyle name="20% - Акцент3 2 14" xfId="1020"/>
    <cellStyle name="20% - Акцент3 2 15" xfId="1076"/>
    <cellStyle name="20% - Акцент3 2 16" xfId="1094"/>
    <cellStyle name="20% - Акцент3 2 2" xfId="229"/>
    <cellStyle name="20% — акцент3 2 2" xfId="695"/>
    <cellStyle name="20% - Акцент3 2 2 2" xfId="654"/>
    <cellStyle name="20% - Акцент3 2 2 3" xfId="914"/>
    <cellStyle name="20% - Акцент3 2 3" xfId="273"/>
    <cellStyle name="20% — акцент3 2 3" xfId="937"/>
    <cellStyle name="20% - Акцент3 2 3 2" xfId="696"/>
    <cellStyle name="20% - Акцент3 2 4" xfId="329"/>
    <cellStyle name="20% - Акцент3 2 4 2" xfId="752"/>
    <cellStyle name="20% - Акцент3 2 5" xfId="345"/>
    <cellStyle name="20% - Акцент3 2 5 2" xfId="768"/>
    <cellStyle name="20% - Акцент3 2 6" xfId="395"/>
    <cellStyle name="20% - Акцент3 2 6 2" xfId="818"/>
    <cellStyle name="20% - Акцент3 2 7" xfId="444"/>
    <cellStyle name="20% - Акцент3 2 7 2" xfId="867"/>
    <cellStyle name="20% - Акцент3 2 8" xfId="494"/>
    <cellStyle name="20% - Акцент3 2 9" xfId="582"/>
    <cellStyle name="20% - Акцент3 3" xfId="9"/>
    <cellStyle name="20% — акцент3 3" xfId="330"/>
    <cellStyle name="20% - Акцент3 3 10" xfId="624"/>
    <cellStyle name="20% - Акцент3 3 11" xfId="958"/>
    <cellStyle name="20% - Акцент3 3 12" xfId="971"/>
    <cellStyle name="20% - Акцент3 3 13" xfId="1021"/>
    <cellStyle name="20% - Акцент3 3 14" xfId="1074"/>
    <cellStyle name="20% - Акцент3 3 15" xfId="1095"/>
    <cellStyle name="20% - Акцент3 3 2" xfId="230"/>
    <cellStyle name="20% — акцент3 3 2" xfId="753"/>
    <cellStyle name="20% - Акцент3 3 2 2" xfId="655"/>
    <cellStyle name="20% - Акцент3 3 2 3" xfId="915"/>
    <cellStyle name="20% - Акцент3 3 3" xfId="274"/>
    <cellStyle name="20% — акцент3 3 3" xfId="955"/>
    <cellStyle name="20% - Акцент3 3 3 2" xfId="697"/>
    <cellStyle name="20% - Акцент3 3 4" xfId="346"/>
    <cellStyle name="20% - Акцент3 3 4 2" xfId="769"/>
    <cellStyle name="20% - Акцент3 3 5" xfId="396"/>
    <cellStyle name="20% - Акцент3 3 5 2" xfId="819"/>
    <cellStyle name="20% - Акцент3 3 6" xfId="445"/>
    <cellStyle name="20% - Акцент3 3 6 2" xfId="868"/>
    <cellStyle name="20% - Акцент3 3 7" xfId="495"/>
    <cellStyle name="20% - Акцент3 3 8" xfId="581"/>
    <cellStyle name="20% - Акцент3 3 9" xfId="612"/>
    <cellStyle name="20% - Акцент3 4" xfId="10"/>
    <cellStyle name="20% - Акцент3 4 10" xfId="1096"/>
    <cellStyle name="20% - Акцент3 4 2" xfId="231"/>
    <cellStyle name="20% - Акцент3 4 2 2" xfId="656"/>
    <cellStyle name="20% - Акцент3 4 3" xfId="275"/>
    <cellStyle name="20% - Акцент3 4 3 2" xfId="698"/>
    <cellStyle name="20% - Акцент3 4 4" xfId="347"/>
    <cellStyle name="20% - Акцент3 4 4 2" xfId="770"/>
    <cellStyle name="20% - Акцент3 4 5" xfId="397"/>
    <cellStyle name="20% - Акцент3 4 5 2" xfId="820"/>
    <cellStyle name="20% - Акцент3 4 6" xfId="446"/>
    <cellStyle name="20% - Акцент3 4 6 2" xfId="869"/>
    <cellStyle name="20% - Акцент3 4 7" xfId="496"/>
    <cellStyle name="20% - Акцент3 4 8" xfId="972"/>
    <cellStyle name="20% - Акцент3 4 9" xfId="1022"/>
    <cellStyle name="20% - Акцент3 5" xfId="344"/>
    <cellStyle name="20% - Акцент3 5 2" xfId="767"/>
    <cellStyle name="20% - Акцент3 6" xfId="394"/>
    <cellStyle name="20% - Акцент3 6 2" xfId="817"/>
    <cellStyle name="20% - Акцент3 7" xfId="443"/>
    <cellStyle name="20% - Акцент3 7 2" xfId="866"/>
    <cellStyle name="20% - Акцент3 8" xfId="493"/>
    <cellStyle name="20% - Акцент3 9" xfId="584"/>
    <cellStyle name="20% - Акцент4" xfId="211" builtinId="42" customBuiltin="1"/>
    <cellStyle name="20% - Акцент4 10" xfId="639"/>
    <cellStyle name="20% - Акцент4 11" xfId="973"/>
    <cellStyle name="20% - Акцент4 12" xfId="1023"/>
    <cellStyle name="20% - Акцент4 13" xfId="1097"/>
    <cellStyle name="20% - Акцент4 2" xfId="11"/>
    <cellStyle name="20% — акцент4 2" xfId="276"/>
    <cellStyle name="20% - Акцент4 2 10" xfId="611"/>
    <cellStyle name="20% - Акцент4 2 11" xfId="623"/>
    <cellStyle name="20% - Акцент4 2 12" xfId="537"/>
    <cellStyle name="20% - Акцент4 2 13" xfId="974"/>
    <cellStyle name="20% - Акцент4 2 14" xfId="1024"/>
    <cellStyle name="20% - Акцент4 2 15" xfId="1073"/>
    <cellStyle name="20% - Акцент4 2 16" xfId="1098"/>
    <cellStyle name="20% - Акцент4 2 2" xfId="232"/>
    <cellStyle name="20% — акцент4 2 2" xfId="699"/>
    <cellStyle name="20% - Акцент4 2 2 2" xfId="657"/>
    <cellStyle name="20% - Акцент4 2 2 3" xfId="916"/>
    <cellStyle name="20% - Акцент4 2 3" xfId="277"/>
    <cellStyle name="20% — акцент4 2 3" xfId="938"/>
    <cellStyle name="20% - Акцент4 2 3 2" xfId="700"/>
    <cellStyle name="20% - Акцент4 2 4" xfId="326"/>
    <cellStyle name="20% - Акцент4 2 4 2" xfId="749"/>
    <cellStyle name="20% - Акцент4 2 5" xfId="349"/>
    <cellStyle name="20% - Акцент4 2 5 2" xfId="772"/>
    <cellStyle name="20% - Акцент4 2 6" xfId="399"/>
    <cellStyle name="20% - Акцент4 2 6 2" xfId="822"/>
    <cellStyle name="20% - Акцент4 2 7" xfId="448"/>
    <cellStyle name="20% - Акцент4 2 7 2" xfId="871"/>
    <cellStyle name="20% - Акцент4 2 8" xfId="498"/>
    <cellStyle name="20% - Акцент4 2 9" xfId="578"/>
    <cellStyle name="20% - Акцент4 3" xfId="12"/>
    <cellStyle name="20% — акцент4 3" xfId="327"/>
    <cellStyle name="20% - Акцент4 3 10" xfId="622"/>
    <cellStyle name="20% - Акцент4 3 11" xfId="641"/>
    <cellStyle name="20% - Акцент4 3 12" xfId="975"/>
    <cellStyle name="20% - Акцент4 3 13" xfId="1025"/>
    <cellStyle name="20% - Акцент4 3 14" xfId="1072"/>
    <cellStyle name="20% - Акцент4 3 15" xfId="1099"/>
    <cellStyle name="20% - Акцент4 3 2" xfId="233"/>
    <cellStyle name="20% — акцент4 3 2" xfId="750"/>
    <cellStyle name="20% - Акцент4 3 2 2" xfId="658"/>
    <cellStyle name="20% - Акцент4 3 2 3" xfId="917"/>
    <cellStyle name="20% - Акцент4 3 3" xfId="278"/>
    <cellStyle name="20% — акцент4 3 3" xfId="954"/>
    <cellStyle name="20% - Акцент4 3 3 2" xfId="701"/>
    <cellStyle name="20% - Акцент4 3 4" xfId="350"/>
    <cellStyle name="20% - Акцент4 3 4 2" xfId="773"/>
    <cellStyle name="20% - Акцент4 3 5" xfId="400"/>
    <cellStyle name="20% - Акцент4 3 5 2" xfId="823"/>
    <cellStyle name="20% - Акцент4 3 6" xfId="449"/>
    <cellStyle name="20% - Акцент4 3 6 2" xfId="872"/>
    <cellStyle name="20% - Акцент4 3 7" xfId="499"/>
    <cellStyle name="20% - Акцент4 3 8" xfId="577"/>
    <cellStyle name="20% - Акцент4 3 9" xfId="610"/>
    <cellStyle name="20% - Акцент4 4" xfId="13"/>
    <cellStyle name="20% - Акцент4 4 10" xfId="1100"/>
    <cellStyle name="20% - Акцент4 4 2" xfId="234"/>
    <cellStyle name="20% - Акцент4 4 2 2" xfId="659"/>
    <cellStyle name="20% - Акцент4 4 3" xfId="279"/>
    <cellStyle name="20% - Акцент4 4 3 2" xfId="702"/>
    <cellStyle name="20% - Акцент4 4 4" xfId="351"/>
    <cellStyle name="20% - Акцент4 4 4 2" xfId="774"/>
    <cellStyle name="20% - Акцент4 4 5" xfId="401"/>
    <cellStyle name="20% - Акцент4 4 5 2" xfId="824"/>
    <cellStyle name="20% - Акцент4 4 6" xfId="450"/>
    <cellStyle name="20% - Акцент4 4 6 2" xfId="873"/>
    <cellStyle name="20% - Акцент4 4 7" xfId="500"/>
    <cellStyle name="20% - Акцент4 4 8" xfId="976"/>
    <cellStyle name="20% - Акцент4 4 9" xfId="1026"/>
    <cellStyle name="20% - Акцент4 5" xfId="348"/>
    <cellStyle name="20% - Акцент4 5 2" xfId="771"/>
    <cellStyle name="20% - Акцент4 6" xfId="398"/>
    <cellStyle name="20% - Акцент4 6 2" xfId="821"/>
    <cellStyle name="20% - Акцент4 7" xfId="447"/>
    <cellStyle name="20% - Акцент4 7 2" xfId="870"/>
    <cellStyle name="20% - Акцент4 8" xfId="497"/>
    <cellStyle name="20% - Акцент4 9" xfId="579"/>
    <cellStyle name="20% - Акцент5" xfId="215" builtinId="46" customBuiltin="1"/>
    <cellStyle name="20% - Акцент5 10" xfId="642"/>
    <cellStyle name="20% - Акцент5 11" xfId="977"/>
    <cellStyle name="20% - Акцент5 12" xfId="1027"/>
    <cellStyle name="20% - Акцент5 13" xfId="1101"/>
    <cellStyle name="20% - Акцент5 2" xfId="14"/>
    <cellStyle name="20% — акцент5 2" xfId="280"/>
    <cellStyle name="20% - Акцент5 2 10" xfId="621"/>
    <cellStyle name="20% - Акцент5 2 11" xfId="631"/>
    <cellStyle name="20% - Акцент5 2 12" xfId="614"/>
    <cellStyle name="20% - Акцент5 2 13" xfId="978"/>
    <cellStyle name="20% - Акцент5 2 14" xfId="1028"/>
    <cellStyle name="20% - Акцент5 2 15" xfId="1081"/>
    <cellStyle name="20% - Акцент5 2 16" xfId="1102"/>
    <cellStyle name="20% - Акцент5 2 2" xfId="235"/>
    <cellStyle name="20% — акцент5 2 2" xfId="703"/>
    <cellStyle name="20% - Акцент5 2 2 2" xfId="660"/>
    <cellStyle name="20% - Акцент5 2 2 3" xfId="918"/>
    <cellStyle name="20% - Акцент5 2 3" xfId="281"/>
    <cellStyle name="20% — акцент5 2 3" xfId="939"/>
    <cellStyle name="20% - Акцент5 2 3 2" xfId="704"/>
    <cellStyle name="20% - Акцент5 2 4" xfId="324"/>
    <cellStyle name="20% - Акцент5 2 4 2" xfId="747"/>
    <cellStyle name="20% - Акцент5 2 5" xfId="353"/>
    <cellStyle name="20% - Акцент5 2 5 2" xfId="776"/>
    <cellStyle name="20% - Акцент5 2 6" xfId="403"/>
    <cellStyle name="20% - Акцент5 2 6 2" xfId="826"/>
    <cellStyle name="20% - Акцент5 2 7" xfId="452"/>
    <cellStyle name="20% - Акцент5 2 7 2" xfId="875"/>
    <cellStyle name="20% - Акцент5 2 8" xfId="502"/>
    <cellStyle name="20% - Акцент5 2 9" xfId="575"/>
    <cellStyle name="20% - Акцент5 3" xfId="15"/>
    <cellStyle name="20% — акцент5 3" xfId="325"/>
    <cellStyle name="20% - Акцент5 3 10" xfId="585"/>
    <cellStyle name="20% - Акцент5 3 11" xfId="644"/>
    <cellStyle name="20% - Акцент5 3 12" xfId="979"/>
    <cellStyle name="20% - Акцент5 3 13" xfId="1029"/>
    <cellStyle name="20% - Акцент5 3 14" xfId="1071"/>
    <cellStyle name="20% - Акцент5 3 15" xfId="1103"/>
    <cellStyle name="20% - Акцент5 3 2" xfId="236"/>
    <cellStyle name="20% — акцент5 3 2" xfId="748"/>
    <cellStyle name="20% - Акцент5 3 2 2" xfId="661"/>
    <cellStyle name="20% - Акцент5 3 2 3" xfId="919"/>
    <cellStyle name="20% - Акцент5 3 3" xfId="282"/>
    <cellStyle name="20% — акцент5 3 3" xfId="953"/>
    <cellStyle name="20% - Акцент5 3 3 2" xfId="705"/>
    <cellStyle name="20% - Акцент5 3 4" xfId="354"/>
    <cellStyle name="20% - Акцент5 3 4 2" xfId="777"/>
    <cellStyle name="20% - Акцент5 3 5" xfId="404"/>
    <cellStyle name="20% - Акцент5 3 5 2" xfId="827"/>
    <cellStyle name="20% - Акцент5 3 6" xfId="453"/>
    <cellStyle name="20% - Акцент5 3 6 2" xfId="876"/>
    <cellStyle name="20% - Акцент5 3 7" xfId="503"/>
    <cellStyle name="20% - Акцент5 3 8" xfId="574"/>
    <cellStyle name="20% - Акцент5 3 9" xfId="620"/>
    <cellStyle name="20% - Акцент5 4" xfId="16"/>
    <cellStyle name="20% - Акцент5 4 10" xfId="1104"/>
    <cellStyle name="20% - Акцент5 4 2" xfId="237"/>
    <cellStyle name="20% - Акцент5 4 2 2" xfId="662"/>
    <cellStyle name="20% - Акцент5 4 3" xfId="283"/>
    <cellStyle name="20% - Акцент5 4 3 2" xfId="706"/>
    <cellStyle name="20% - Акцент5 4 4" xfId="355"/>
    <cellStyle name="20% - Акцент5 4 4 2" xfId="778"/>
    <cellStyle name="20% - Акцент5 4 5" xfId="405"/>
    <cellStyle name="20% - Акцент5 4 5 2" xfId="828"/>
    <cellStyle name="20% - Акцент5 4 6" xfId="454"/>
    <cellStyle name="20% - Акцент5 4 6 2" xfId="877"/>
    <cellStyle name="20% - Акцент5 4 7" xfId="504"/>
    <cellStyle name="20% - Акцент5 4 8" xfId="980"/>
    <cellStyle name="20% - Акцент5 4 9" xfId="1030"/>
    <cellStyle name="20% - Акцент5 5" xfId="352"/>
    <cellStyle name="20% - Акцент5 5 2" xfId="775"/>
    <cellStyle name="20% - Акцент5 6" xfId="402"/>
    <cellStyle name="20% - Акцент5 6 2" xfId="825"/>
    <cellStyle name="20% - Акцент5 7" xfId="451"/>
    <cellStyle name="20% - Акцент5 7 2" xfId="874"/>
    <cellStyle name="20% - Акцент5 8" xfId="501"/>
    <cellStyle name="20% - Акцент5 9" xfId="593"/>
    <cellStyle name="20% - Акцент6" xfId="219" builtinId="50" customBuiltin="1"/>
    <cellStyle name="20% - Акцент6 10" xfId="645"/>
    <cellStyle name="20% - Акцент6 11" xfId="981"/>
    <cellStyle name="20% - Акцент6 12" xfId="1031"/>
    <cellStyle name="20% - Акцент6 13" xfId="1105"/>
    <cellStyle name="20% - Акцент6 2" xfId="17"/>
    <cellStyle name="20% — акцент6 2" xfId="284"/>
    <cellStyle name="20% - Акцент6 2 10" xfId="609"/>
    <cellStyle name="20% - Акцент6 2 11" xfId="580"/>
    <cellStyle name="20% - Акцент6 2 12" xfId="538"/>
    <cellStyle name="20% - Акцент6 2 13" xfId="982"/>
    <cellStyle name="20% - Акцент6 2 14" xfId="1032"/>
    <cellStyle name="20% - Акцент6 2 15" xfId="1070"/>
    <cellStyle name="20% - Акцент6 2 16" xfId="1106"/>
    <cellStyle name="20% - Акцент6 2 2" xfId="238"/>
    <cellStyle name="20% — акцент6 2 2" xfId="707"/>
    <cellStyle name="20% - Акцент6 2 2 2" xfId="663"/>
    <cellStyle name="20% - Акцент6 2 2 3" xfId="920"/>
    <cellStyle name="20% - Акцент6 2 3" xfId="285"/>
    <cellStyle name="20% — акцент6 2 3" xfId="940"/>
    <cellStyle name="20% - Акцент6 2 3 2" xfId="708"/>
    <cellStyle name="20% - Акцент6 2 4" xfId="322"/>
    <cellStyle name="20% - Акцент6 2 4 2" xfId="745"/>
    <cellStyle name="20% - Акцент6 2 5" xfId="357"/>
    <cellStyle name="20% - Акцент6 2 5 2" xfId="780"/>
    <cellStyle name="20% - Акцент6 2 6" xfId="407"/>
    <cellStyle name="20% - Акцент6 2 6 2" xfId="830"/>
    <cellStyle name="20% - Акцент6 2 7" xfId="456"/>
    <cellStyle name="20% - Акцент6 2 7 2" xfId="879"/>
    <cellStyle name="20% - Акцент6 2 8" xfId="506"/>
    <cellStyle name="20% - Акцент6 2 9" xfId="572"/>
    <cellStyle name="20% - Акцент6 3" xfId="18"/>
    <cellStyle name="20% — акцент6 3" xfId="323"/>
    <cellStyle name="20% - Акцент6 3 10" xfId="576"/>
    <cellStyle name="20% - Акцент6 3 11" xfId="539"/>
    <cellStyle name="20% - Акцент6 3 12" xfId="983"/>
    <cellStyle name="20% - Акцент6 3 13" xfId="1033"/>
    <cellStyle name="20% - Акцент6 3 14" xfId="1069"/>
    <cellStyle name="20% - Акцент6 3 15" xfId="1107"/>
    <cellStyle name="20% - Акцент6 3 2" xfId="239"/>
    <cellStyle name="20% — акцент6 3 2" xfId="746"/>
    <cellStyle name="20% - Акцент6 3 2 2" xfId="664"/>
    <cellStyle name="20% - Акцент6 3 2 3" xfId="921"/>
    <cellStyle name="20% - Акцент6 3 3" xfId="286"/>
    <cellStyle name="20% — акцент6 3 3" xfId="952"/>
    <cellStyle name="20% - Акцент6 3 3 2" xfId="709"/>
    <cellStyle name="20% - Акцент6 3 4" xfId="358"/>
    <cellStyle name="20% - Акцент6 3 4 2" xfId="781"/>
    <cellStyle name="20% - Акцент6 3 5" xfId="408"/>
    <cellStyle name="20% - Акцент6 3 5 2" xfId="831"/>
    <cellStyle name="20% - Акцент6 3 6" xfId="457"/>
    <cellStyle name="20% - Акцент6 3 6 2" xfId="880"/>
    <cellStyle name="20% - Акцент6 3 7" xfId="507"/>
    <cellStyle name="20% - Акцент6 3 8" xfId="571"/>
    <cellStyle name="20% - Акцент6 3 9" xfId="592"/>
    <cellStyle name="20% - Акцент6 4" xfId="19"/>
    <cellStyle name="20% - Акцент6 4 10" xfId="1108"/>
    <cellStyle name="20% - Акцент6 4 2" xfId="240"/>
    <cellStyle name="20% - Акцент6 4 2 2" xfId="665"/>
    <cellStyle name="20% - Акцент6 4 3" xfId="287"/>
    <cellStyle name="20% - Акцент6 4 3 2" xfId="710"/>
    <cellStyle name="20% - Акцент6 4 4" xfId="359"/>
    <cellStyle name="20% - Акцент6 4 4 2" xfId="782"/>
    <cellStyle name="20% - Акцент6 4 5" xfId="409"/>
    <cellStyle name="20% - Акцент6 4 5 2" xfId="832"/>
    <cellStyle name="20% - Акцент6 4 6" xfId="458"/>
    <cellStyle name="20% - Акцент6 4 6 2" xfId="881"/>
    <cellStyle name="20% - Акцент6 4 7" xfId="508"/>
    <cellStyle name="20% - Акцент6 4 8" xfId="984"/>
    <cellStyle name="20% - Акцент6 4 9" xfId="1034"/>
    <cellStyle name="20% - Акцент6 5" xfId="356"/>
    <cellStyle name="20% - Акцент6 5 2" xfId="779"/>
    <cellStyle name="20% - Акцент6 6" xfId="406"/>
    <cellStyle name="20% - Акцент6 6 2" xfId="829"/>
    <cellStyle name="20% - Акцент6 7" xfId="455"/>
    <cellStyle name="20% - Акцент6 7 2" xfId="878"/>
    <cellStyle name="20% - Акцент6 8" xfId="505"/>
    <cellStyle name="20% - Акцент6 9" xfId="573"/>
    <cellStyle name="40% - Акцент1" xfId="200" builtinId="31" customBuiltin="1"/>
    <cellStyle name="40% - Акцент1 10" xfId="633"/>
    <cellStyle name="40% - Акцент1 11" xfId="985"/>
    <cellStyle name="40% - Акцент1 12" xfId="1035"/>
    <cellStyle name="40% - Акцент1 13" xfId="1109"/>
    <cellStyle name="40% - Акцент1 2" xfId="20"/>
    <cellStyle name="40% — акцент1 2" xfId="288"/>
    <cellStyle name="40% - Акцент1 2 10" xfId="608"/>
    <cellStyle name="40% - Акцент1 2 11" xfId="570"/>
    <cellStyle name="40% - Акцент1 2 12" xfId="540"/>
    <cellStyle name="40% - Акцент1 2 13" xfId="986"/>
    <cellStyle name="40% - Акцент1 2 14" xfId="1036"/>
    <cellStyle name="40% - Акцент1 2 15" xfId="1068"/>
    <cellStyle name="40% - Акцент1 2 16" xfId="1110"/>
    <cellStyle name="40% - Акцент1 2 2" xfId="241"/>
    <cellStyle name="40% — акцент1 2 2" xfId="711"/>
    <cellStyle name="40% - Акцент1 2 2 2" xfId="666"/>
    <cellStyle name="40% - Акцент1 2 2 3" xfId="922"/>
    <cellStyle name="40% - Акцент1 2 3" xfId="289"/>
    <cellStyle name="40% — акцент1 2 3" xfId="941"/>
    <cellStyle name="40% - Акцент1 2 3 2" xfId="712"/>
    <cellStyle name="40% - Акцент1 2 4" xfId="320"/>
    <cellStyle name="40% - Акцент1 2 4 2" xfId="743"/>
    <cellStyle name="40% - Акцент1 2 5" xfId="361"/>
    <cellStyle name="40% - Акцент1 2 5 2" xfId="784"/>
    <cellStyle name="40% - Акцент1 2 6" xfId="411"/>
    <cellStyle name="40% - Акцент1 2 6 2" xfId="834"/>
    <cellStyle name="40% - Акцент1 2 7" xfId="460"/>
    <cellStyle name="40% - Акцент1 2 7 2" xfId="883"/>
    <cellStyle name="40% - Акцент1 2 8" xfId="510"/>
    <cellStyle name="40% - Акцент1 2 9" xfId="568"/>
    <cellStyle name="40% - Акцент1 3" xfId="21"/>
    <cellStyle name="40% — акцент1 3" xfId="321"/>
    <cellStyle name="40% - Акцент1 3 10" xfId="596"/>
    <cellStyle name="40% - Акцент1 3 11" xfId="541"/>
    <cellStyle name="40% - Акцент1 3 12" xfId="987"/>
    <cellStyle name="40% - Акцент1 3 13" xfId="1037"/>
    <cellStyle name="40% - Акцент1 3 14" xfId="1067"/>
    <cellStyle name="40% - Акцент1 3 15" xfId="1111"/>
    <cellStyle name="40% - Акцент1 3 2" xfId="242"/>
    <cellStyle name="40% — акцент1 3 2" xfId="744"/>
    <cellStyle name="40% - Акцент1 3 2 2" xfId="667"/>
    <cellStyle name="40% - Акцент1 3 2 3" xfId="923"/>
    <cellStyle name="40% - Акцент1 3 3" xfId="290"/>
    <cellStyle name="40% — акцент1 3 3" xfId="951"/>
    <cellStyle name="40% - Акцент1 3 3 2" xfId="713"/>
    <cellStyle name="40% - Акцент1 3 4" xfId="362"/>
    <cellStyle name="40% - Акцент1 3 4 2" xfId="785"/>
    <cellStyle name="40% - Акцент1 3 5" xfId="412"/>
    <cellStyle name="40% - Акцент1 3 5 2" xfId="835"/>
    <cellStyle name="40% - Акцент1 3 6" xfId="461"/>
    <cellStyle name="40% - Акцент1 3 6 2" xfId="884"/>
    <cellStyle name="40% - Акцент1 3 7" xfId="511"/>
    <cellStyle name="40% - Акцент1 3 8" xfId="567"/>
    <cellStyle name="40% - Акцент1 3 9" xfId="607"/>
    <cellStyle name="40% - Акцент1 4" xfId="22"/>
    <cellStyle name="40% - Акцент1 4 10" xfId="1112"/>
    <cellStyle name="40% - Акцент1 4 2" xfId="243"/>
    <cellStyle name="40% - Акцент1 4 2 2" xfId="668"/>
    <cellStyle name="40% - Акцент1 4 3" xfId="291"/>
    <cellStyle name="40% - Акцент1 4 3 2" xfId="714"/>
    <cellStyle name="40% - Акцент1 4 4" xfId="363"/>
    <cellStyle name="40% - Акцент1 4 4 2" xfId="786"/>
    <cellStyle name="40% - Акцент1 4 5" xfId="413"/>
    <cellStyle name="40% - Акцент1 4 5 2" xfId="836"/>
    <cellStyle name="40% - Акцент1 4 6" xfId="462"/>
    <cellStyle name="40% - Акцент1 4 6 2" xfId="885"/>
    <cellStyle name="40% - Акцент1 4 7" xfId="512"/>
    <cellStyle name="40% - Акцент1 4 8" xfId="988"/>
    <cellStyle name="40% - Акцент1 4 9" xfId="1038"/>
    <cellStyle name="40% - Акцент1 5" xfId="360"/>
    <cellStyle name="40% - Акцент1 5 2" xfId="783"/>
    <cellStyle name="40% - Акцент1 6" xfId="410"/>
    <cellStyle name="40% - Акцент1 6 2" xfId="833"/>
    <cellStyle name="40% - Акцент1 7" xfId="459"/>
    <cellStyle name="40% - Акцент1 7 2" xfId="882"/>
    <cellStyle name="40% - Акцент1 8" xfId="509"/>
    <cellStyle name="40% - Акцент1 9" xfId="569"/>
    <cellStyle name="40% - Акцент2" xfId="204" builtinId="35" customBuiltin="1"/>
    <cellStyle name="40% - Акцент2 10" xfId="635"/>
    <cellStyle name="40% - Акцент2 11" xfId="989"/>
    <cellStyle name="40% - Акцент2 12" xfId="1039"/>
    <cellStyle name="40% - Акцент2 13" xfId="1113"/>
    <cellStyle name="40% - Акцент2 2" xfId="23"/>
    <cellStyle name="40% — акцент2 2" xfId="292"/>
    <cellStyle name="40% - Акцент2 2 10" xfId="606"/>
    <cellStyle name="40% - Акцент2 2 11" xfId="561"/>
    <cellStyle name="40% - Акцент2 2 12" xfId="542"/>
    <cellStyle name="40% - Акцент2 2 13" xfId="990"/>
    <cellStyle name="40% - Акцент2 2 14" xfId="1040"/>
    <cellStyle name="40% - Акцент2 2 15" xfId="1083"/>
    <cellStyle name="40% - Акцент2 2 16" xfId="1114"/>
    <cellStyle name="40% - Акцент2 2 2" xfId="244"/>
    <cellStyle name="40% — акцент2 2 2" xfId="715"/>
    <cellStyle name="40% - Акцент2 2 2 2" xfId="669"/>
    <cellStyle name="40% - Акцент2 2 2 3" xfId="924"/>
    <cellStyle name="40% - Акцент2 2 3" xfId="293"/>
    <cellStyle name="40% — акцент2 2 3" xfId="942"/>
    <cellStyle name="40% - Акцент2 2 3 2" xfId="716"/>
    <cellStyle name="40% - Акцент2 2 4" xfId="335"/>
    <cellStyle name="40% - Акцент2 2 4 2" xfId="758"/>
    <cellStyle name="40% - Акцент2 2 5" xfId="365"/>
    <cellStyle name="40% - Акцент2 2 5 2" xfId="788"/>
    <cellStyle name="40% - Акцент2 2 6" xfId="415"/>
    <cellStyle name="40% - Акцент2 2 6 2" xfId="838"/>
    <cellStyle name="40% - Акцент2 2 7" xfId="464"/>
    <cellStyle name="40% - Акцент2 2 7 2" xfId="887"/>
    <cellStyle name="40% - Акцент2 2 8" xfId="514"/>
    <cellStyle name="40% - Акцент2 2 9" xfId="566"/>
    <cellStyle name="40% - Акцент2 3" xfId="24"/>
    <cellStyle name="40% — акцент2 3" xfId="319"/>
    <cellStyle name="40% - Акцент2 3 10" xfId="557"/>
    <cellStyle name="40% - Акцент2 3 11" xfId="543"/>
    <cellStyle name="40% - Акцент2 3 12" xfId="991"/>
    <cellStyle name="40% - Акцент2 3 13" xfId="1041"/>
    <cellStyle name="40% - Акцент2 3 14" xfId="1082"/>
    <cellStyle name="40% - Акцент2 3 15" xfId="1115"/>
    <cellStyle name="40% - Акцент2 3 2" xfId="245"/>
    <cellStyle name="40% — акцент2 3 2" xfId="742"/>
    <cellStyle name="40% - Акцент2 3 2 2" xfId="670"/>
    <cellStyle name="40% - Акцент2 3 2 3" xfId="925"/>
    <cellStyle name="40% - Акцент2 3 3" xfId="294"/>
    <cellStyle name="40% — акцент2 3 3" xfId="950"/>
    <cellStyle name="40% - Акцент2 3 3 2" xfId="717"/>
    <cellStyle name="40% - Акцент2 3 4" xfId="366"/>
    <cellStyle name="40% - Акцент2 3 4 2" xfId="789"/>
    <cellStyle name="40% - Акцент2 3 5" xfId="416"/>
    <cellStyle name="40% - Акцент2 3 5 2" xfId="839"/>
    <cellStyle name="40% - Акцент2 3 6" xfId="465"/>
    <cellStyle name="40% - Акцент2 3 6 2" xfId="888"/>
    <cellStyle name="40% - Акцент2 3 7" xfId="515"/>
    <cellStyle name="40% - Акцент2 3 8" xfId="565"/>
    <cellStyle name="40% - Акцент2 3 9" xfId="605"/>
    <cellStyle name="40% - Акцент2 4" xfId="25"/>
    <cellStyle name="40% - Акцент2 4 10" xfId="1116"/>
    <cellStyle name="40% - Акцент2 4 2" xfId="246"/>
    <cellStyle name="40% - Акцент2 4 2 2" xfId="671"/>
    <cellStyle name="40% - Акцент2 4 3" xfId="295"/>
    <cellStyle name="40% - Акцент2 4 3 2" xfId="718"/>
    <cellStyle name="40% - Акцент2 4 4" xfId="367"/>
    <cellStyle name="40% - Акцент2 4 4 2" xfId="790"/>
    <cellStyle name="40% - Акцент2 4 5" xfId="417"/>
    <cellStyle name="40% - Акцент2 4 5 2" xfId="840"/>
    <cellStyle name="40% - Акцент2 4 6" xfId="466"/>
    <cellStyle name="40% - Акцент2 4 6 2" xfId="889"/>
    <cellStyle name="40% - Акцент2 4 7" xfId="516"/>
    <cellStyle name="40% - Акцент2 4 8" xfId="992"/>
    <cellStyle name="40% - Акцент2 4 9" xfId="1042"/>
    <cellStyle name="40% - Акцент2 5" xfId="364"/>
    <cellStyle name="40% - Акцент2 5 2" xfId="787"/>
    <cellStyle name="40% - Акцент2 6" xfId="414"/>
    <cellStyle name="40% - Акцент2 6 2" xfId="837"/>
    <cellStyle name="40% - Акцент2 7" xfId="463"/>
    <cellStyle name="40% - Акцент2 7 2" xfId="886"/>
    <cellStyle name="40% - Акцент2 8" xfId="513"/>
    <cellStyle name="40% - Акцент2 9" xfId="595"/>
    <cellStyle name="40% - Акцент3" xfId="208" builtinId="39" customBuiltin="1"/>
    <cellStyle name="40% - Акцент3 10" xfId="638"/>
    <cellStyle name="40% - Акцент3 11" xfId="993"/>
    <cellStyle name="40% - Акцент3 12" xfId="1043"/>
    <cellStyle name="40% - Акцент3 13" xfId="1117"/>
    <cellStyle name="40% - Акцент3 2" xfId="26"/>
    <cellStyle name="40% — акцент3 2" xfId="296"/>
    <cellStyle name="40% - Акцент3 2 10" xfId="603"/>
    <cellStyle name="40% - Акцент3 2 11" xfId="550"/>
    <cellStyle name="40% - Акцент3 2 12" xfId="959"/>
    <cellStyle name="40% - Акцент3 2 13" xfId="994"/>
    <cellStyle name="40% - Акцент3 2 14" xfId="1044"/>
    <cellStyle name="40% - Акцент3 2 15" xfId="1066"/>
    <cellStyle name="40% - Акцент3 2 16" xfId="1118"/>
    <cellStyle name="40% - Акцент3 2 2" xfId="247"/>
    <cellStyle name="40% — акцент3 2 2" xfId="719"/>
    <cellStyle name="40% - Акцент3 2 2 2" xfId="672"/>
    <cellStyle name="40% - Акцент3 2 2 3" xfId="926"/>
    <cellStyle name="40% - Акцент3 2 3" xfId="297"/>
    <cellStyle name="40% — акцент3 2 3" xfId="943"/>
    <cellStyle name="40% - Акцент3 2 3 2" xfId="720"/>
    <cellStyle name="40% - Акцент3 2 4" xfId="318"/>
    <cellStyle name="40% - Акцент3 2 4 2" xfId="741"/>
    <cellStyle name="40% - Акцент3 2 5" xfId="369"/>
    <cellStyle name="40% - Акцент3 2 5 2" xfId="792"/>
    <cellStyle name="40% - Акцент3 2 6" xfId="419"/>
    <cellStyle name="40% - Акцент3 2 6 2" xfId="842"/>
    <cellStyle name="40% - Акцент3 2 7" xfId="468"/>
    <cellStyle name="40% - Акцент3 2 7 2" xfId="891"/>
    <cellStyle name="40% - Акцент3 2 8" xfId="518"/>
    <cellStyle name="40% - Акцент3 2 9" xfId="563"/>
    <cellStyle name="40% - Акцент3 3" xfId="27"/>
    <cellStyle name="40% — акцент3 3" xfId="263"/>
    <cellStyle name="40% - Акцент3 3 10" xfId="549"/>
    <cellStyle name="40% - Акцент3 3 11" xfId="909"/>
    <cellStyle name="40% - Акцент3 3 12" xfId="995"/>
    <cellStyle name="40% - Акцент3 3 13" xfId="1045"/>
    <cellStyle name="40% - Акцент3 3 14" xfId="1065"/>
    <cellStyle name="40% - Акцент3 3 15" xfId="1119"/>
    <cellStyle name="40% - Акцент3 3 2" xfId="248"/>
    <cellStyle name="40% — акцент3 3 2" xfId="686"/>
    <cellStyle name="40% - Акцент3 3 2 2" xfId="673"/>
    <cellStyle name="40% - Акцент3 3 2 3" xfId="927"/>
    <cellStyle name="40% - Акцент3 3 3" xfId="298"/>
    <cellStyle name="40% — акцент3 3 3" xfId="934"/>
    <cellStyle name="40% - Акцент3 3 3 2" xfId="721"/>
    <cellStyle name="40% - Акцент3 3 4" xfId="370"/>
    <cellStyle name="40% - Акцент3 3 4 2" xfId="793"/>
    <cellStyle name="40% - Акцент3 3 5" xfId="420"/>
    <cellStyle name="40% - Акцент3 3 5 2" xfId="843"/>
    <cellStyle name="40% - Акцент3 3 6" xfId="469"/>
    <cellStyle name="40% - Акцент3 3 6 2" xfId="892"/>
    <cellStyle name="40% - Акцент3 3 7" xfId="519"/>
    <cellStyle name="40% - Акцент3 3 8" xfId="562"/>
    <cellStyle name="40% - Акцент3 3 9" xfId="602"/>
    <cellStyle name="40% - Акцент3 4" xfId="28"/>
    <cellStyle name="40% - Акцент3 4 10" xfId="1120"/>
    <cellStyle name="40% - Акцент3 4 2" xfId="249"/>
    <cellStyle name="40% - Акцент3 4 2 2" xfId="674"/>
    <cellStyle name="40% - Акцент3 4 3" xfId="299"/>
    <cellStyle name="40% - Акцент3 4 3 2" xfId="722"/>
    <cellStyle name="40% - Акцент3 4 4" xfId="371"/>
    <cellStyle name="40% - Акцент3 4 4 2" xfId="794"/>
    <cellStyle name="40% - Акцент3 4 5" xfId="421"/>
    <cellStyle name="40% - Акцент3 4 5 2" xfId="844"/>
    <cellStyle name="40% - Акцент3 4 6" xfId="470"/>
    <cellStyle name="40% - Акцент3 4 6 2" xfId="893"/>
    <cellStyle name="40% - Акцент3 4 7" xfId="520"/>
    <cellStyle name="40% - Акцент3 4 8" xfId="996"/>
    <cellStyle name="40% - Акцент3 4 9" xfId="1046"/>
    <cellStyle name="40% - Акцент3 5" xfId="368"/>
    <cellStyle name="40% - Акцент3 5 2" xfId="791"/>
    <cellStyle name="40% - Акцент3 6" xfId="418"/>
    <cellStyle name="40% - Акцент3 6 2" xfId="841"/>
    <cellStyle name="40% - Акцент3 7" xfId="467"/>
    <cellStyle name="40% - Акцент3 7 2" xfId="890"/>
    <cellStyle name="40% - Акцент3 8" xfId="517"/>
    <cellStyle name="40% - Акцент3 9" xfId="564"/>
    <cellStyle name="40% - Акцент4" xfId="212" builtinId="43" customBuiltin="1"/>
    <cellStyle name="40% - Акцент4 10" xfId="640"/>
    <cellStyle name="40% - Акцент4 11" xfId="997"/>
    <cellStyle name="40% - Акцент4 12" xfId="1047"/>
    <cellStyle name="40% - Акцент4 13" xfId="1121"/>
    <cellStyle name="40% - Акцент4 2" xfId="29"/>
    <cellStyle name="40% — акцент4 2" xfId="300"/>
    <cellStyle name="40% - Акцент4 2 10" xfId="601"/>
    <cellStyle name="40% - Акцент4 2 11" xfId="548"/>
    <cellStyle name="40% - Акцент4 2 12" xfId="544"/>
    <cellStyle name="40% - Акцент4 2 13" xfId="998"/>
    <cellStyle name="40% - Акцент4 2 14" xfId="1048"/>
    <cellStyle name="40% - Акцент4 2 15" xfId="1064"/>
    <cellStyle name="40% - Акцент4 2 16" xfId="1122"/>
    <cellStyle name="40% - Акцент4 2 2" xfId="250"/>
    <cellStyle name="40% — акцент4 2 2" xfId="723"/>
    <cellStyle name="40% - Акцент4 2 2 2" xfId="675"/>
    <cellStyle name="40% - Акцент4 2 2 3" xfId="928"/>
    <cellStyle name="40% - Акцент4 2 3" xfId="301"/>
    <cellStyle name="40% — акцент4 2 3" xfId="944"/>
    <cellStyle name="40% - Акцент4 2 3 2" xfId="724"/>
    <cellStyle name="40% - Акцент4 2 4" xfId="316"/>
    <cellStyle name="40% - Акцент4 2 4 2" xfId="739"/>
    <cellStyle name="40% - Акцент4 2 5" xfId="373"/>
    <cellStyle name="40% - Акцент4 2 5 2" xfId="796"/>
    <cellStyle name="40% - Акцент4 2 6" xfId="423"/>
    <cellStyle name="40% - Акцент4 2 6 2" xfId="846"/>
    <cellStyle name="40% - Акцент4 2 7" xfId="472"/>
    <cellStyle name="40% - Акцент4 2 7 2" xfId="895"/>
    <cellStyle name="40% - Акцент4 2 8" xfId="522"/>
    <cellStyle name="40% - Акцент4 2 9" xfId="559"/>
    <cellStyle name="40% - Акцент4 3" xfId="30"/>
    <cellStyle name="40% — акцент4 3" xfId="317"/>
    <cellStyle name="40% - Акцент4 3 10" xfId="684"/>
    <cellStyle name="40% - Акцент4 3 11" xfId="629"/>
    <cellStyle name="40% - Акцент4 3 12" xfId="999"/>
    <cellStyle name="40% - Акцент4 3 13" xfId="1049"/>
    <cellStyle name="40% - Акцент4 3 14" xfId="1063"/>
    <cellStyle name="40% - Акцент4 3 15" xfId="1123"/>
    <cellStyle name="40% - Акцент4 3 2" xfId="251"/>
    <cellStyle name="40% — акцент4 3 2" xfId="740"/>
    <cellStyle name="40% - Акцент4 3 2 2" xfId="676"/>
    <cellStyle name="40% - Акцент4 3 2 3" xfId="929"/>
    <cellStyle name="40% - Акцент4 3 3" xfId="302"/>
    <cellStyle name="40% — акцент4 3 3" xfId="949"/>
    <cellStyle name="40% - Акцент4 3 3 2" xfId="725"/>
    <cellStyle name="40% - Акцент4 3 4" xfId="374"/>
    <cellStyle name="40% - Акцент4 3 4 2" xfId="797"/>
    <cellStyle name="40% - Акцент4 3 5" xfId="424"/>
    <cellStyle name="40% - Акцент4 3 5 2" xfId="847"/>
    <cellStyle name="40% - Акцент4 3 6" xfId="473"/>
    <cellStyle name="40% - Акцент4 3 6 2" xfId="896"/>
    <cellStyle name="40% - Акцент4 3 7" xfId="523"/>
    <cellStyle name="40% - Акцент4 3 8" xfId="558"/>
    <cellStyle name="40% - Акцент4 3 9" xfId="600"/>
    <cellStyle name="40% - Акцент4 4" xfId="31"/>
    <cellStyle name="40% - Акцент4 4 10" xfId="1124"/>
    <cellStyle name="40% - Акцент4 4 2" xfId="252"/>
    <cellStyle name="40% - Акцент4 4 2 2" xfId="677"/>
    <cellStyle name="40% - Акцент4 4 3" xfId="303"/>
    <cellStyle name="40% - Акцент4 4 3 2" xfId="726"/>
    <cellStyle name="40% - Акцент4 4 4" xfId="375"/>
    <cellStyle name="40% - Акцент4 4 4 2" xfId="798"/>
    <cellStyle name="40% - Акцент4 4 5" xfId="425"/>
    <cellStyle name="40% - Акцент4 4 5 2" xfId="848"/>
    <cellStyle name="40% - Акцент4 4 6" xfId="474"/>
    <cellStyle name="40% - Акцент4 4 6 2" xfId="897"/>
    <cellStyle name="40% - Акцент4 4 7" xfId="524"/>
    <cellStyle name="40% - Акцент4 4 8" xfId="1000"/>
    <cellStyle name="40% - Акцент4 4 9" xfId="1050"/>
    <cellStyle name="40% - Акцент4 5" xfId="372"/>
    <cellStyle name="40% - Акцент4 5 2" xfId="795"/>
    <cellStyle name="40% - Акцент4 6" xfId="422"/>
    <cellStyle name="40% - Акцент4 6 2" xfId="845"/>
    <cellStyle name="40% - Акцент4 7" xfId="471"/>
    <cellStyle name="40% - Акцент4 7 2" xfId="894"/>
    <cellStyle name="40% - Акцент4 8" xfId="521"/>
    <cellStyle name="40% - Акцент4 9" xfId="560"/>
    <cellStyle name="40% - Акцент5" xfId="216" builtinId="47" customBuiltin="1"/>
    <cellStyle name="40% - Акцент5 10" xfId="643"/>
    <cellStyle name="40% - Акцент5 11" xfId="1001"/>
    <cellStyle name="40% - Акцент5 12" xfId="1051"/>
    <cellStyle name="40% - Акцент5 13" xfId="1125"/>
    <cellStyle name="40% - Акцент5 2" xfId="32"/>
    <cellStyle name="40% — акцент5 2" xfId="304"/>
    <cellStyle name="40% - Акцент5 2 10" xfId="599"/>
    <cellStyle name="40% - Акцент5 2 11" xfId="647"/>
    <cellStyle name="40% - Акцент5 2 12" xfId="545"/>
    <cellStyle name="40% - Акцент5 2 13" xfId="1002"/>
    <cellStyle name="40% - Акцент5 2 14" xfId="1052"/>
    <cellStyle name="40% - Акцент5 2 15" xfId="1062"/>
    <cellStyle name="40% - Акцент5 2 16" xfId="1126"/>
    <cellStyle name="40% - Акцент5 2 2" xfId="253"/>
    <cellStyle name="40% — акцент5 2 2" xfId="727"/>
    <cellStyle name="40% - Акцент5 2 2 2" xfId="678"/>
    <cellStyle name="40% - Акцент5 2 2 3" xfId="930"/>
    <cellStyle name="40% - Акцент5 2 3" xfId="305"/>
    <cellStyle name="40% — акцент5 2 3" xfId="945"/>
    <cellStyle name="40% - Акцент5 2 3 2" xfId="728"/>
    <cellStyle name="40% - Акцент5 2 4" xfId="314"/>
    <cellStyle name="40% - Акцент5 2 4 2" xfId="737"/>
    <cellStyle name="40% - Акцент5 2 5" xfId="377"/>
    <cellStyle name="40% - Акцент5 2 5 2" xfId="800"/>
    <cellStyle name="40% - Акцент5 2 6" xfId="427"/>
    <cellStyle name="40% - Акцент5 2 6 2" xfId="850"/>
    <cellStyle name="40% - Акцент5 2 7" xfId="476"/>
    <cellStyle name="40% - Акцент5 2 7 2" xfId="899"/>
    <cellStyle name="40% - Акцент5 2 8" xfId="526"/>
    <cellStyle name="40% - Акцент5 2 9" xfId="555"/>
    <cellStyle name="40% - Акцент5 3" xfId="33"/>
    <cellStyle name="40% — акцент5 3" xfId="315"/>
    <cellStyle name="40% - Акцент5 3 10" xfId="547"/>
    <cellStyle name="40% - Акцент5 3 11" xfId="604"/>
    <cellStyle name="40% - Акцент5 3 12" xfId="1003"/>
    <cellStyle name="40% - Акцент5 3 13" xfId="1053"/>
    <cellStyle name="40% - Акцент5 3 14" xfId="1061"/>
    <cellStyle name="40% - Акцент5 3 15" xfId="1127"/>
    <cellStyle name="40% - Акцент5 3 2" xfId="254"/>
    <cellStyle name="40% — акцент5 3 2" xfId="738"/>
    <cellStyle name="40% - Акцент5 3 2 2" xfId="679"/>
    <cellStyle name="40% - Акцент5 3 2 3" xfId="931"/>
    <cellStyle name="40% - Акцент5 3 3" xfId="306"/>
    <cellStyle name="40% — акцент5 3 3" xfId="948"/>
    <cellStyle name="40% - Акцент5 3 3 2" xfId="729"/>
    <cellStyle name="40% - Акцент5 3 4" xfId="378"/>
    <cellStyle name="40% - Акцент5 3 4 2" xfId="801"/>
    <cellStyle name="40% - Акцент5 3 5" xfId="428"/>
    <cellStyle name="40% - Акцент5 3 5 2" xfId="851"/>
    <cellStyle name="40% - Акцент5 3 6" xfId="477"/>
    <cellStyle name="40% - Акцент5 3 6 2" xfId="900"/>
    <cellStyle name="40% - Акцент5 3 7" xfId="527"/>
    <cellStyle name="40% - Акцент5 3 8" xfId="554"/>
    <cellStyle name="40% - Акцент5 3 9" xfId="598"/>
    <cellStyle name="40% - Акцент5 4" xfId="34"/>
    <cellStyle name="40% - Акцент5 4 10" xfId="1128"/>
    <cellStyle name="40% - Акцент5 4 2" xfId="255"/>
    <cellStyle name="40% - Акцент5 4 2 2" xfId="680"/>
    <cellStyle name="40% - Акцент5 4 3" xfId="307"/>
    <cellStyle name="40% - Акцент5 4 3 2" xfId="730"/>
    <cellStyle name="40% - Акцент5 4 4" xfId="379"/>
    <cellStyle name="40% - Акцент5 4 4 2" xfId="802"/>
    <cellStyle name="40% - Акцент5 4 5" xfId="429"/>
    <cellStyle name="40% - Акцент5 4 5 2" xfId="852"/>
    <cellStyle name="40% - Акцент5 4 6" xfId="478"/>
    <cellStyle name="40% - Акцент5 4 6 2" xfId="901"/>
    <cellStyle name="40% - Акцент5 4 7" xfId="528"/>
    <cellStyle name="40% - Акцент5 4 8" xfId="1004"/>
    <cellStyle name="40% - Акцент5 4 9" xfId="1054"/>
    <cellStyle name="40% - Акцент5 5" xfId="376"/>
    <cellStyle name="40% - Акцент5 5 2" xfId="799"/>
    <cellStyle name="40% - Акцент5 6" xfId="426"/>
    <cellStyle name="40% - Акцент5 6 2" xfId="849"/>
    <cellStyle name="40% - Акцент5 7" xfId="475"/>
    <cellStyle name="40% - Акцент5 7 2" xfId="898"/>
    <cellStyle name="40% - Акцент5 8" xfId="525"/>
    <cellStyle name="40% - Акцент5 9" xfId="556"/>
    <cellStyle name="40% - Акцент6" xfId="220" builtinId="51" customBuiltin="1"/>
    <cellStyle name="40% - Акцент6 10" xfId="646"/>
    <cellStyle name="40% - Акцент6 11" xfId="1005"/>
    <cellStyle name="40% - Акцент6 12" xfId="1055"/>
    <cellStyle name="40% - Акцент6 13" xfId="1129"/>
    <cellStyle name="40% - Акцент6 2" xfId="35"/>
    <cellStyle name="40% — акцент6 2" xfId="308"/>
    <cellStyle name="40% - Акцент6 2 10" xfId="533"/>
    <cellStyle name="40% - Акцент6 2 11" xfId="546"/>
    <cellStyle name="40% - Акцент6 2 12" xfId="594"/>
    <cellStyle name="40% - Акцент6 2 13" xfId="1006"/>
    <cellStyle name="40% - Акцент6 2 14" xfId="1056"/>
    <cellStyle name="40% - Акцент6 2 15" xfId="1060"/>
    <cellStyle name="40% - Акцент6 2 16" xfId="1130"/>
    <cellStyle name="40% - Акцент6 2 2" xfId="256"/>
    <cellStyle name="40% — акцент6 2 2" xfId="731"/>
    <cellStyle name="40% - Акцент6 2 2 2" xfId="681"/>
    <cellStyle name="40% - Акцент6 2 2 3" xfId="932"/>
    <cellStyle name="40% - Акцент6 2 3" xfId="309"/>
    <cellStyle name="40% — акцент6 2 3" xfId="946"/>
    <cellStyle name="40% - Акцент6 2 3 2" xfId="732"/>
    <cellStyle name="40% - Акцент6 2 4" xfId="312"/>
    <cellStyle name="40% - Акцент6 2 4 2" xfId="735"/>
    <cellStyle name="40% - Акцент6 2 5" xfId="381"/>
    <cellStyle name="40% - Акцент6 2 5 2" xfId="804"/>
    <cellStyle name="40% - Акцент6 2 6" xfId="431"/>
    <cellStyle name="40% - Акцент6 2 6 2" xfId="854"/>
    <cellStyle name="40% - Акцент6 2 7" xfId="480"/>
    <cellStyle name="40% - Акцент6 2 7 2" xfId="903"/>
    <cellStyle name="40% - Акцент6 2 8" xfId="530"/>
    <cellStyle name="40% - Акцент6 2 9" xfId="552"/>
    <cellStyle name="40% - Акцент6 3" xfId="36"/>
    <cellStyle name="40% — акцент6 3" xfId="313"/>
    <cellStyle name="40% - Акцент6 3 10" xfId="618"/>
    <cellStyle name="40% - Акцент6 3 11" xfId="908"/>
    <cellStyle name="40% - Акцент6 3 12" xfId="1007"/>
    <cellStyle name="40% - Акцент6 3 13" xfId="1057"/>
    <cellStyle name="40% - Акцент6 3 14" xfId="1059"/>
    <cellStyle name="40% - Акцент6 3 15" xfId="1131"/>
    <cellStyle name="40% - Акцент6 3 2" xfId="257"/>
    <cellStyle name="40% — акцент6 3 2" xfId="736"/>
    <cellStyle name="40% - Акцент6 3 2 2" xfId="682"/>
    <cellStyle name="40% - Акцент6 3 2 3" xfId="933"/>
    <cellStyle name="40% - Акцент6 3 3" xfId="310"/>
    <cellStyle name="40% — акцент6 3 3" xfId="947"/>
    <cellStyle name="40% - Акцент6 3 3 2" xfId="733"/>
    <cellStyle name="40% - Акцент6 3 4" xfId="382"/>
    <cellStyle name="40% - Акцент6 3 4 2" xfId="805"/>
    <cellStyle name="40% - Акцент6 3 5" xfId="432"/>
    <cellStyle name="40% - Акцент6 3 5 2" xfId="855"/>
    <cellStyle name="40% - Акцент6 3 6" xfId="481"/>
    <cellStyle name="40% - Акцент6 3 6 2" xfId="904"/>
    <cellStyle name="40% - Акцент6 3 7" xfId="531"/>
    <cellStyle name="40% - Акцент6 3 8" xfId="551"/>
    <cellStyle name="40% - Акцент6 3 9" xfId="534"/>
    <cellStyle name="40% - Акцент6 4" xfId="37"/>
    <cellStyle name="40% - Акцент6 4 10" xfId="1132"/>
    <cellStyle name="40% - Акцент6 4 2" xfId="258"/>
    <cellStyle name="40% - Акцент6 4 2 2" xfId="683"/>
    <cellStyle name="40% - Акцент6 4 3" xfId="311"/>
    <cellStyle name="40% - Акцент6 4 3 2" xfId="734"/>
    <cellStyle name="40% - Акцент6 4 4" xfId="383"/>
    <cellStyle name="40% - Акцент6 4 4 2" xfId="806"/>
    <cellStyle name="40% - Акцент6 4 5" xfId="433"/>
    <cellStyle name="40% - Акцент6 4 5 2" xfId="856"/>
    <cellStyle name="40% - Акцент6 4 6" xfId="482"/>
    <cellStyle name="40% - Акцент6 4 6 2" xfId="905"/>
    <cellStyle name="40% - Акцент6 4 7" xfId="532"/>
    <cellStyle name="40% - Акцент6 4 8" xfId="1008"/>
    <cellStyle name="40% - Акцент6 4 9" xfId="1058"/>
    <cellStyle name="40% - Акцент6 5" xfId="380"/>
    <cellStyle name="40% - Акцент6 5 2" xfId="803"/>
    <cellStyle name="40% - Акцент6 6" xfId="430"/>
    <cellStyle name="40% - Акцент6 6 2" xfId="853"/>
    <cellStyle name="40% - Акцент6 7" xfId="479"/>
    <cellStyle name="40% - Акцент6 7 2" xfId="902"/>
    <cellStyle name="40% - Акцент6 8" xfId="529"/>
    <cellStyle name="40% - Акцент6 9" xfId="553"/>
    <cellStyle name="60% - Акцент1" xfId="201" builtinId="32" customBuiltin="1"/>
    <cellStyle name="60% - Акцент1 2" xfId="38"/>
    <cellStyle name="60% - Акцент2" xfId="205" builtinId="36" customBuiltin="1"/>
    <cellStyle name="60% - Акцент2 2" xfId="39"/>
    <cellStyle name="60% - Акцент3" xfId="209" builtinId="40" customBuiltin="1"/>
    <cellStyle name="60% - Акцент3 2" xfId="40"/>
    <cellStyle name="60% - Акцент4" xfId="213" builtinId="44" customBuiltin="1"/>
    <cellStyle name="60% - Акцент4 2" xfId="41"/>
    <cellStyle name="60% - Акцент5" xfId="217" builtinId="48" customBuiltin="1"/>
    <cellStyle name="60% - Акцент5 2" xfId="42"/>
    <cellStyle name="60% - Акцент6" xfId="221" builtinId="52" customBuiltin="1"/>
    <cellStyle name="60% - Акцент6 2" xfId="43"/>
    <cellStyle name="br" xfId="44"/>
    <cellStyle name="col" xfId="45"/>
    <cellStyle name="st30" xfId="46"/>
    <cellStyle name="st31" xfId="47"/>
    <cellStyle name="st32" xfId="48"/>
    <cellStyle name="st35" xfId="49"/>
    <cellStyle name="st36" xfId="50"/>
    <cellStyle name="st37" xfId="51"/>
    <cellStyle name="st38" xfId="52"/>
    <cellStyle name="st39" xfId="53"/>
    <cellStyle name="st40" xfId="54"/>
    <cellStyle name="style0" xfId="55"/>
    <cellStyle name="td" xfId="56"/>
    <cellStyle name="tr" xfId="57"/>
    <cellStyle name="xl21" xfId="58"/>
    <cellStyle name="xl21 2" xfId="59"/>
    <cellStyle name="xl21 3" xfId="60"/>
    <cellStyle name="xl22" xfId="61"/>
    <cellStyle name="xl22 2" xfId="62"/>
    <cellStyle name="xl22 3" xfId="63"/>
    <cellStyle name="xl23" xfId="64"/>
    <cellStyle name="xl23 2" xfId="65"/>
    <cellStyle name="xl23 3" xfId="66"/>
    <cellStyle name="xl24" xfId="67"/>
    <cellStyle name="xl24 2" xfId="68"/>
    <cellStyle name="xl24 3" xfId="69"/>
    <cellStyle name="xl25" xfId="70"/>
    <cellStyle name="xl25 2" xfId="71"/>
    <cellStyle name="xl25 3" xfId="72"/>
    <cellStyle name="xl26" xfId="73"/>
    <cellStyle name="xl26 2" xfId="74"/>
    <cellStyle name="xl26 3" xfId="75"/>
    <cellStyle name="xl27" xfId="76"/>
    <cellStyle name="xl27 2" xfId="77"/>
    <cellStyle name="xl27 3" xfId="78"/>
    <cellStyle name="xl28" xfId="79"/>
    <cellStyle name="xl28 2" xfId="80"/>
    <cellStyle name="xl28 3" xfId="81"/>
    <cellStyle name="xl29" xfId="82"/>
    <cellStyle name="xl29 2" xfId="83"/>
    <cellStyle name="xl29 3" xfId="84"/>
    <cellStyle name="xl30" xfId="85"/>
    <cellStyle name="xl30 2" xfId="86"/>
    <cellStyle name="xl30 3" xfId="87"/>
    <cellStyle name="xl31" xfId="88"/>
    <cellStyle name="xl31 2" xfId="89"/>
    <cellStyle name="xl31 3" xfId="90"/>
    <cellStyle name="xl32" xfId="91"/>
    <cellStyle name="xl32 2" xfId="92"/>
    <cellStyle name="xl32 3" xfId="93"/>
    <cellStyle name="xl33" xfId="94"/>
    <cellStyle name="xl33 2" xfId="95"/>
    <cellStyle name="xl33 3" xfId="96"/>
    <cellStyle name="xl34" xfId="97"/>
    <cellStyle name="xl34 2" xfId="98"/>
    <cellStyle name="xl34 3" xfId="99"/>
    <cellStyle name="xl35" xfId="100"/>
    <cellStyle name="xl35 2" xfId="101"/>
    <cellStyle name="xl35 3" xfId="102"/>
    <cellStyle name="xl36" xfId="103"/>
    <cellStyle name="xl36 2" xfId="104"/>
    <cellStyle name="xl36 3" xfId="105"/>
    <cellStyle name="xl37" xfId="106"/>
    <cellStyle name="xl37 2" xfId="107"/>
    <cellStyle name="xl37 3" xfId="108"/>
    <cellStyle name="xl38" xfId="109"/>
    <cellStyle name="xl38 2" xfId="110"/>
    <cellStyle name="xl38 3" xfId="111"/>
    <cellStyle name="xl39" xfId="112"/>
    <cellStyle name="xl39 2" xfId="113"/>
    <cellStyle name="xl39 3" xfId="114"/>
    <cellStyle name="xl40" xfId="115"/>
    <cellStyle name="xl40 2" xfId="116"/>
    <cellStyle name="xl40 3" xfId="117"/>
    <cellStyle name="xl41" xfId="118"/>
    <cellStyle name="xl41 2" xfId="119"/>
    <cellStyle name="xl41 3" xfId="120"/>
    <cellStyle name="xl42" xfId="121"/>
    <cellStyle name="xl42 2" xfId="122"/>
    <cellStyle name="xl42 3" xfId="123"/>
    <cellStyle name="xl43" xfId="124"/>
    <cellStyle name="xl43 2" xfId="125"/>
    <cellStyle name="xl43 3" xfId="126"/>
    <cellStyle name="xl44" xfId="127"/>
    <cellStyle name="xl44 2" xfId="128"/>
    <cellStyle name="xl44 3" xfId="129"/>
    <cellStyle name="xl45" xfId="130"/>
    <cellStyle name="xl45 2" xfId="131"/>
    <cellStyle name="xl45 3" xfId="132"/>
    <cellStyle name="xl46" xfId="133"/>
    <cellStyle name="xl47" xfId="134"/>
    <cellStyle name="xl48" xfId="135"/>
    <cellStyle name="xl49" xfId="136"/>
    <cellStyle name="xl50" xfId="137"/>
    <cellStyle name="xl54" xfId="262"/>
    <cellStyle name="Акцент1" xfId="198" builtinId="29" customBuiltin="1"/>
    <cellStyle name="Акцент1 2" xfId="138"/>
    <cellStyle name="Акцент2" xfId="202" builtinId="33" customBuiltin="1"/>
    <cellStyle name="Акцент2 2" xfId="139"/>
    <cellStyle name="Акцент3" xfId="206" builtinId="37" customBuiltin="1"/>
    <cellStyle name="Акцент3 2" xfId="140"/>
    <cellStyle name="Акцент4" xfId="210" builtinId="41" customBuiltin="1"/>
    <cellStyle name="Акцент4 2" xfId="141"/>
    <cellStyle name="Акцент5" xfId="214" builtinId="45" customBuiltin="1"/>
    <cellStyle name="Акцент5 2" xfId="142"/>
    <cellStyle name="Акцент6" xfId="218" builtinId="49" customBuiltin="1"/>
    <cellStyle name="Акцент6 2" xfId="143"/>
    <cellStyle name="Ввод " xfId="190" builtinId="20" customBuiltin="1"/>
    <cellStyle name="Ввод  2" xfId="144"/>
    <cellStyle name="Вывод" xfId="191" builtinId="21" customBuiltin="1"/>
    <cellStyle name="Вывод 2" xfId="145"/>
    <cellStyle name="Вычисление" xfId="192" builtinId="22" customBuiltin="1"/>
    <cellStyle name="Вычисление 2" xfId="146"/>
    <cellStyle name="Заголовок 1" xfId="183" builtinId="16" customBuiltin="1"/>
    <cellStyle name="Заголовок 1 2" xfId="147"/>
    <cellStyle name="Заголовок 2" xfId="184" builtinId="17" customBuiltin="1"/>
    <cellStyle name="Заголовок 2 2" xfId="148"/>
    <cellStyle name="Заголовок 3" xfId="185" builtinId="18" customBuiltin="1"/>
    <cellStyle name="Заголовок 3 2" xfId="149"/>
    <cellStyle name="Заголовок 4" xfId="186" builtinId="19" customBuiltin="1"/>
    <cellStyle name="Заголовок 4 2" xfId="150"/>
    <cellStyle name="Итог" xfId="197" builtinId="25" customBuiltin="1"/>
    <cellStyle name="Итог 2" xfId="151"/>
    <cellStyle name="Контрольная ячейка" xfId="194" builtinId="23" customBuiltin="1"/>
    <cellStyle name="Контрольная ячейка 2" xfId="152"/>
    <cellStyle name="Название" xfId="182" builtinId="15" customBuiltin="1"/>
    <cellStyle name="Название 2" xfId="153"/>
    <cellStyle name="Нейтральный" xfId="189" builtinId="28" customBuiltin="1"/>
    <cellStyle name="Нейтральный 2" xfId="154"/>
    <cellStyle name="Обычный" xfId="0" builtinId="0"/>
    <cellStyle name="Обычный 10" xfId="155"/>
    <cellStyle name="Обычный 10 2" xfId="261"/>
    <cellStyle name="Обычный 11" xfId="156"/>
    <cellStyle name="Обычный 12" xfId="222"/>
    <cellStyle name="Обычный 12 2" xfId="597"/>
    <cellStyle name="Обычный 13" xfId="385"/>
    <cellStyle name="Обычный 13 2" xfId="808"/>
    <cellStyle name="Обычный 14" xfId="484"/>
    <cellStyle name="Обычный 15" xfId="1010"/>
    <cellStyle name="Обычный 16" xfId="1084"/>
    <cellStyle name="Обычный 2" xfId="1"/>
    <cellStyle name="Обычный 2 2" xfId="259"/>
    <cellStyle name="Обычный 3" xfId="157"/>
    <cellStyle name="Обычный 3 2" xfId="158"/>
    <cellStyle name="Обычный 4" xfId="159"/>
    <cellStyle name="Обычный 5" xfId="160"/>
    <cellStyle name="Обычный 5 2" xfId="161"/>
    <cellStyle name="Обычный 6" xfId="162"/>
    <cellStyle name="Обычный 6 2" xfId="163"/>
    <cellStyle name="Обычный 7" xfId="164"/>
    <cellStyle name="Обычный 7 2" xfId="165"/>
    <cellStyle name="Обычный 7 2 2" xfId="166"/>
    <cellStyle name="Обычный 8" xfId="167"/>
    <cellStyle name="Обычный 8 2" xfId="168"/>
    <cellStyle name="Обычный 9" xfId="169"/>
    <cellStyle name="Плохой" xfId="188" builtinId="27" customBuiltin="1"/>
    <cellStyle name="Плохой 2" xfId="170"/>
    <cellStyle name="Пояснение" xfId="196" builtinId="53" customBuiltin="1"/>
    <cellStyle name="Пояснение 2" xfId="171"/>
    <cellStyle name="Примечание 2" xfId="172"/>
    <cellStyle name="Примечание 2 10" xfId="1133"/>
    <cellStyle name="Примечание 2 2" xfId="260"/>
    <cellStyle name="Примечание 2 2 2" xfId="685"/>
    <cellStyle name="Примечание 2 3" xfId="328"/>
    <cellStyle name="Примечание 2 3 2" xfId="751"/>
    <cellStyle name="Примечание 2 4" xfId="384"/>
    <cellStyle name="Примечание 2 4 2" xfId="807"/>
    <cellStyle name="Примечание 2 5" xfId="434"/>
    <cellStyle name="Примечание 2 5 2" xfId="857"/>
    <cellStyle name="Примечание 2 6" xfId="483"/>
    <cellStyle name="Примечание 2 6 2" xfId="906"/>
    <cellStyle name="Примечание 2 7" xfId="583"/>
    <cellStyle name="Примечание 2 8" xfId="1009"/>
    <cellStyle name="Примечание 2 9" xfId="1075"/>
    <cellStyle name="Процентный 2" xfId="173"/>
    <cellStyle name="Процентный 2 2" xfId="174"/>
    <cellStyle name="Процентный 3" xfId="175"/>
    <cellStyle name="Процентный 3 2" xfId="176"/>
    <cellStyle name="Процентный 4" xfId="177"/>
    <cellStyle name="Связанная ячейка" xfId="193" builtinId="24" customBuiltin="1"/>
    <cellStyle name="Связанная ячейка 2" xfId="178"/>
    <cellStyle name="Текст предупреждения" xfId="195" builtinId="11" customBuiltin="1"/>
    <cellStyle name="Текст предупреждения 2" xfId="179"/>
    <cellStyle name="Финансовый 2" xfId="180"/>
    <cellStyle name="Хороший" xfId="187" builtinId="26" customBuiltin="1"/>
    <cellStyle name="Хороший 2" xfId="18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showZeros="0" tabSelected="1" view="pageBreakPreview" zoomScale="80" zoomScaleNormal="100" zoomScaleSheetLayoutView="80" workbookViewId="0">
      <selection activeCell="D45" sqref="D45"/>
    </sheetView>
  </sheetViews>
  <sheetFormatPr defaultColWidth="9.44140625" defaultRowHeight="13.8" x14ac:dyDescent="0.25"/>
  <cols>
    <col min="1" max="1" width="61.33203125" style="3" customWidth="1"/>
    <col min="2" max="2" width="15.88671875" style="21" customWidth="1"/>
    <col min="3" max="3" width="15" style="50" customWidth="1"/>
    <col min="4" max="4" width="14.33203125" style="2" customWidth="1"/>
    <col min="5" max="5" width="0" style="21" hidden="1" customWidth="1"/>
    <col min="6" max="6" width="16.33203125" style="21" customWidth="1"/>
    <col min="7" max="16384" width="9.44140625" style="1"/>
  </cols>
  <sheetData>
    <row r="1" spans="1:6" ht="14.25" customHeight="1" x14ac:dyDescent="0.25">
      <c r="A1" s="42"/>
      <c r="B1" s="42"/>
      <c r="C1" s="42"/>
      <c r="D1" s="42"/>
      <c r="E1" s="42"/>
      <c r="F1" s="42"/>
    </row>
    <row r="2" spans="1:6" ht="14.25" customHeight="1" x14ac:dyDescent="0.25">
      <c r="A2" s="67" t="s">
        <v>110</v>
      </c>
      <c r="B2" s="67"/>
      <c r="C2" s="67"/>
      <c r="D2" s="67"/>
      <c r="E2" s="67"/>
      <c r="F2" s="67"/>
    </row>
    <row r="3" spans="1:6" x14ac:dyDescent="0.25">
      <c r="A3" s="32"/>
      <c r="B3" s="31"/>
      <c r="D3" s="30"/>
    </row>
    <row r="4" spans="1:6" ht="69" x14ac:dyDescent="0.25">
      <c r="A4" s="28" t="s">
        <v>0</v>
      </c>
      <c r="B4" s="28" t="s">
        <v>1</v>
      </c>
      <c r="C4" s="51" t="s">
        <v>111</v>
      </c>
      <c r="D4" s="29" t="s">
        <v>2</v>
      </c>
      <c r="F4" s="43" t="s">
        <v>102</v>
      </c>
    </row>
    <row r="5" spans="1:6" x14ac:dyDescent="0.25">
      <c r="A5" s="28">
        <v>1</v>
      </c>
      <c r="B5" s="27">
        <v>2</v>
      </c>
      <c r="C5" s="26">
        <v>3</v>
      </c>
      <c r="D5" s="26">
        <v>4</v>
      </c>
      <c r="F5" s="26" t="s">
        <v>103</v>
      </c>
    </row>
    <row r="6" spans="1:6" x14ac:dyDescent="0.25">
      <c r="A6" s="33" t="s">
        <v>94</v>
      </c>
      <c r="B6" s="27"/>
      <c r="C6" s="26"/>
      <c r="D6" s="26"/>
      <c r="F6" s="26"/>
    </row>
    <row r="7" spans="1:6" s="3" customFormat="1" x14ac:dyDescent="0.25">
      <c r="A7" s="28" t="s">
        <v>3</v>
      </c>
      <c r="B7" s="34">
        <f>B8+B24</f>
        <v>4357447.5</v>
      </c>
      <c r="C7" s="34">
        <f>C8+C24</f>
        <v>2851152</v>
      </c>
      <c r="D7" s="35">
        <f>C7/B7*100</f>
        <v>65.431700554051432</v>
      </c>
      <c r="E7" s="36"/>
      <c r="F7" s="34">
        <f>C7-B7</f>
        <v>-1506295.5</v>
      </c>
    </row>
    <row r="8" spans="1:6" s="3" customFormat="1" x14ac:dyDescent="0.25">
      <c r="A8" s="28" t="s">
        <v>51</v>
      </c>
      <c r="B8" s="35">
        <f>B9+B11+B12+B17+B21+B22+B23</f>
        <v>3443493.7</v>
      </c>
      <c r="C8" s="35">
        <f>C9+C11+C12+C17+C21+C22+C23</f>
        <v>2199579.4</v>
      </c>
      <c r="D8" s="35">
        <f>C8/B8*100</f>
        <v>63.876388099679104</v>
      </c>
      <c r="E8" s="37"/>
      <c r="F8" s="34">
        <f>C8-B8</f>
        <v>-1243914.3000000003</v>
      </c>
    </row>
    <row r="9" spans="1:6" s="3" customFormat="1" x14ac:dyDescent="0.25">
      <c r="A9" s="22" t="s">
        <v>104</v>
      </c>
      <c r="B9" s="34">
        <f>B10</f>
        <v>2204216</v>
      </c>
      <c r="C9" s="34">
        <f>C10</f>
        <v>1340655.7</v>
      </c>
      <c r="D9" s="35">
        <f t="shared" ref="D9:D22" si="0">C9/B9*100</f>
        <v>60.822337738225286</v>
      </c>
      <c r="E9" s="37"/>
      <c r="F9" s="34">
        <f t="shared" ref="F9:F46" si="1">C9-B9</f>
        <v>-863560.3</v>
      </c>
    </row>
    <row r="10" spans="1:6" s="3" customFormat="1" x14ac:dyDescent="0.25">
      <c r="A10" s="23" t="s">
        <v>4</v>
      </c>
      <c r="B10" s="38">
        <v>2204216</v>
      </c>
      <c r="C10" s="52">
        <v>1340655.7</v>
      </c>
      <c r="D10" s="39">
        <f t="shared" si="0"/>
        <v>60.822337738225286</v>
      </c>
      <c r="E10" s="37"/>
      <c r="F10" s="38">
        <f t="shared" si="1"/>
        <v>-863560.3</v>
      </c>
    </row>
    <row r="11" spans="1:6" s="3" customFormat="1" x14ac:dyDescent="0.25">
      <c r="A11" s="24" t="s">
        <v>64</v>
      </c>
      <c r="B11" s="34">
        <v>10615.7</v>
      </c>
      <c r="C11" s="53">
        <v>6840.5</v>
      </c>
      <c r="D11" s="35">
        <f t="shared" si="0"/>
        <v>64.437578303832993</v>
      </c>
      <c r="E11" s="37"/>
      <c r="F11" s="34">
        <f t="shared" si="1"/>
        <v>-3775.2000000000007</v>
      </c>
    </row>
    <row r="12" spans="1:6" s="3" customFormat="1" x14ac:dyDescent="0.25">
      <c r="A12" s="22" t="s">
        <v>65</v>
      </c>
      <c r="B12" s="34">
        <f>SUM(B13:B16)</f>
        <v>507600</v>
      </c>
      <c r="C12" s="34">
        <f>SUM(C13:C16)</f>
        <v>505754.80000000005</v>
      </c>
      <c r="D12" s="35">
        <f t="shared" si="0"/>
        <v>99.636485421591814</v>
      </c>
      <c r="E12" s="37"/>
      <c r="F12" s="34">
        <f t="shared" si="1"/>
        <v>-1845.1999999999534</v>
      </c>
    </row>
    <row r="13" spans="1:6" s="3" customFormat="1" ht="27.6" x14ac:dyDescent="0.25">
      <c r="A13" s="25" t="s">
        <v>105</v>
      </c>
      <c r="B13" s="38">
        <v>398070</v>
      </c>
      <c r="C13" s="54">
        <v>342989.9</v>
      </c>
      <c r="D13" s="39">
        <f t="shared" si="0"/>
        <v>86.163212500314017</v>
      </c>
      <c r="E13" s="37"/>
      <c r="F13" s="38">
        <f t="shared" si="1"/>
        <v>-55080.099999999977</v>
      </c>
    </row>
    <row r="14" spans="1:6" s="3" customFormat="1" ht="27.6" x14ac:dyDescent="0.25">
      <c r="A14" s="23" t="s">
        <v>5</v>
      </c>
      <c r="B14" s="38">
        <v>90900</v>
      </c>
      <c r="C14" s="55">
        <v>76309.5</v>
      </c>
      <c r="D14" s="39">
        <f t="shared" si="0"/>
        <v>83.948844884488452</v>
      </c>
      <c r="E14" s="37"/>
      <c r="F14" s="38">
        <f t="shared" si="1"/>
        <v>-14590.5</v>
      </c>
    </row>
    <row r="15" spans="1:6" s="3" customFormat="1" x14ac:dyDescent="0.25">
      <c r="A15" s="23" t="s">
        <v>6</v>
      </c>
      <c r="B15" s="38">
        <v>2825</v>
      </c>
      <c r="C15" s="55">
        <v>3054.5</v>
      </c>
      <c r="D15" s="39">
        <f t="shared" si="0"/>
        <v>108.12389380530973</v>
      </c>
      <c r="E15" s="37"/>
      <c r="F15" s="38">
        <f t="shared" si="1"/>
        <v>229.5</v>
      </c>
    </row>
    <row r="16" spans="1:6" s="3" customFormat="1" ht="27.6" x14ac:dyDescent="0.25">
      <c r="A16" s="23" t="s">
        <v>7</v>
      </c>
      <c r="B16" s="38">
        <v>15805</v>
      </c>
      <c r="C16" s="55">
        <v>83400.899999999994</v>
      </c>
      <c r="D16" s="38" t="s">
        <v>112</v>
      </c>
      <c r="E16" s="37"/>
      <c r="F16" s="38">
        <f t="shared" si="1"/>
        <v>67595.899999999994</v>
      </c>
    </row>
    <row r="17" spans="1:6" s="3" customFormat="1" x14ac:dyDescent="0.25">
      <c r="A17" s="22" t="s">
        <v>66</v>
      </c>
      <c r="B17" s="34">
        <f>B18+B19+B20</f>
        <v>626854</v>
      </c>
      <c r="C17" s="34">
        <f>C18+C19+C20</f>
        <v>299119.90000000002</v>
      </c>
      <c r="D17" s="35">
        <f t="shared" si="0"/>
        <v>47.717634409288287</v>
      </c>
      <c r="E17" s="37"/>
      <c r="F17" s="34">
        <f t="shared" si="1"/>
        <v>-327734.09999999998</v>
      </c>
    </row>
    <row r="18" spans="1:6" s="3" customFormat="1" x14ac:dyDescent="0.25">
      <c r="A18" s="23" t="s">
        <v>8</v>
      </c>
      <c r="B18" s="38">
        <v>177548</v>
      </c>
      <c r="C18" s="55">
        <v>16335.3</v>
      </c>
      <c r="D18" s="39">
        <f t="shared" si="0"/>
        <v>9.200497893527384</v>
      </c>
      <c r="E18" s="37"/>
      <c r="F18" s="38">
        <f t="shared" si="1"/>
        <v>-161212.70000000001</v>
      </c>
    </row>
    <row r="19" spans="1:6" s="3" customFormat="1" x14ac:dyDescent="0.25">
      <c r="A19" s="23" t="s">
        <v>9</v>
      </c>
      <c r="B19" s="38">
        <v>49926</v>
      </c>
      <c r="C19" s="55">
        <v>13492.6</v>
      </c>
      <c r="D19" s="39">
        <f t="shared" si="0"/>
        <v>27.025197291992146</v>
      </c>
      <c r="E19" s="37"/>
      <c r="F19" s="38">
        <f t="shared" si="1"/>
        <v>-36433.4</v>
      </c>
    </row>
    <row r="20" spans="1:6" s="3" customFormat="1" x14ac:dyDescent="0.25">
      <c r="A20" s="23" t="s">
        <v>10</v>
      </c>
      <c r="B20" s="38">
        <v>399380</v>
      </c>
      <c r="C20" s="55">
        <v>269292</v>
      </c>
      <c r="D20" s="39">
        <f t="shared" si="0"/>
        <v>67.427512644599133</v>
      </c>
      <c r="E20" s="37"/>
      <c r="F20" s="38">
        <f t="shared" si="1"/>
        <v>-130088</v>
      </c>
    </row>
    <row r="21" spans="1:6" s="3" customFormat="1" ht="27.6" x14ac:dyDescent="0.25">
      <c r="A21" s="22" t="s">
        <v>67</v>
      </c>
      <c r="B21" s="34">
        <v>8163</v>
      </c>
      <c r="C21" s="56">
        <v>4455.0999999999995</v>
      </c>
      <c r="D21" s="35">
        <f>C21/B21*100</f>
        <v>54.576748744334182</v>
      </c>
      <c r="E21" s="37"/>
      <c r="F21" s="34">
        <f t="shared" si="1"/>
        <v>-3707.9000000000005</v>
      </c>
    </row>
    <row r="22" spans="1:6" s="3" customFormat="1" x14ac:dyDescent="0.25">
      <c r="A22" s="22" t="s">
        <v>68</v>
      </c>
      <c r="B22" s="34">
        <v>86045</v>
      </c>
      <c r="C22" s="57">
        <v>42753</v>
      </c>
      <c r="D22" s="35">
        <f t="shared" si="0"/>
        <v>49.686791794990995</v>
      </c>
      <c r="E22" s="37"/>
      <c r="F22" s="34">
        <f t="shared" si="1"/>
        <v>-43292</v>
      </c>
    </row>
    <row r="23" spans="1:6" s="3" customFormat="1" ht="27.6" x14ac:dyDescent="0.25">
      <c r="A23" s="22" t="s">
        <v>69</v>
      </c>
      <c r="B23" s="34">
        <v>0</v>
      </c>
      <c r="C23" s="58">
        <v>0.4</v>
      </c>
      <c r="D23" s="34" t="str">
        <f>IF(B23=0, "х",C23/B23*100)</f>
        <v>х</v>
      </c>
      <c r="E23" s="37"/>
      <c r="F23" s="34">
        <f>C23-B23</f>
        <v>0.4</v>
      </c>
    </row>
    <row r="24" spans="1:6" s="3" customFormat="1" x14ac:dyDescent="0.25">
      <c r="A24" s="28" t="s">
        <v>52</v>
      </c>
      <c r="B24" s="34">
        <f>B25+B31+B32+B33+B36+B37</f>
        <v>913953.8</v>
      </c>
      <c r="C24" s="34">
        <f>C25+C31+C32+C33+C36+C37</f>
        <v>651572.60000000009</v>
      </c>
      <c r="D24" s="35">
        <f t="shared" ref="D24:D28" si="2">C24/B24*100</f>
        <v>71.291634216084006</v>
      </c>
      <c r="E24" s="37"/>
      <c r="F24" s="34">
        <f t="shared" si="1"/>
        <v>-262381.19999999995</v>
      </c>
    </row>
    <row r="25" spans="1:6" s="3" customFormat="1" ht="27.6" x14ac:dyDescent="0.25">
      <c r="A25" s="22" t="s">
        <v>70</v>
      </c>
      <c r="B25" s="34">
        <f>B26+B27+B28+B29+B30</f>
        <v>497490.6</v>
      </c>
      <c r="C25" s="34">
        <f>C26+C27+C28+C29+C30</f>
        <v>372652.60000000003</v>
      </c>
      <c r="D25" s="35">
        <f>C25/B25*100</f>
        <v>74.906460544179126</v>
      </c>
      <c r="E25" s="37"/>
      <c r="F25" s="34">
        <f t="shared" si="1"/>
        <v>-124837.99999999994</v>
      </c>
    </row>
    <row r="26" spans="1:6" s="3" customFormat="1" ht="55.2" x14ac:dyDescent="0.25">
      <c r="A26" s="23" t="s">
        <v>53</v>
      </c>
      <c r="B26" s="38">
        <v>8000</v>
      </c>
      <c r="C26" s="59">
        <v>2441.1999999999998</v>
      </c>
      <c r="D26" s="38">
        <f>IF(B26=0, "х",C26/B26*100)</f>
        <v>30.514999999999997</v>
      </c>
      <c r="E26" s="37"/>
      <c r="F26" s="38">
        <f t="shared" si="1"/>
        <v>-5558.8</v>
      </c>
    </row>
    <row r="27" spans="1:6" s="3" customFormat="1" ht="19.5" customHeight="1" x14ac:dyDescent="0.25">
      <c r="A27" s="23" t="s">
        <v>54</v>
      </c>
      <c r="B27" s="38">
        <v>324600</v>
      </c>
      <c r="C27" s="38">
        <f>232124+5392.5</f>
        <v>237516.5</v>
      </c>
      <c r="D27" s="39">
        <f t="shared" si="2"/>
        <v>73.172057917436845</v>
      </c>
      <c r="E27" s="37"/>
      <c r="F27" s="38">
        <f t="shared" si="1"/>
        <v>-87083.5</v>
      </c>
    </row>
    <row r="28" spans="1:6" x14ac:dyDescent="0.25">
      <c r="A28" s="23" t="s">
        <v>55</v>
      </c>
      <c r="B28" s="38">
        <v>51100</v>
      </c>
      <c r="C28" s="38">
        <f>1975+38432</f>
        <v>40407</v>
      </c>
      <c r="D28" s="39">
        <f t="shared" si="2"/>
        <v>79.074363992172209</v>
      </c>
      <c r="E28" s="37"/>
      <c r="F28" s="38">
        <f t="shared" si="1"/>
        <v>-10693</v>
      </c>
    </row>
    <row r="29" spans="1:6" ht="27.6" x14ac:dyDescent="0.25">
      <c r="A29" s="23" t="s">
        <v>57</v>
      </c>
      <c r="B29" s="38">
        <v>0</v>
      </c>
      <c r="C29" s="60">
        <v>850.7</v>
      </c>
      <c r="D29" s="38" t="str">
        <f>IF(B29=0, "х",C29/B29*100)</f>
        <v>х</v>
      </c>
      <c r="E29" s="37"/>
      <c r="F29" s="38">
        <f t="shared" si="1"/>
        <v>850.7</v>
      </c>
    </row>
    <row r="30" spans="1:6" x14ac:dyDescent="0.25">
      <c r="A30" s="23" t="s">
        <v>56</v>
      </c>
      <c r="B30" s="38">
        <v>113790.6</v>
      </c>
      <c r="C30" s="61">
        <v>91437.2</v>
      </c>
      <c r="D30" s="39">
        <f t="shared" ref="D30:D36" si="3">C30/B30*100</f>
        <v>80.355670855061831</v>
      </c>
      <c r="E30" s="37"/>
      <c r="F30" s="38">
        <f t="shared" si="1"/>
        <v>-22353.400000000009</v>
      </c>
    </row>
    <row r="31" spans="1:6" x14ac:dyDescent="0.25">
      <c r="A31" s="24" t="s">
        <v>11</v>
      </c>
      <c r="B31" s="34">
        <v>12272</v>
      </c>
      <c r="C31" s="34">
        <v>18592.3</v>
      </c>
      <c r="D31" s="35">
        <f t="shared" si="3"/>
        <v>151.50179269882659</v>
      </c>
      <c r="E31" s="40"/>
      <c r="F31" s="34">
        <f t="shared" si="1"/>
        <v>6320.2999999999993</v>
      </c>
    </row>
    <row r="32" spans="1:6" s="9" customFormat="1" ht="27.6" x14ac:dyDescent="0.25">
      <c r="A32" s="22" t="s">
        <v>85</v>
      </c>
      <c r="B32" s="34">
        <v>350</v>
      </c>
      <c r="C32" s="56">
        <v>9680.7000000000007</v>
      </c>
      <c r="D32" s="34" t="s">
        <v>113</v>
      </c>
      <c r="E32" s="37"/>
      <c r="F32" s="34">
        <f t="shared" si="1"/>
        <v>9330.7000000000007</v>
      </c>
    </row>
    <row r="33" spans="1:6" s="9" customFormat="1" ht="27.6" x14ac:dyDescent="0.25">
      <c r="A33" s="22" t="s">
        <v>73</v>
      </c>
      <c r="B33" s="34">
        <f>B34+B35</f>
        <v>164000</v>
      </c>
      <c r="C33" s="34">
        <f>C34+C35</f>
        <v>151724.5</v>
      </c>
      <c r="D33" s="35">
        <f t="shared" si="3"/>
        <v>92.514939024390245</v>
      </c>
      <c r="E33" s="37"/>
      <c r="F33" s="34">
        <f t="shared" si="1"/>
        <v>-12275.5</v>
      </c>
    </row>
    <row r="34" spans="1:6" x14ac:dyDescent="0.25">
      <c r="A34" s="23" t="s">
        <v>58</v>
      </c>
      <c r="B34" s="38">
        <v>70000</v>
      </c>
      <c r="C34" s="55">
        <v>101104.6</v>
      </c>
      <c r="D34" s="39">
        <f t="shared" si="3"/>
        <v>144.43514285714286</v>
      </c>
      <c r="E34" s="37"/>
      <c r="F34" s="38">
        <f t="shared" si="1"/>
        <v>31104.600000000006</v>
      </c>
    </row>
    <row r="35" spans="1:6" x14ac:dyDescent="0.25">
      <c r="A35" s="23" t="s">
        <v>59</v>
      </c>
      <c r="B35" s="38">
        <v>94000</v>
      </c>
      <c r="C35" s="55">
        <v>50619.9</v>
      </c>
      <c r="D35" s="39">
        <f t="shared" si="3"/>
        <v>53.850957446808515</v>
      </c>
      <c r="E35" s="37"/>
      <c r="F35" s="38">
        <f t="shared" si="1"/>
        <v>-43380.1</v>
      </c>
    </row>
    <row r="36" spans="1:6" s="9" customFormat="1" x14ac:dyDescent="0.25">
      <c r="A36" s="22" t="s">
        <v>71</v>
      </c>
      <c r="B36" s="34">
        <v>95773.8</v>
      </c>
      <c r="C36" s="57">
        <v>91603.199999999997</v>
      </c>
      <c r="D36" s="35">
        <f t="shared" si="3"/>
        <v>95.645364389843564</v>
      </c>
      <c r="E36" s="37"/>
      <c r="F36" s="34">
        <f t="shared" si="1"/>
        <v>-4170.6000000000058</v>
      </c>
    </row>
    <row r="37" spans="1:6" s="9" customFormat="1" x14ac:dyDescent="0.25">
      <c r="A37" s="22" t="s">
        <v>72</v>
      </c>
      <c r="B37" s="34">
        <v>144067.4</v>
      </c>
      <c r="C37" s="62">
        <v>7319.3</v>
      </c>
      <c r="D37" s="35">
        <f t="shared" ref="D37:D38" si="4">C37/B37*100</f>
        <v>5.0804692803507256</v>
      </c>
      <c r="E37" s="37"/>
      <c r="F37" s="34">
        <f t="shared" si="1"/>
        <v>-136748.1</v>
      </c>
    </row>
    <row r="38" spans="1:6" x14ac:dyDescent="0.25">
      <c r="A38" s="33" t="s">
        <v>60</v>
      </c>
      <c r="B38" s="34">
        <f>B39+B40+B41+B42+B43+B44+B45+B46</f>
        <v>10046424.799999999</v>
      </c>
      <c r="C38" s="34">
        <f>C39+C40+C41+C42+C43+C44+C45+C46</f>
        <v>4779734.5000000009</v>
      </c>
      <c r="D38" s="35">
        <f t="shared" si="4"/>
        <v>47.576472179436422</v>
      </c>
      <c r="E38" s="37"/>
      <c r="F38" s="34">
        <f t="shared" si="1"/>
        <v>-5266690.299999998</v>
      </c>
    </row>
    <row r="39" spans="1:6" x14ac:dyDescent="0.25">
      <c r="A39" s="41" t="s">
        <v>61</v>
      </c>
      <c r="B39" s="38"/>
      <c r="C39" s="60"/>
      <c r="D39" s="39"/>
      <c r="E39" s="37"/>
      <c r="F39" s="34">
        <f t="shared" si="1"/>
        <v>0</v>
      </c>
    </row>
    <row r="40" spans="1:6" x14ac:dyDescent="0.25">
      <c r="A40" s="41" t="s">
        <v>62</v>
      </c>
      <c r="B40" s="14">
        <v>4886790.7</v>
      </c>
      <c r="C40" s="63">
        <v>1653278.2</v>
      </c>
      <c r="D40" s="39">
        <f>C40/B40*100</f>
        <v>33.83157375657607</v>
      </c>
      <c r="E40" s="37"/>
      <c r="F40" s="38">
        <f t="shared" si="1"/>
        <v>-3233512.5</v>
      </c>
    </row>
    <row r="41" spans="1:6" x14ac:dyDescent="0.25">
      <c r="A41" s="41" t="s">
        <v>63</v>
      </c>
      <c r="B41" s="14">
        <v>5229879.3</v>
      </c>
      <c r="C41" s="64">
        <v>3225362.2</v>
      </c>
      <c r="D41" s="39">
        <f>C41/B41*100</f>
        <v>61.671828640481252</v>
      </c>
      <c r="E41" s="37"/>
      <c r="F41" s="38">
        <f t="shared" si="1"/>
        <v>-2004517.0999999996</v>
      </c>
    </row>
    <row r="42" spans="1:6" x14ac:dyDescent="0.25">
      <c r="A42" s="41" t="s">
        <v>12</v>
      </c>
      <c r="B42" s="14">
        <v>365026.2</v>
      </c>
      <c r="C42" s="64">
        <v>331874</v>
      </c>
      <c r="D42" s="39">
        <f>C42/B42*100</f>
        <v>90.917857403112436</v>
      </c>
      <c r="E42" s="37"/>
      <c r="F42" s="38">
        <f t="shared" si="1"/>
        <v>-33152.200000000012</v>
      </c>
    </row>
    <row r="43" spans="1:6" ht="27.6" x14ac:dyDescent="0.25">
      <c r="A43" s="41" t="s">
        <v>13</v>
      </c>
      <c r="B43" s="38"/>
      <c r="C43" s="38"/>
      <c r="D43" s="39"/>
      <c r="E43" s="37"/>
      <c r="F43" s="38">
        <f t="shared" si="1"/>
        <v>0</v>
      </c>
    </row>
    <row r="44" spans="1:6" ht="27.6" x14ac:dyDescent="0.25">
      <c r="A44" s="41" t="s">
        <v>14</v>
      </c>
      <c r="B44" s="14"/>
      <c r="C44" s="64">
        <v>48.2</v>
      </c>
      <c r="D44" s="38" t="str">
        <f>IF(B44=0, "х",C44/B44*100)</f>
        <v>х</v>
      </c>
      <c r="E44" s="37"/>
      <c r="F44" s="38">
        <f t="shared" si="1"/>
        <v>48.2</v>
      </c>
    </row>
    <row r="45" spans="1:6" ht="69" x14ac:dyDescent="0.25">
      <c r="A45" s="41" t="s">
        <v>93</v>
      </c>
      <c r="B45" s="14">
        <v>1100.5</v>
      </c>
      <c r="C45" s="64">
        <v>5949</v>
      </c>
      <c r="D45" s="38" t="s">
        <v>109</v>
      </c>
      <c r="E45" s="37"/>
      <c r="F45" s="38">
        <f t="shared" si="1"/>
        <v>4848.5</v>
      </c>
    </row>
    <row r="46" spans="1:6" ht="41.4" x14ac:dyDescent="0.25">
      <c r="A46" s="49" t="s">
        <v>74</v>
      </c>
      <c r="B46" s="15">
        <v>-436371.9</v>
      </c>
      <c r="C46" s="60">
        <v>-436777.1</v>
      </c>
      <c r="D46" s="38">
        <f>IF(B46=0, "х",C46/B46*100)</f>
        <v>100.09285657486193</v>
      </c>
      <c r="E46" s="37"/>
      <c r="F46" s="38">
        <f t="shared" si="1"/>
        <v>-405.19999999995343</v>
      </c>
    </row>
    <row r="47" spans="1:6" x14ac:dyDescent="0.25">
      <c r="A47" s="33" t="s">
        <v>92</v>
      </c>
      <c r="B47" s="34">
        <f>B38+B24+B8</f>
        <v>14403872.300000001</v>
      </c>
      <c r="C47" s="34">
        <f>C38+C24+C8</f>
        <v>7630886.5000000019</v>
      </c>
      <c r="D47" s="35">
        <f>C47/B47*100</f>
        <v>52.978021056185021</v>
      </c>
      <c r="E47" s="37"/>
      <c r="F47" s="34">
        <f>C47-B47</f>
        <v>-6772985.7999999989</v>
      </c>
    </row>
    <row r="48" spans="1:6" x14ac:dyDescent="0.25">
      <c r="A48" s="10" t="s">
        <v>84</v>
      </c>
      <c r="B48" s="34"/>
      <c r="C48" s="34"/>
      <c r="D48" s="39"/>
      <c r="E48" s="37"/>
      <c r="F48" s="39"/>
    </row>
    <row r="49" spans="1:6" x14ac:dyDescent="0.25">
      <c r="A49" s="4" t="s">
        <v>75</v>
      </c>
      <c r="B49" s="34">
        <f>B50+B51+B52+B53+B54+B55+B56</f>
        <v>400548.4</v>
      </c>
      <c r="C49" s="34">
        <f>C50+C51+C52+C53+C54+C55+C56</f>
        <v>222071.8</v>
      </c>
      <c r="D49" s="35">
        <f t="shared" ref="D49:D70" si="5">C49/B49*100</f>
        <v>55.44193910149184</v>
      </c>
      <c r="E49" s="37"/>
      <c r="F49" s="35">
        <f>C49-B49</f>
        <v>-178476.60000000003</v>
      </c>
    </row>
    <row r="50" spans="1:6" ht="41.4" x14ac:dyDescent="0.25">
      <c r="A50" s="41" t="s">
        <v>15</v>
      </c>
      <c r="B50" s="38">
        <v>20513.5</v>
      </c>
      <c r="C50" s="65">
        <v>10394.4</v>
      </c>
      <c r="D50" s="39">
        <f t="shared" si="5"/>
        <v>50.671021522412062</v>
      </c>
      <c r="E50" s="37"/>
      <c r="F50" s="39">
        <f>C50-B50</f>
        <v>-10119.1</v>
      </c>
    </row>
    <row r="51" spans="1:6" ht="48" customHeight="1" x14ac:dyDescent="0.25">
      <c r="A51" s="41" t="s">
        <v>16</v>
      </c>
      <c r="B51" s="38">
        <v>175764.4</v>
      </c>
      <c r="C51" s="65">
        <v>105575.2</v>
      </c>
      <c r="D51" s="39">
        <f t="shared" si="5"/>
        <v>60.066316045797677</v>
      </c>
      <c r="E51" s="37"/>
      <c r="F51" s="39">
        <f t="shared" ref="F51:F97" si="6">C51-B51</f>
        <v>-70189.2</v>
      </c>
    </row>
    <row r="52" spans="1:6" x14ac:dyDescent="0.25">
      <c r="A52" s="41" t="s">
        <v>17</v>
      </c>
      <c r="B52" s="38">
        <v>106.1</v>
      </c>
      <c r="C52" s="65">
        <v>106.1</v>
      </c>
      <c r="D52" s="39">
        <f t="shared" si="5"/>
        <v>100</v>
      </c>
      <c r="E52" s="37"/>
      <c r="F52" s="39">
        <f t="shared" si="6"/>
        <v>0</v>
      </c>
    </row>
    <row r="53" spans="1:6" ht="41.4" x14ac:dyDescent="0.25">
      <c r="A53" s="41" t="s">
        <v>18</v>
      </c>
      <c r="B53" s="38">
        <v>29896.2</v>
      </c>
      <c r="C53" s="65">
        <v>17587.599999999999</v>
      </c>
      <c r="D53" s="39">
        <f t="shared" si="5"/>
        <v>58.828881262501589</v>
      </c>
      <c r="E53" s="37"/>
      <c r="F53" s="39">
        <f t="shared" si="6"/>
        <v>-12308.600000000002</v>
      </c>
    </row>
    <row r="54" spans="1:6" x14ac:dyDescent="0.25">
      <c r="A54" s="41" t="s">
        <v>19</v>
      </c>
      <c r="B54" s="38">
        <v>531.6</v>
      </c>
      <c r="C54" s="65"/>
      <c r="D54" s="39"/>
      <c r="E54" s="37"/>
      <c r="F54" s="39">
        <f t="shared" si="6"/>
        <v>-531.6</v>
      </c>
    </row>
    <row r="55" spans="1:6" x14ac:dyDescent="0.25">
      <c r="A55" s="41" t="s">
        <v>20</v>
      </c>
      <c r="B55" s="38">
        <v>8597.5</v>
      </c>
      <c r="C55" s="65"/>
      <c r="D55" s="39">
        <f t="shared" si="5"/>
        <v>0</v>
      </c>
      <c r="E55" s="37"/>
      <c r="F55" s="39">
        <f t="shared" si="6"/>
        <v>-8597.5</v>
      </c>
    </row>
    <row r="56" spans="1:6" s="8" customFormat="1" x14ac:dyDescent="0.25">
      <c r="A56" s="41" t="s">
        <v>21</v>
      </c>
      <c r="B56" s="38">
        <v>165139.1</v>
      </c>
      <c r="C56" s="65">
        <v>88408.5</v>
      </c>
      <c r="D56" s="39">
        <f t="shared" si="5"/>
        <v>53.535776808763039</v>
      </c>
      <c r="E56" s="37"/>
      <c r="F56" s="39">
        <f t="shared" si="6"/>
        <v>-76730.600000000006</v>
      </c>
    </row>
    <row r="57" spans="1:6" ht="27.6" x14ac:dyDescent="0.25">
      <c r="A57" s="4" t="s">
        <v>76</v>
      </c>
      <c r="B57" s="34">
        <f>B58+B59+B60</f>
        <v>71399.5</v>
      </c>
      <c r="C57" s="34">
        <f>C58+C59+C60</f>
        <v>31397.200000000001</v>
      </c>
      <c r="D57" s="35">
        <f t="shared" si="5"/>
        <v>43.973977408805389</v>
      </c>
      <c r="E57" s="37"/>
      <c r="F57" s="35">
        <f t="shared" si="6"/>
        <v>-40002.300000000003</v>
      </c>
    </row>
    <row r="58" spans="1:6" x14ac:dyDescent="0.25">
      <c r="A58" s="5" t="s">
        <v>22</v>
      </c>
      <c r="B58" s="38">
        <v>13363.9</v>
      </c>
      <c r="C58" s="55">
        <v>8236.6</v>
      </c>
      <c r="D58" s="39">
        <f t="shared" si="5"/>
        <v>61.633205875530351</v>
      </c>
      <c r="E58" s="37"/>
      <c r="F58" s="39">
        <f t="shared" si="6"/>
        <v>-5127.2999999999993</v>
      </c>
    </row>
    <row r="59" spans="1:6" x14ac:dyDescent="0.25">
      <c r="A59" s="41" t="s">
        <v>108</v>
      </c>
      <c r="B59" s="38">
        <v>18493.2</v>
      </c>
      <c r="C59" s="55">
        <v>9490.6</v>
      </c>
      <c r="D59" s="39">
        <f t="shared" si="5"/>
        <v>51.319403888997037</v>
      </c>
      <c r="E59" s="37"/>
      <c r="F59" s="39">
        <f t="shared" si="6"/>
        <v>-9002.6</v>
      </c>
    </row>
    <row r="60" spans="1:6" ht="27.6" x14ac:dyDescent="0.25">
      <c r="A60" s="5" t="s">
        <v>23</v>
      </c>
      <c r="B60" s="38">
        <v>39542.400000000001</v>
      </c>
      <c r="C60" s="55">
        <v>13670</v>
      </c>
      <c r="D60" s="39">
        <f t="shared" si="5"/>
        <v>34.570486364004203</v>
      </c>
      <c r="E60" s="37"/>
      <c r="F60" s="39">
        <f t="shared" si="6"/>
        <v>-25872.400000000001</v>
      </c>
    </row>
    <row r="61" spans="1:6" x14ac:dyDescent="0.25">
      <c r="A61" s="4" t="s">
        <v>77</v>
      </c>
      <c r="B61" s="34">
        <f>B62+B63+B64</f>
        <v>3127172.3</v>
      </c>
      <c r="C61" s="34">
        <f>C62+C63+C64</f>
        <v>1272554.7</v>
      </c>
      <c r="D61" s="35">
        <f t="shared" si="5"/>
        <v>40.693462908967312</v>
      </c>
      <c r="E61" s="37"/>
      <c r="F61" s="35">
        <f t="shared" si="6"/>
        <v>-1854617.5999999999</v>
      </c>
    </row>
    <row r="62" spans="1:6" x14ac:dyDescent="0.25">
      <c r="A62" s="5" t="s">
        <v>24</v>
      </c>
      <c r="B62" s="38">
        <v>112019.6</v>
      </c>
      <c r="C62" s="55">
        <v>96246.3</v>
      </c>
      <c r="D62" s="39">
        <f t="shared" si="5"/>
        <v>85.919160575470727</v>
      </c>
      <c r="E62" s="37"/>
      <c r="F62" s="39">
        <f t="shared" si="6"/>
        <v>-15773.300000000003</v>
      </c>
    </row>
    <row r="63" spans="1:6" x14ac:dyDescent="0.25">
      <c r="A63" s="5" t="s">
        <v>25</v>
      </c>
      <c r="B63" s="38">
        <v>2052762.5</v>
      </c>
      <c r="C63" s="55">
        <v>1006724.7</v>
      </c>
      <c r="D63" s="39">
        <f t="shared" si="5"/>
        <v>49.042434280634026</v>
      </c>
      <c r="E63" s="37"/>
      <c r="F63" s="39">
        <f>C63-B63</f>
        <v>-1046037.8</v>
      </c>
    </row>
    <row r="64" spans="1:6" x14ac:dyDescent="0.25">
      <c r="A64" s="5" t="s">
        <v>26</v>
      </c>
      <c r="B64" s="38">
        <v>962390.2</v>
      </c>
      <c r="C64" s="55">
        <v>169583.7</v>
      </c>
      <c r="D64" s="39">
        <f t="shared" si="5"/>
        <v>17.621095892289844</v>
      </c>
      <c r="E64" s="37"/>
      <c r="F64" s="39">
        <f t="shared" si="6"/>
        <v>-792806.5</v>
      </c>
    </row>
    <row r="65" spans="1:6" x14ac:dyDescent="0.25">
      <c r="A65" s="4" t="s">
        <v>97</v>
      </c>
      <c r="B65" s="34">
        <f>B66+B67+B68+B69</f>
        <v>1616826.1999999997</v>
      </c>
      <c r="C65" s="34">
        <f>C66+C67+C68+C69</f>
        <v>700369.5</v>
      </c>
      <c r="D65" s="35">
        <f t="shared" si="5"/>
        <v>43.317550148556485</v>
      </c>
      <c r="E65" s="37"/>
      <c r="F65" s="35">
        <f t="shared" si="6"/>
        <v>-916456.69999999972</v>
      </c>
    </row>
    <row r="66" spans="1:6" x14ac:dyDescent="0.25">
      <c r="A66" s="5" t="s">
        <v>27</v>
      </c>
      <c r="B66" s="38">
        <v>157347.5</v>
      </c>
      <c r="C66" s="55">
        <v>27079.5</v>
      </c>
      <c r="D66" s="39">
        <f>C66/B66*100</f>
        <v>17.209996981204021</v>
      </c>
      <c r="E66" s="37"/>
      <c r="F66" s="39">
        <f>C66-B66</f>
        <v>-130268</v>
      </c>
    </row>
    <row r="67" spans="1:6" x14ac:dyDescent="0.25">
      <c r="A67" s="5" t="s">
        <v>28</v>
      </c>
      <c r="B67" s="38">
        <v>233638.6</v>
      </c>
      <c r="C67" s="55">
        <v>36733</v>
      </c>
      <c r="D67" s="39">
        <f>C67/B67*100</f>
        <v>15.72214522771494</v>
      </c>
      <c r="E67" s="37"/>
      <c r="F67" s="39">
        <f>C67-B67</f>
        <v>-196905.60000000001</v>
      </c>
    </row>
    <row r="68" spans="1:6" x14ac:dyDescent="0.25">
      <c r="A68" s="5" t="s">
        <v>29</v>
      </c>
      <c r="B68" s="38">
        <v>1083729.2</v>
      </c>
      <c r="C68" s="55">
        <v>542945.1</v>
      </c>
      <c r="D68" s="39">
        <f>C68/B68*100</f>
        <v>50.099702028883229</v>
      </c>
      <c r="E68" s="37"/>
      <c r="F68" s="39">
        <f>C68-B68</f>
        <v>-540784.1</v>
      </c>
    </row>
    <row r="69" spans="1:6" x14ac:dyDescent="0.25">
      <c r="A69" s="5" t="s">
        <v>30</v>
      </c>
      <c r="B69" s="38">
        <v>142110.9</v>
      </c>
      <c r="C69" s="55">
        <v>93611.9</v>
      </c>
      <c r="D69" s="39">
        <f>C69/B69*100</f>
        <v>65.872427801104621</v>
      </c>
      <c r="E69" s="37"/>
      <c r="F69" s="39">
        <f>C69-B69</f>
        <v>-48499</v>
      </c>
    </row>
    <row r="70" spans="1:6" x14ac:dyDescent="0.25">
      <c r="A70" s="4" t="s">
        <v>78</v>
      </c>
      <c r="B70" s="34">
        <f>B71+B72+B73</f>
        <v>117805.7</v>
      </c>
      <c r="C70" s="34">
        <f>C71+C72+C73</f>
        <v>46553.599999999999</v>
      </c>
      <c r="D70" s="35">
        <f t="shared" si="5"/>
        <v>39.517272933313073</v>
      </c>
      <c r="E70" s="37"/>
      <c r="F70" s="35">
        <f t="shared" si="6"/>
        <v>-71252.100000000006</v>
      </c>
    </row>
    <row r="71" spans="1:6" x14ac:dyDescent="0.25">
      <c r="A71" s="7" t="s">
        <v>31</v>
      </c>
      <c r="B71" s="38">
        <v>57787.199999999997</v>
      </c>
      <c r="C71" s="54">
        <v>1446.2</v>
      </c>
      <c r="D71" s="39">
        <f>C71/B71*100</f>
        <v>2.5026303402829693</v>
      </c>
      <c r="E71" s="37"/>
      <c r="F71" s="39">
        <f>C71-B71</f>
        <v>-56341</v>
      </c>
    </row>
    <row r="72" spans="1:6" ht="27.6" x14ac:dyDescent="0.25">
      <c r="A72" s="5" t="s">
        <v>32</v>
      </c>
      <c r="B72" s="38">
        <v>10631</v>
      </c>
      <c r="C72" s="55">
        <v>6235.2</v>
      </c>
      <c r="D72" s="39">
        <f>C72/B72*100</f>
        <v>58.651114664659957</v>
      </c>
      <c r="E72" s="37"/>
      <c r="F72" s="39">
        <f>C72-B72</f>
        <v>-4395.8</v>
      </c>
    </row>
    <row r="73" spans="1:6" x14ac:dyDescent="0.25">
      <c r="A73" s="5" t="s">
        <v>33</v>
      </c>
      <c r="B73" s="38">
        <v>49387.5</v>
      </c>
      <c r="C73" s="55">
        <v>38872.199999999997</v>
      </c>
      <c r="D73" s="39">
        <f>C73/B73*100</f>
        <v>78.708580106302193</v>
      </c>
      <c r="E73" s="37"/>
      <c r="F73" s="39">
        <f>C73-B73</f>
        <v>-10515.300000000003</v>
      </c>
    </row>
    <row r="74" spans="1:6" x14ac:dyDescent="0.25">
      <c r="A74" s="4" t="s">
        <v>79</v>
      </c>
      <c r="B74" s="34">
        <f>B75+B76+B77++B78+B79</f>
        <v>8729008.4000000004</v>
      </c>
      <c r="C74" s="34">
        <f>C75+C76+C77++C78+C79</f>
        <v>5364442.5</v>
      </c>
      <c r="D74" s="35">
        <f t="shared" ref="D74:D98" si="7">C74/B74*100</f>
        <v>61.455348124077872</v>
      </c>
      <c r="E74" s="37"/>
      <c r="F74" s="35">
        <f t="shared" si="6"/>
        <v>-3364565.9000000004</v>
      </c>
    </row>
    <row r="75" spans="1:6" x14ac:dyDescent="0.25">
      <c r="A75" s="5" t="s">
        <v>34</v>
      </c>
      <c r="B75" s="38">
        <v>3986331.6</v>
      </c>
      <c r="C75" s="55">
        <v>2318730.2999999998</v>
      </c>
      <c r="D75" s="39">
        <f t="shared" si="7"/>
        <v>58.167020024124426</v>
      </c>
      <c r="E75" s="37"/>
      <c r="F75" s="39">
        <f t="shared" si="6"/>
        <v>-1667601.3000000003</v>
      </c>
    </row>
    <row r="76" spans="1:6" x14ac:dyDescent="0.25">
      <c r="A76" s="5" t="s">
        <v>35</v>
      </c>
      <c r="B76" s="38">
        <v>4159548.4</v>
      </c>
      <c r="C76" s="55">
        <v>2659101.7000000002</v>
      </c>
      <c r="D76" s="39">
        <f t="shared" si="7"/>
        <v>63.927653780876796</v>
      </c>
      <c r="E76" s="37"/>
      <c r="F76" s="39">
        <f t="shared" si="6"/>
        <v>-1500446.6999999997</v>
      </c>
    </row>
    <row r="77" spans="1:6" x14ac:dyDescent="0.25">
      <c r="A77" s="5" t="s">
        <v>36</v>
      </c>
      <c r="B77" s="38">
        <v>335634.3</v>
      </c>
      <c r="C77" s="55">
        <v>218902.9</v>
      </c>
      <c r="D77" s="39">
        <f t="shared" si="7"/>
        <v>65.220658317698749</v>
      </c>
      <c r="E77" s="37"/>
      <c r="F77" s="39">
        <f t="shared" si="6"/>
        <v>-116731.4</v>
      </c>
    </row>
    <row r="78" spans="1:6" x14ac:dyDescent="0.25">
      <c r="A78" s="5" t="s">
        <v>37</v>
      </c>
      <c r="B78" s="38">
        <v>448</v>
      </c>
      <c r="C78" s="55">
        <v>132</v>
      </c>
      <c r="D78" s="39">
        <f t="shared" si="7"/>
        <v>29.464285714285715</v>
      </c>
      <c r="E78" s="37"/>
      <c r="F78" s="39">
        <f t="shared" si="6"/>
        <v>-316</v>
      </c>
    </row>
    <row r="79" spans="1:6" x14ac:dyDescent="0.25">
      <c r="A79" s="5" t="s">
        <v>38</v>
      </c>
      <c r="B79" s="38">
        <v>247046.1</v>
      </c>
      <c r="C79" s="55">
        <v>167575.6</v>
      </c>
      <c r="D79" s="39">
        <f t="shared" si="7"/>
        <v>67.831712380806664</v>
      </c>
      <c r="E79" s="37"/>
      <c r="F79" s="39">
        <f t="shared" si="6"/>
        <v>-79470.5</v>
      </c>
    </row>
    <row r="80" spans="1:6" x14ac:dyDescent="0.25">
      <c r="A80" s="4" t="s">
        <v>80</v>
      </c>
      <c r="B80" s="34">
        <f>B81+B82</f>
        <v>266571.2</v>
      </c>
      <c r="C80" s="34">
        <f>C81+C82</f>
        <v>163250.6</v>
      </c>
      <c r="D80" s="35">
        <f t="shared" si="7"/>
        <v>61.240899241928616</v>
      </c>
      <c r="E80" s="37"/>
      <c r="F80" s="35">
        <f t="shared" si="6"/>
        <v>-103320.6</v>
      </c>
    </row>
    <row r="81" spans="1:6" x14ac:dyDescent="0.25">
      <c r="A81" s="5" t="s">
        <v>39</v>
      </c>
      <c r="B81" s="38">
        <v>218279.5</v>
      </c>
      <c r="C81" s="55">
        <v>135376.4</v>
      </c>
      <c r="D81" s="39">
        <f t="shared" si="7"/>
        <v>62.019749907801689</v>
      </c>
      <c r="E81" s="37"/>
      <c r="F81" s="39">
        <f t="shared" si="6"/>
        <v>-82903.100000000006</v>
      </c>
    </row>
    <row r="82" spans="1:6" x14ac:dyDescent="0.25">
      <c r="A82" s="5" t="s">
        <v>40</v>
      </c>
      <c r="B82" s="38">
        <v>48291.7</v>
      </c>
      <c r="C82" s="55">
        <v>27874.2</v>
      </c>
      <c r="D82" s="39">
        <f t="shared" si="7"/>
        <v>57.720477846089501</v>
      </c>
      <c r="E82" s="37"/>
      <c r="F82" s="39">
        <f t="shared" si="6"/>
        <v>-20417.499999999996</v>
      </c>
    </row>
    <row r="83" spans="1:6" x14ac:dyDescent="0.25">
      <c r="A83" s="4" t="s">
        <v>81</v>
      </c>
      <c r="B83" s="34">
        <f>B84+B85+B86+B87</f>
        <v>272362.09999999998</v>
      </c>
      <c r="C83" s="34">
        <f>C84+C85+C86+C87</f>
        <v>77659.200000000012</v>
      </c>
      <c r="D83" s="35">
        <f t="shared" si="7"/>
        <v>28.513218248794537</v>
      </c>
      <c r="E83" s="37"/>
      <c r="F83" s="35">
        <f t="shared" si="6"/>
        <v>-194702.89999999997</v>
      </c>
    </row>
    <row r="84" spans="1:6" x14ac:dyDescent="0.25">
      <c r="A84" s="5" t="s">
        <v>41</v>
      </c>
      <c r="B84" s="38">
        <v>480</v>
      </c>
      <c r="C84" s="55">
        <v>263.60000000000002</v>
      </c>
      <c r="D84" s="39">
        <f t="shared" si="7"/>
        <v>54.916666666666671</v>
      </c>
      <c r="E84" s="37"/>
      <c r="F84" s="39">
        <f t="shared" si="6"/>
        <v>-216.39999999999998</v>
      </c>
    </row>
    <row r="85" spans="1:6" x14ac:dyDescent="0.25">
      <c r="A85" s="5" t="s">
        <v>42</v>
      </c>
      <c r="B85" s="38">
        <v>9991.6</v>
      </c>
      <c r="C85" s="55">
        <v>5823.2</v>
      </c>
      <c r="D85" s="39">
        <f t="shared" si="7"/>
        <v>58.280956003042547</v>
      </c>
      <c r="E85" s="37"/>
      <c r="F85" s="39">
        <f t="shared" si="6"/>
        <v>-4168.4000000000005</v>
      </c>
    </row>
    <row r="86" spans="1:6" x14ac:dyDescent="0.25">
      <c r="A86" s="5" t="s">
        <v>43</v>
      </c>
      <c r="B86" s="38">
        <v>261363.5</v>
      </c>
      <c r="C86" s="55">
        <v>71366.8</v>
      </c>
      <c r="D86" s="39">
        <f t="shared" si="7"/>
        <v>27.305572507255221</v>
      </c>
      <c r="E86" s="37"/>
      <c r="F86" s="39">
        <f t="shared" si="6"/>
        <v>-189996.7</v>
      </c>
    </row>
    <row r="87" spans="1:6" x14ac:dyDescent="0.25">
      <c r="A87" s="5" t="s">
        <v>44</v>
      </c>
      <c r="B87" s="38">
        <v>527</v>
      </c>
      <c r="C87" s="55">
        <v>205.6</v>
      </c>
      <c r="D87" s="39">
        <f t="shared" si="7"/>
        <v>39.01328273244782</v>
      </c>
      <c r="E87" s="37"/>
      <c r="F87" s="39">
        <f t="shared" si="6"/>
        <v>-321.39999999999998</v>
      </c>
    </row>
    <row r="88" spans="1:6" x14ac:dyDescent="0.25">
      <c r="A88" s="4" t="s">
        <v>82</v>
      </c>
      <c r="B88" s="34">
        <f>B89+B90+B91+B92</f>
        <v>380354.89999999997</v>
      </c>
      <c r="C88" s="34">
        <f>C89+C90+C91+C92</f>
        <v>204678.39999999999</v>
      </c>
      <c r="D88" s="35">
        <f t="shared" si="7"/>
        <v>53.812478819123932</v>
      </c>
      <c r="E88" s="37"/>
      <c r="F88" s="35">
        <f t="shared" si="6"/>
        <v>-175676.49999999997</v>
      </c>
    </row>
    <row r="89" spans="1:6" x14ac:dyDescent="0.25">
      <c r="A89" s="7" t="s">
        <v>45</v>
      </c>
      <c r="B89" s="38">
        <v>24425.599999999999</v>
      </c>
      <c r="C89" s="54">
        <v>15455.7</v>
      </c>
      <c r="D89" s="39">
        <f t="shared" si="7"/>
        <v>63.276644176601607</v>
      </c>
      <c r="E89" s="37"/>
      <c r="F89" s="39">
        <f t="shared" si="6"/>
        <v>-8969.8999999999978</v>
      </c>
    </row>
    <row r="90" spans="1:6" x14ac:dyDescent="0.25">
      <c r="A90" s="7" t="s">
        <v>46</v>
      </c>
      <c r="B90" s="38">
        <v>74831</v>
      </c>
      <c r="C90" s="54">
        <v>9348.2000000000007</v>
      </c>
      <c r="D90" s="39">
        <f t="shared" si="7"/>
        <v>12.49241624460451</v>
      </c>
      <c r="E90" s="37"/>
      <c r="F90" s="39">
        <f t="shared" si="6"/>
        <v>-65482.8</v>
      </c>
    </row>
    <row r="91" spans="1:6" x14ac:dyDescent="0.25">
      <c r="A91" s="7" t="s">
        <v>47</v>
      </c>
      <c r="B91" s="38">
        <v>262793</v>
      </c>
      <c r="C91" s="54">
        <v>167799.9</v>
      </c>
      <c r="D91" s="39">
        <f t="shared" si="7"/>
        <v>63.852499876328515</v>
      </c>
      <c r="E91" s="37"/>
      <c r="F91" s="39">
        <f t="shared" si="6"/>
        <v>-94993.1</v>
      </c>
    </row>
    <row r="92" spans="1:6" x14ac:dyDescent="0.25">
      <c r="A92" s="7" t="s">
        <v>48</v>
      </c>
      <c r="B92" s="38">
        <v>18305.3</v>
      </c>
      <c r="C92" s="54">
        <v>12074.6</v>
      </c>
      <c r="D92" s="39">
        <f t="shared" si="7"/>
        <v>65.96231692460654</v>
      </c>
      <c r="E92" s="37"/>
      <c r="F92" s="39">
        <f t="shared" si="6"/>
        <v>-6230.6999999999989</v>
      </c>
    </row>
    <row r="93" spans="1:6" x14ac:dyDescent="0.25">
      <c r="A93" s="6" t="s">
        <v>83</v>
      </c>
      <c r="B93" s="34">
        <f>B94+B95</f>
        <v>19745.900000000001</v>
      </c>
      <c r="C93" s="34">
        <f>C94+C95</f>
        <v>12435.5</v>
      </c>
      <c r="D93" s="35">
        <f t="shared" si="7"/>
        <v>62.97763079930516</v>
      </c>
      <c r="E93" s="37"/>
      <c r="F93" s="35">
        <f t="shared" si="6"/>
        <v>-7310.4000000000015</v>
      </c>
    </row>
    <row r="94" spans="1:6" x14ac:dyDescent="0.25">
      <c r="A94" s="5" t="s">
        <v>49</v>
      </c>
      <c r="B94" s="38">
        <v>9850</v>
      </c>
      <c r="C94" s="54">
        <v>5768.5</v>
      </c>
      <c r="D94" s="39">
        <f t="shared" si="7"/>
        <v>58.563451776649742</v>
      </c>
      <c r="E94" s="37"/>
      <c r="F94" s="39">
        <f t="shared" si="6"/>
        <v>-4081.5</v>
      </c>
    </row>
    <row r="95" spans="1:6" x14ac:dyDescent="0.25">
      <c r="A95" s="5" t="s">
        <v>50</v>
      </c>
      <c r="B95" s="38">
        <v>9895.9</v>
      </c>
      <c r="C95" s="54">
        <v>6667</v>
      </c>
      <c r="D95" s="39">
        <f t="shared" si="7"/>
        <v>67.371335603633824</v>
      </c>
      <c r="E95" s="37"/>
      <c r="F95" s="39">
        <f t="shared" si="6"/>
        <v>-3228.8999999999996</v>
      </c>
    </row>
    <row r="96" spans="1:6" x14ac:dyDescent="0.25">
      <c r="A96" s="6" t="s">
        <v>106</v>
      </c>
      <c r="B96" s="34">
        <f>B97</f>
        <v>77633.3</v>
      </c>
      <c r="C96" s="34">
        <f>C97</f>
        <v>32830</v>
      </c>
      <c r="D96" s="35">
        <f t="shared" si="7"/>
        <v>42.288554009683985</v>
      </c>
      <c r="E96" s="37"/>
      <c r="F96" s="35">
        <f t="shared" si="6"/>
        <v>-44803.3</v>
      </c>
    </row>
    <row r="97" spans="1:6" ht="27.6" x14ac:dyDescent="0.25">
      <c r="A97" s="25" t="s">
        <v>107</v>
      </c>
      <c r="B97" s="38">
        <v>77633.3</v>
      </c>
      <c r="C97" s="55">
        <v>32830</v>
      </c>
      <c r="D97" s="39">
        <f t="shared" si="7"/>
        <v>42.288554009683985</v>
      </c>
      <c r="E97" s="37"/>
      <c r="F97" s="39">
        <f t="shared" si="6"/>
        <v>-44803.3</v>
      </c>
    </row>
    <row r="98" spans="1:6" x14ac:dyDescent="0.25">
      <c r="A98" s="10" t="s">
        <v>91</v>
      </c>
      <c r="B98" s="34">
        <f>B49+B57+B61+B65+B70+B74+B80+B83+B88+B93+B96</f>
        <v>15079427.9</v>
      </c>
      <c r="C98" s="34">
        <f>C49+C57+C61+C65+C70+C74+C80+C83+C88+C93+C96</f>
        <v>8128243.0000000009</v>
      </c>
      <c r="D98" s="35">
        <f t="shared" si="7"/>
        <v>53.902860598577483</v>
      </c>
      <c r="E98" s="37"/>
      <c r="F98" s="35">
        <f>C98-B98</f>
        <v>-6951184.8999999994</v>
      </c>
    </row>
    <row r="99" spans="1:6" ht="27.6" x14ac:dyDescent="0.25">
      <c r="A99" s="12" t="s">
        <v>101</v>
      </c>
      <c r="B99" s="16">
        <v>-146005.5</v>
      </c>
      <c r="C99" s="66"/>
      <c r="D99" s="17"/>
      <c r="E99" s="37"/>
      <c r="F99" s="18"/>
    </row>
    <row r="100" spans="1:6" x14ac:dyDescent="0.25">
      <c r="A100" s="12"/>
      <c r="B100" s="16"/>
      <c r="C100" s="66"/>
      <c r="D100" s="17"/>
      <c r="E100" s="37"/>
      <c r="F100" s="18"/>
    </row>
    <row r="101" spans="1:6" x14ac:dyDescent="0.25">
      <c r="A101" s="11" t="s">
        <v>98</v>
      </c>
      <c r="B101" s="34">
        <f>B47-B98+B99</f>
        <v>-821561.09999999963</v>
      </c>
      <c r="C101" s="34">
        <f>C47-C98+C99</f>
        <v>-497356.49999999907</v>
      </c>
      <c r="D101" s="35"/>
      <c r="E101" s="19"/>
      <c r="F101" s="38" t="s">
        <v>96</v>
      </c>
    </row>
    <row r="102" spans="1:6" x14ac:dyDescent="0.25">
      <c r="A102" s="6" t="s">
        <v>86</v>
      </c>
      <c r="B102" s="34">
        <f>B103+B104</f>
        <v>684289.7</v>
      </c>
      <c r="C102" s="34">
        <f>C103+C104</f>
        <v>-427993.19999999995</v>
      </c>
      <c r="D102" s="20"/>
      <c r="E102" s="19"/>
      <c r="F102" s="38" t="s">
        <v>96</v>
      </c>
    </row>
    <row r="103" spans="1:6" x14ac:dyDescent="0.25">
      <c r="A103" s="7" t="s">
        <v>87</v>
      </c>
      <c r="B103" s="38">
        <v>1754282.9</v>
      </c>
      <c r="C103" s="39">
        <v>190000</v>
      </c>
      <c r="D103" s="20"/>
      <c r="E103" s="19"/>
      <c r="F103" s="38" t="s">
        <v>96</v>
      </c>
    </row>
    <row r="104" spans="1:6" x14ac:dyDescent="0.25">
      <c r="A104" s="7" t="s">
        <v>88</v>
      </c>
      <c r="B104" s="38">
        <v>-1069993.2</v>
      </c>
      <c r="C104" s="39">
        <v>-617993.19999999995</v>
      </c>
      <c r="D104" s="20"/>
      <c r="E104" s="19"/>
      <c r="F104" s="38" t="s">
        <v>96</v>
      </c>
    </row>
    <row r="105" spans="1:6" x14ac:dyDescent="0.25">
      <c r="A105" s="6" t="s">
        <v>95</v>
      </c>
      <c r="B105" s="34">
        <v>-430000</v>
      </c>
      <c r="C105" s="34">
        <v>422000</v>
      </c>
      <c r="D105" s="20"/>
      <c r="E105" s="19"/>
      <c r="F105" s="38" t="s">
        <v>96</v>
      </c>
    </row>
    <row r="106" spans="1:6" ht="27.6" x14ac:dyDescent="0.25">
      <c r="A106" s="6" t="s">
        <v>89</v>
      </c>
      <c r="B106" s="34">
        <v>567271.4</v>
      </c>
      <c r="C106" s="34">
        <v>503349.7</v>
      </c>
      <c r="D106" s="20"/>
      <c r="E106" s="19"/>
      <c r="F106" s="38" t="s">
        <v>96</v>
      </c>
    </row>
    <row r="107" spans="1:6" ht="27.6" x14ac:dyDescent="0.25">
      <c r="A107" s="13" t="s">
        <v>90</v>
      </c>
      <c r="B107" s="34">
        <f>B102+B105+B106</f>
        <v>821561.1</v>
      </c>
      <c r="C107" s="34">
        <f>C102+C105+C106</f>
        <v>497356.50000000006</v>
      </c>
      <c r="D107" s="20"/>
      <c r="E107" s="19"/>
      <c r="F107" s="38" t="s">
        <v>96</v>
      </c>
    </row>
    <row r="108" spans="1:6" x14ac:dyDescent="0.25">
      <c r="A108" s="44"/>
      <c r="B108" s="45"/>
      <c r="C108" s="45"/>
      <c r="D108" s="46"/>
      <c r="E108" s="47"/>
      <c r="F108" s="48"/>
    </row>
    <row r="109" spans="1:6" x14ac:dyDescent="0.25">
      <c r="A109" s="44"/>
      <c r="B109" s="45"/>
      <c r="C109" s="45"/>
      <c r="D109" s="46"/>
      <c r="E109" s="47"/>
      <c r="F109" s="48"/>
    </row>
    <row r="110" spans="1:6" x14ac:dyDescent="0.25">
      <c r="A110" s="21"/>
    </row>
    <row r="111" spans="1:6" x14ac:dyDescent="0.25">
      <c r="A111" s="3" t="s">
        <v>99</v>
      </c>
      <c r="F111" s="36" t="s">
        <v>100</v>
      </c>
    </row>
  </sheetData>
  <mergeCells count="1">
    <mergeCell ref="A2:F2"/>
  </mergeCells>
  <pageMargins left="0.98425196850393704" right="0.39370078740157483" top="0.19685039370078741" bottom="0.19685039370078741" header="0.11811023622047245" footer="0.11811023622047245"/>
  <pageSetup paperSize="9" scale="64" fitToHeight="0" orientation="portrait" r:id="rId1"/>
  <headerFooter alignWithMargins="0"/>
  <rowBreaks count="1" manualBreakCount="1">
    <brk id="5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01.09.2021</vt:lpstr>
      <vt:lpstr>Лист1</vt:lpstr>
      <vt:lpstr>'на 01.09.2021'!Заголовки_для_печати</vt:lpstr>
      <vt:lpstr>'на 01.09.2021'!Область_печати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2021-09-06T10:26:06Z</dcterms:modified>
</cp:coreProperties>
</file>