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176" windowHeight="8100"/>
  </bookViews>
  <sheets>
    <sheet name="за 2021 год" sheetId="6" r:id="rId1"/>
    <sheet name="Лист1" sheetId="7" state="hidden" r:id="rId2"/>
  </sheets>
  <definedNames>
    <definedName name="_xlnm.Print_Titles" localSheetId="0">'за 2021 год'!$4:$5</definedName>
    <definedName name="_xlnm.Print_Area" localSheetId="0">'за 2021 год'!$A$1:$F$112</definedName>
  </definedNames>
  <calcPr calcId="145621"/>
</workbook>
</file>

<file path=xl/calcChain.xml><?xml version="1.0" encoding="utf-8"?>
<calcChain xmlns="http://schemas.openxmlformats.org/spreadsheetml/2006/main">
  <c r="D46" i="6" l="1"/>
  <c r="F43" i="6"/>
  <c r="F44" i="6"/>
  <c r="D44" i="6"/>
  <c r="F46" i="6" l="1"/>
  <c r="B38" i="6"/>
  <c r="C38" i="6" l="1"/>
  <c r="C33" i="6"/>
  <c r="D52" i="6" l="1"/>
  <c r="D55" i="6"/>
  <c r="D32" i="6"/>
  <c r="D31" i="6"/>
  <c r="D16" i="6"/>
  <c r="C103" i="6" l="1"/>
  <c r="C108" i="6" s="1"/>
  <c r="C94" i="6" l="1"/>
  <c r="C84" i="6"/>
  <c r="C81" i="6"/>
  <c r="C25" i="6" l="1"/>
  <c r="F47" i="6"/>
  <c r="D47" i="6"/>
  <c r="D45" i="6"/>
  <c r="D42" i="6"/>
  <c r="D41" i="6"/>
  <c r="D40" i="6"/>
  <c r="D29" i="6"/>
  <c r="D26" i="6"/>
  <c r="F23" i="6"/>
  <c r="D23" i="6"/>
  <c r="C50" i="6" l="1"/>
  <c r="C97" i="6" l="1"/>
  <c r="B97" i="6"/>
  <c r="B50" i="6" l="1"/>
  <c r="D98" i="6"/>
  <c r="F98" i="6"/>
  <c r="F35" i="6" l="1"/>
  <c r="D35" i="6"/>
  <c r="B33" i="6" l="1"/>
  <c r="B103" i="6" l="1"/>
  <c r="D30" i="6" l="1"/>
  <c r="C9" i="6"/>
  <c r="C62" i="6" l="1"/>
  <c r="C58" i="6"/>
  <c r="F39" i="6" l="1"/>
  <c r="C12" i="6" l="1"/>
  <c r="B58" i="6" l="1"/>
  <c r="B62" i="6"/>
  <c r="B66" i="6"/>
  <c r="B71" i="6"/>
  <c r="B75" i="6"/>
  <c r="B81" i="6"/>
  <c r="B84" i="6"/>
  <c r="B89" i="6"/>
  <c r="B94" i="6"/>
  <c r="B99" i="6" l="1"/>
  <c r="B25" i="6" l="1"/>
  <c r="D25" i="6" s="1"/>
  <c r="D13" i="6" l="1"/>
  <c r="F13" i="6"/>
  <c r="B12" i="6"/>
  <c r="F64" i="6" l="1"/>
  <c r="D21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1" i="6"/>
  <c r="F10" i="6"/>
  <c r="F11" i="6"/>
  <c r="F14" i="6"/>
  <c r="F15" i="6"/>
  <c r="F16" i="6"/>
  <c r="F18" i="6"/>
  <c r="F19" i="6"/>
  <c r="F20" i="6"/>
  <c r="F21" i="6"/>
  <c r="F22" i="6"/>
  <c r="F26" i="6"/>
  <c r="F29" i="6"/>
  <c r="F30" i="6"/>
  <c r="F31" i="6"/>
  <c r="F32" i="6"/>
  <c r="F34" i="6"/>
  <c r="F36" i="6"/>
  <c r="F37" i="6"/>
  <c r="F40" i="6"/>
  <c r="F41" i="6"/>
  <c r="F42" i="6"/>
  <c r="F45" i="6"/>
  <c r="D59" i="6" l="1"/>
  <c r="B108" i="6"/>
  <c r="F27" i="6" l="1"/>
  <c r="D11" i="6" l="1"/>
  <c r="C24" i="6"/>
  <c r="D53" i="6" l="1"/>
  <c r="C17" i="6"/>
  <c r="C8" i="6" s="1"/>
  <c r="C48" i="6" s="1"/>
  <c r="C89" i="6"/>
  <c r="C75" i="6"/>
  <c r="C71" i="6"/>
  <c r="C66" i="6"/>
  <c r="B9" i="6"/>
  <c r="F38" i="6"/>
  <c r="B17" i="6"/>
  <c r="C99" i="6" l="1"/>
  <c r="C102" i="6" s="1"/>
  <c r="C7" i="6"/>
  <c r="F33" i="6"/>
  <c r="B24" i="6"/>
  <c r="F94" i="6"/>
  <c r="F89" i="6"/>
  <c r="F84" i="6"/>
  <c r="F81" i="6"/>
  <c r="F75" i="6"/>
  <c r="F71" i="6"/>
  <c r="F66" i="6"/>
  <c r="F62" i="6"/>
  <c r="F58" i="6"/>
  <c r="F50" i="6"/>
  <c r="F17" i="6"/>
  <c r="F9" i="6"/>
  <c r="F12" i="6"/>
  <c r="B8" i="6"/>
  <c r="D38" i="6"/>
  <c r="F99" i="6" l="1"/>
  <c r="F8" i="6"/>
  <c r="B7" i="6"/>
  <c r="D8" i="6"/>
  <c r="B48" i="6"/>
  <c r="B102" i="6" s="1"/>
  <c r="D72" i="6"/>
  <c r="D91" i="6"/>
  <c r="D93" i="6"/>
  <c r="D68" i="6"/>
  <c r="D70" i="6"/>
  <c r="D20" i="6"/>
  <c r="D33" i="6"/>
  <c r="D63" i="6"/>
  <c r="D66" i="6"/>
  <c r="D75" i="6"/>
  <c r="D89" i="6"/>
  <c r="D69" i="6"/>
  <c r="D81" i="6"/>
  <c r="D15" i="6"/>
  <c r="D36" i="6"/>
  <c r="D73" i="6"/>
  <c r="D78" i="6"/>
  <c r="D86" i="6"/>
  <c r="D92" i="6"/>
  <c r="D10" i="6"/>
  <c r="D18" i="6"/>
  <c r="D54" i="6"/>
  <c r="D58" i="6"/>
  <c r="D60" i="6"/>
  <c r="D62" i="6"/>
  <c r="D77" i="6"/>
  <c r="D83" i="6"/>
  <c r="D85" i="6"/>
  <c r="D9" i="6"/>
  <c r="D17" i="6"/>
  <c r="D19" i="6"/>
  <c r="D27" i="6"/>
  <c r="D51" i="6"/>
  <c r="D57" i="6"/>
  <c r="D61" i="6"/>
  <c r="D71" i="6"/>
  <c r="D76" i="6"/>
  <c r="D84" i="6"/>
  <c r="D94" i="6"/>
  <c r="D12" i="6"/>
  <c r="D22" i="6"/>
  <c r="D34" i="6"/>
  <c r="D50" i="6"/>
  <c r="D56" i="6"/>
  <c r="D65" i="6"/>
  <c r="D67" i="6"/>
  <c r="D74" i="6"/>
  <c r="D79" i="6"/>
  <c r="D88" i="6"/>
  <c r="D90" i="6"/>
  <c r="D95" i="6"/>
  <c r="D14" i="6"/>
  <c r="D37" i="6"/>
  <c r="D64" i="6"/>
  <c r="D80" i="6"/>
  <c r="D82" i="6"/>
  <c r="D87" i="6"/>
  <c r="D96" i="6"/>
  <c r="F48" i="6" l="1"/>
  <c r="F28" i="6"/>
  <c r="D28" i="6"/>
  <c r="F7" i="6" l="1"/>
  <c r="F25" i="6"/>
  <c r="F24" i="6" l="1"/>
  <c r="D7" i="6"/>
  <c r="D24" i="6"/>
  <c r="D48" i="6" l="1"/>
  <c r="D97" i="6"/>
  <c r="F97" i="6"/>
  <c r="D99" i="6" l="1"/>
</calcChain>
</file>

<file path=xl/sharedStrings.xml><?xml version="1.0" encoding="utf-8"?>
<sst xmlns="http://schemas.openxmlformats.org/spreadsheetml/2006/main" count="120" uniqueCount="114">
  <si>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</si>
  <si>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</si>
  <si>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</si>
  <si>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</si>
  <si>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</si>
  <si>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</si>
  <si>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</si>
  <si>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</si>
  <si>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</si>
  <si>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</si>
  <si>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</si>
  <si>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</si>
  <si>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</si>
  <si>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</si>
  <si>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</si>
  <si>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</si>
  <si>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</si>
  <si>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</si>
  <si>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</si>
  <si>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</si>
  <si>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</si>
  <si>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</si>
  <si>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</si>
  <si>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</si>
  <si>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</si>
  <si>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</si>
  <si>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</si>
  <si>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</si>
  <si>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</si>
  <si>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</si>
  <si>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</si>
  <si>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</si>
  <si>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</si>
  <si>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</si>
  <si>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</si>
  <si>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</si>
  <si>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</si>
  <si>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</si>
  <si>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</si>
  <si>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</si>
  <si>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</si>
  <si>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</si>
  <si>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</si>
  <si>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</si>
  <si>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</si>
  <si>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</si>
  <si>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</si>
  <si>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</si>
  <si>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</si>
  <si>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</si>
  <si>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</si>
  <si>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</si>
  <si>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</si>
  <si>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</si>
  <si>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</si>
  <si>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</si>
  <si>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</si>
  <si>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</si>
  <si>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</si>
  <si>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</si>
  <si>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</si>
  <si>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</si>
  <si>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</si>
  <si>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</si>
  <si>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</si>
  <si>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</si>
  <si>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</si>
  <si>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</si>
  <si>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</si>
  <si>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</si>
  <si>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</si>
  <si>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</si>
  <si>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</si>
  <si>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</si>
  <si>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</si>
  <si>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</si>
  <si>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</si>
  <si>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</si>
  <si>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</si>
  <si>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</si>
  <si>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</si>
  <si>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</si>
  <si>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</si>
  <si>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</si>
  <si>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</si>
  <si>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</si>
  <si>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</si>
  <si>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</si>
  <si>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</si>
  <si>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</si>
  <si>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</si>
  <si>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</si>
  <si>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</si>
  <si>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</si>
  <si>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</si>
  <si>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</si>
  <si>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</si>
  <si>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</si>
  <si>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</si>
  <si>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</si>
  <si>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</si>
  <si>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</si>
  <si>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</si>
  <si>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</si>
  <si>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</si>
  <si>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</si>
  <si>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</si>
  <si>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</si>
  <si>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</si>
  <si>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Безвозмездные поступления от государственных (муниципальных) организаций</t>
  </si>
  <si>
    <t>х</t>
  </si>
  <si>
    <t xml:space="preserve">Сведения об исполнении  бюджета города Чебоксары за 2021 год </t>
  </si>
  <si>
    <t xml:space="preserve">Исполнено                за 2021 год  (тыс.руб.)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</si>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</sst>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4">
    <xf numFmtId="0" fontId="0" fillId="0" borderId="0"/>
    <xf numFmtId="0" fontId="28" fillId="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34" fillId="0" borderId="0"/>
    <xf numFmtId="0" fontId="34" fillId="0" borderId="0"/>
    <xf numFmtId="164" fontId="35" fillId="8" borderId="11">
      <alignment horizontal="right" vertical="top" shrinkToFit="1"/>
    </xf>
    <xf numFmtId="164" fontId="35" fillId="36" borderId="11">
      <alignment horizontal="right" vertical="top" shrinkToFit="1"/>
    </xf>
    <xf numFmtId="164" fontId="36" fillId="0" borderId="11">
      <alignment horizontal="right" vertical="top" shrinkToFit="1"/>
    </xf>
    <xf numFmtId="0" fontId="36" fillId="0" borderId="0">
      <alignment horizontal="center" vertical="center" wrapText="1" shrinkToFit="1"/>
    </xf>
    <xf numFmtId="164" fontId="37" fillId="37" borderId="11">
      <alignment horizontal="right" vertical="center" shrinkToFit="1"/>
    </xf>
    <xf numFmtId="164" fontId="37" fillId="36" borderId="11">
      <alignment horizontal="right" vertical="top" shrinkToFit="1"/>
    </xf>
    <xf numFmtId="164" fontId="37" fillId="38" borderId="11">
      <alignment horizontal="right" vertical="top" shrinkToFit="1"/>
    </xf>
    <xf numFmtId="164" fontId="37" fillId="0" borderId="11">
      <alignment horizontal="right" vertical="top" shrinkToFit="1"/>
    </xf>
    <xf numFmtId="164" fontId="38" fillId="0" borderId="12">
      <alignment horizontal="right" vertical="top" shrinkToFit="1"/>
    </xf>
    <xf numFmtId="0" fontId="39" fillId="0" borderId="0"/>
    <xf numFmtId="0" fontId="39" fillId="0" borderId="0"/>
    <xf numFmtId="0" fontId="34" fillId="0" borderId="0"/>
    <xf numFmtId="0" fontId="36" fillId="39" borderId="0"/>
    <xf numFmtId="0" fontId="36" fillId="40" borderId="0"/>
    <xf numFmtId="0" fontId="36" fillId="39" borderId="0"/>
    <xf numFmtId="0" fontId="37" fillId="0" borderId="0"/>
    <xf numFmtId="0" fontId="36" fillId="0" borderId="0">
      <alignment wrapText="1"/>
    </xf>
    <xf numFmtId="0" fontId="37" fillId="0" borderId="0"/>
    <xf numFmtId="0" fontId="37" fillId="0" borderId="0">
      <alignment horizontal="left"/>
    </xf>
    <xf numFmtId="0" fontId="40" fillId="0" borderId="0">
      <alignment horizontal="center" wrapText="1"/>
    </xf>
    <xf numFmtId="0" fontId="37" fillId="0" borderId="0">
      <alignment horizontal="left"/>
    </xf>
    <xf numFmtId="0" fontId="36" fillId="0" borderId="0">
      <alignment horizontal="left" vertical="center" wrapText="1"/>
    </xf>
    <xf numFmtId="0" fontId="40" fillId="0" borderId="0">
      <alignment horizontal="center"/>
    </xf>
    <xf numFmtId="0" fontId="36" fillId="0" borderId="0">
      <alignment horizontal="left" vertical="center" wrapText="1"/>
    </xf>
    <xf numFmtId="0" fontId="35" fillId="0" borderId="0">
      <alignment horizontal="center" vertical="center" shrinkToFit="1"/>
    </xf>
    <xf numFmtId="0" fontId="36" fillId="0" borderId="0">
      <alignment horizontal="right"/>
    </xf>
    <xf numFmtId="0" fontId="35" fillId="0" borderId="0">
      <alignment horizontal="center" vertical="center" shrinkToFit="1"/>
    </xf>
    <xf numFmtId="0" fontId="36" fillId="0" borderId="0">
      <alignment horizontal="center" vertical="center" shrinkToFit="1"/>
    </xf>
    <xf numFmtId="0" fontId="36" fillId="40" borderId="13"/>
    <xf numFmtId="0" fontId="36" fillId="0" borderId="0">
      <alignment horizontal="center" vertical="center" shrinkToFit="1"/>
    </xf>
    <xf numFmtId="0" fontId="36" fillId="39" borderId="13"/>
    <xf numFmtId="0" fontId="36" fillId="0" borderId="11">
      <alignment horizontal="center" vertical="center" wrapText="1"/>
    </xf>
    <xf numFmtId="0" fontId="36" fillId="39" borderId="13"/>
    <xf numFmtId="0" fontId="37" fillId="0" borderId="11">
      <alignment horizontal="center" vertical="center" wrapText="1"/>
    </xf>
    <xf numFmtId="0" fontId="36" fillId="40" borderId="14"/>
    <xf numFmtId="0" fontId="37" fillId="0" borderId="11">
      <alignment horizontal="center" vertical="center" wrapText="1"/>
    </xf>
    <xf numFmtId="0" fontId="36" fillId="39" borderId="14"/>
    <xf numFmtId="49" fontId="36" fillId="0" borderId="11">
      <alignment horizontal="left" vertical="top" wrapText="1" indent="2"/>
    </xf>
    <xf numFmtId="0" fontId="36" fillId="39" borderId="14"/>
    <xf numFmtId="0" fontId="37" fillId="36" borderId="11">
      <alignment vertical="top" wrapText="1"/>
    </xf>
    <xf numFmtId="0" fontId="35" fillId="0" borderId="11">
      <alignment horizontal="left"/>
    </xf>
    <xf numFmtId="0" fontId="37" fillId="36" borderId="11">
      <alignment vertical="top" wrapText="1"/>
    </xf>
    <xf numFmtId="0" fontId="37" fillId="38" borderId="11">
      <alignment vertical="top" wrapText="1"/>
    </xf>
    <xf numFmtId="0" fontId="36" fillId="40" borderId="15"/>
    <xf numFmtId="0" fontId="37" fillId="38" borderId="11">
      <alignment vertical="top" wrapText="1"/>
    </xf>
    <xf numFmtId="0" fontId="37" fillId="0" borderId="11">
      <alignment vertical="top" wrapText="1"/>
    </xf>
    <xf numFmtId="0" fontId="36" fillId="0" borderId="0"/>
    <xf numFmtId="0" fontId="37" fillId="0" borderId="11">
      <alignment vertical="top" wrapText="1"/>
    </xf>
    <xf numFmtId="0" fontId="36" fillId="39" borderId="15"/>
    <xf numFmtId="0" fontId="36" fillId="0" borderId="0">
      <alignment horizontal="left" wrapText="1"/>
    </xf>
    <xf numFmtId="0" fontId="36" fillId="39" borderId="15"/>
    <xf numFmtId="0" fontId="37" fillId="0" borderId="11"/>
    <xf numFmtId="49" fontId="36" fillId="0" borderId="11">
      <alignment horizontal="center" vertical="top" shrinkToFit="1"/>
    </xf>
    <xf numFmtId="0" fontId="37" fillId="0" borderId="11"/>
    <xf numFmtId="0" fontId="36" fillId="0" borderId="0">
      <alignment wrapText="1"/>
    </xf>
    <xf numFmtId="4" fontId="36" fillId="0" borderId="11">
      <alignment horizontal="right" vertical="top" shrinkToFit="1"/>
    </xf>
    <xf numFmtId="0" fontId="36" fillId="0" borderId="0">
      <alignment wrapText="1"/>
    </xf>
    <xf numFmtId="0" fontId="37" fillId="0" borderId="11">
      <alignment horizontal="center" vertical="center" wrapText="1"/>
    </xf>
    <xf numFmtId="4" fontId="35" fillId="8" borderId="11">
      <alignment horizontal="right" vertical="top" shrinkToFit="1"/>
    </xf>
    <xf numFmtId="0" fontId="37" fillId="0" borderId="11">
      <alignment horizontal="center" vertical="center" wrapText="1"/>
    </xf>
    <xf numFmtId="49" fontId="37" fillId="36" borderId="11">
      <alignment horizontal="left" vertical="top" shrinkToFit="1"/>
    </xf>
    <xf numFmtId="0" fontId="36" fillId="0" borderId="11">
      <alignment horizontal="center" vertical="center" wrapText="1"/>
    </xf>
    <xf numFmtId="49" fontId="37" fillId="36" borderId="11">
      <alignment horizontal="left" vertical="top" shrinkToFit="1"/>
    </xf>
    <xf numFmtId="0" fontId="37" fillId="38" borderId="16">
      <alignment wrapText="1"/>
    </xf>
    <xf numFmtId="0" fontId="36" fillId="0" borderId="0">
      <alignment horizontal="left" wrapText="1"/>
    </xf>
    <xf numFmtId="0" fontId="37" fillId="38" borderId="16">
      <alignment wrapText="1"/>
    </xf>
    <xf numFmtId="49" fontId="37" fillId="0" borderId="11">
      <alignment horizontal="left" vertical="top" shrinkToFit="1"/>
    </xf>
    <xf numFmtId="10" fontId="36" fillId="0" borderId="11">
      <alignment horizontal="right" vertical="top" shrinkToFit="1"/>
    </xf>
    <xf numFmtId="49" fontId="37" fillId="0" borderId="11">
      <alignment horizontal="left" vertical="top" shrinkToFit="1"/>
    </xf>
    <xf numFmtId="0" fontId="37" fillId="37" borderId="11">
      <alignment horizontal="left" vertical="center" shrinkToFit="1"/>
    </xf>
    <xf numFmtId="10" fontId="35" fillId="8" borderId="11">
      <alignment horizontal="right" vertical="top" shrinkToFit="1"/>
    </xf>
    <xf numFmtId="0" fontId="37" fillId="37" borderId="11">
      <alignment horizontal="left" vertical="center" shrinkToFit="1"/>
    </xf>
    <xf numFmtId="49" fontId="37" fillId="38" borderId="17">
      <alignment horizontal="left" vertical="top" shrinkToFit="1"/>
    </xf>
    <xf numFmtId="0" fontId="40" fillId="0" borderId="0">
      <alignment horizontal="center" wrapText="1"/>
    </xf>
    <xf numFmtId="49" fontId="37" fillId="38" borderId="17">
      <alignment horizontal="left" vertical="top" shrinkToFit="1"/>
    </xf>
    <xf numFmtId="0" fontId="37" fillId="0" borderId="11">
      <alignment horizontal="center" vertical="center" wrapText="1"/>
    </xf>
    <xf numFmtId="0" fontId="40" fillId="0" borderId="0">
      <alignment horizontal="center"/>
    </xf>
    <xf numFmtId="0" fontId="37" fillId="0" borderId="11">
      <alignment horizontal="center" vertical="center" wrapText="1"/>
    </xf>
    <xf numFmtId="4" fontId="37" fillId="36" borderId="11">
      <alignment horizontal="right" vertical="top" shrinkToFit="1"/>
    </xf>
    <xf numFmtId="0" fontId="35" fillId="0" borderId="11">
      <alignment vertical="top" wrapText="1"/>
    </xf>
    <xf numFmtId="4" fontId="37" fillId="36" borderId="11">
      <alignment horizontal="right" vertical="top" shrinkToFit="1"/>
    </xf>
    <xf numFmtId="4" fontId="37" fillId="38" borderId="11">
      <alignment horizontal="right" vertical="top" shrinkToFit="1"/>
    </xf>
    <xf numFmtId="4" fontId="35" fillId="36" borderId="11">
      <alignment horizontal="right" vertical="top" shrinkToFit="1"/>
    </xf>
    <xf numFmtId="4" fontId="37" fillId="38" borderId="11">
      <alignment horizontal="right" vertical="top" shrinkToFit="1"/>
    </xf>
    <xf numFmtId="4" fontId="37" fillId="0" borderId="11">
      <alignment horizontal="right" vertical="top" shrinkToFit="1"/>
    </xf>
    <xf numFmtId="10" fontId="35" fillId="36" borderId="11">
      <alignment horizontal="right" vertical="top" shrinkToFit="1"/>
    </xf>
    <xf numFmtId="4" fontId="37" fillId="0" borderId="11">
      <alignment horizontal="right" vertical="top" shrinkToFit="1"/>
    </xf>
    <xf numFmtId="4" fontId="37" fillId="37" borderId="11">
      <alignment horizontal="right" vertical="center" shrinkToFit="1"/>
    </xf>
    <xf numFmtId="0" fontId="37" fillId="0" borderId="0">
      <alignment horizontal="left" vertical="top"/>
    </xf>
    <xf numFmtId="0" fontId="37" fillId="0" borderId="18"/>
    <xf numFmtId="0" fontId="37" fillId="0" borderId="19">
      <alignment horizontal="right"/>
    </xf>
    <xf numFmtId="49" fontId="37" fillId="0" borderId="20">
      <alignment horizontal="center"/>
    </xf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3" fillId="7" borderId="7" applyNumberFormat="0" applyAlignment="0" applyProtection="0"/>
    <xf numFmtId="0" fontId="12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28" fillId="41" borderId="0"/>
    <xf numFmtId="0" fontId="41" fillId="0" borderId="0"/>
    <xf numFmtId="0" fontId="17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1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2" fillId="0" borderId="6" applyNumberFormat="0" applyFill="0" applyAlignment="0" applyProtection="0"/>
    <xf numFmtId="0" fontId="24" fillId="0" borderId="0" applyNumberFormat="0" applyFill="0" applyBorder="0" applyAlignment="0" applyProtection="0"/>
    <xf numFmtId="166" fontId="42" fillId="0" borderId="0" applyFont="0" applyFill="0" applyBorder="0" applyAlignment="0" applyProtection="0"/>
    <xf numFmtId="0" fontId="16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7" fillId="32" borderId="0" applyNumberFormat="0" applyBorder="0" applyAlignment="0" applyProtection="0"/>
    <xf numFmtId="0" fontId="43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2" fillId="0" borderId="0"/>
    <xf numFmtId="0" fontId="10" fillId="8" borderId="8" applyNumberFormat="0" applyFont="0" applyAlignment="0" applyProtection="0"/>
    <xf numFmtId="0" fontId="28" fillId="0" borderId="0"/>
    <xf numFmtId="4" fontId="38" fillId="0" borderId="11">
      <alignment horizontal="right" shrinkToFit="1"/>
    </xf>
    <xf numFmtId="0" fontId="9" fillId="1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9" borderId="0" applyNumberFormat="0" applyBorder="0" applyAlignment="0" applyProtection="0"/>
    <xf numFmtId="0" fontId="9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8" applyNumberFormat="0" applyFont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44" fillId="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45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28" fillId="0" borderId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3" borderId="0" applyNumberFormat="0" applyBorder="0" applyAlignment="0" applyProtection="0"/>
    <xf numFmtId="0" fontId="5" fillId="8" borderId="8" applyNumberFormat="0" applyFont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8" applyNumberFormat="0" applyFont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2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6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8" borderId="8" applyNumberFormat="0" applyFont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7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4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1">
    <xf numFmtId="0" fontId="0" fillId="0" borderId="0" xfId="0"/>
    <xf numFmtId="0" fontId="30" fillId="34" borderId="0" xfId="155" applyFont="1" applyFill="1"/>
    <xf numFmtId="165" fontId="30" fillId="33" borderId="0" xfId="155" applyNumberFormat="1" applyFont="1" applyFill="1"/>
    <xf numFmtId="0" fontId="30" fillId="33" borderId="0" xfId="155" applyFont="1" applyFill="1"/>
    <xf numFmtId="0" fontId="30" fillId="34" borderId="0" xfId="155" applyFont="1" applyFill="1" applyAlignment="1"/>
    <xf numFmtId="0" fontId="30" fillId="35" borderId="0" xfId="155" applyFont="1" applyFill="1"/>
    <xf numFmtId="0" fontId="29" fillId="33" borderId="10" xfId="155" applyFont="1" applyFill="1" applyBorder="1" applyAlignment="1">
      <alignment horizontal="left" vertical="center" wrapText="1"/>
    </xf>
    <xf numFmtId="0" fontId="30" fillId="33" borderId="21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222" applyNumberFormat="1" applyFont="1" applyFill="1" applyBorder="1" applyAlignment="1">
      <alignment horizontal="right"/>
    </xf>
    <xf numFmtId="164" fontId="30" fillId="33" borderId="10" xfId="222" applyNumberFormat="1" applyFont="1" applyFill="1" applyBorder="1" applyAlignment="1"/>
    <xf numFmtId="164" fontId="29" fillId="33" borderId="21" xfId="155" applyNumberFormat="1" applyFont="1" applyFill="1" applyBorder="1" applyAlignment="1">
      <alignment horizontal="right"/>
    </xf>
    <xf numFmtId="164" fontId="31" fillId="33" borderId="21" xfId="155" applyNumberFormat="1" applyFont="1" applyFill="1" applyBorder="1" applyAlignment="1"/>
    <xf numFmtId="164" fontId="30" fillId="33" borderId="21" xfId="155" applyNumberFormat="1" applyFont="1" applyFill="1" applyBorder="1" applyAlignment="1"/>
    <xf numFmtId="0" fontId="30" fillId="33" borderId="10" xfId="155" applyFont="1" applyFill="1" applyBorder="1" applyAlignment="1"/>
    <xf numFmtId="164" fontId="31" fillId="33" borderId="10" xfId="155" applyNumberFormat="1" applyFont="1" applyFill="1" applyBorder="1" applyAlignment="1"/>
    <xf numFmtId="0" fontId="30" fillId="33" borderId="0" xfId="155" applyFont="1" applyFill="1"/>
    <xf numFmtId="0" fontId="33" fillId="33" borderId="10" xfId="155" applyFont="1" applyFill="1" applyBorder="1" applyAlignment="1">
      <alignment horizontal="justify" vertical="center" wrapText="1"/>
    </xf>
    <xf numFmtId="0" fontId="32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30" fillId="33" borderId="10" xfId="155" applyFont="1" applyFill="1" applyBorder="1" applyAlignment="1">
      <alignment horizontal="justify" vertical="center" wrapText="1"/>
    </xf>
    <xf numFmtId="0" fontId="29" fillId="33" borderId="10" xfId="155" applyNumberFormat="1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/>
    </xf>
    <xf numFmtId="0" fontId="29" fillId="33" borderId="10" xfId="155" applyFont="1" applyFill="1" applyBorder="1" applyAlignment="1">
      <alignment horizontal="center" vertical="center" wrapText="1"/>
    </xf>
    <xf numFmtId="165" fontId="29" fillId="33" borderId="10" xfId="155" applyNumberFormat="1" applyFont="1" applyFill="1" applyBorder="1" applyAlignment="1">
      <alignment horizontal="center" vertical="center" wrapText="1"/>
    </xf>
    <xf numFmtId="0" fontId="33" fillId="33" borderId="10" xfId="155" applyFont="1" applyFill="1" applyBorder="1" applyAlignment="1">
      <alignment horizontal="center" vertical="center" wrapText="1"/>
    </xf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30" fillId="33" borderId="0" xfId="155" applyFont="1" applyFill="1" applyAlignment="1">
      <alignment horizontal="right"/>
    </xf>
    <xf numFmtId="0" fontId="30" fillId="33" borderId="0" xfId="155" applyFont="1" applyFill="1" applyAlignment="1"/>
    <xf numFmtId="164" fontId="30" fillId="33" borderId="10" xfId="155" applyNumberFormat="1" applyFont="1" applyFill="1" applyBorder="1" applyAlignment="1">
      <alignment horizontal="right"/>
    </xf>
    <xf numFmtId="164" fontId="30" fillId="33" borderId="10" xfId="155" applyNumberFormat="1" applyFont="1" applyFill="1" applyBorder="1" applyAlignment="1"/>
    <xf numFmtId="0" fontId="29" fillId="33" borderId="0" xfId="155" applyFont="1" applyFill="1" applyAlignment="1"/>
    <xf numFmtId="0" fontId="32" fillId="33" borderId="10" xfId="155" applyFont="1" applyFill="1" applyBorder="1" applyAlignment="1">
      <alignment horizontal="justify" vertical="top" wrapText="1"/>
    </xf>
    <xf numFmtId="0" fontId="29" fillId="33" borderId="0" xfId="155" applyFont="1" applyFill="1" applyAlignment="1">
      <alignment vertical="center"/>
    </xf>
    <xf numFmtId="0" fontId="29" fillId="33" borderId="10" xfId="155" applyFont="1" applyFill="1" applyBorder="1" applyAlignment="1">
      <alignment horizontal="center" vertical="top" wrapText="1"/>
    </xf>
    <xf numFmtId="0" fontId="29" fillId="33" borderId="0" xfId="155" applyFont="1" applyFill="1" applyBorder="1" applyAlignment="1">
      <alignment horizontal="justify" vertical="top" wrapText="1"/>
    </xf>
    <xf numFmtId="164" fontId="29" fillId="33" borderId="0" xfId="155" applyNumberFormat="1" applyFont="1" applyFill="1" applyBorder="1" applyAlignment="1">
      <alignment horizontal="right"/>
    </xf>
    <xf numFmtId="164" fontId="31" fillId="33" borderId="0" xfId="155" applyNumberFormat="1" applyFont="1" applyFill="1" applyBorder="1" applyAlignment="1"/>
    <xf numFmtId="0" fontId="30" fillId="33" borderId="0" xfId="155" applyFont="1" applyFill="1" applyBorder="1" applyAlignment="1"/>
    <xf numFmtId="164" fontId="30" fillId="33" borderId="0" xfId="155" applyNumberFormat="1" applyFont="1" applyFill="1" applyBorder="1" applyAlignment="1">
      <alignment horizontal="right"/>
    </xf>
    <xf numFmtId="0" fontId="30" fillId="33" borderId="10" xfId="155" applyFont="1" applyFill="1" applyBorder="1" applyAlignment="1">
      <alignment horizontal="justify" vertical="top" wrapText="1"/>
    </xf>
    <xf numFmtId="164" fontId="30" fillId="33" borderId="0" xfId="155" applyNumberFormat="1" applyFont="1" applyFill="1" applyAlignment="1">
      <alignment horizontal="right"/>
    </xf>
    <xf numFmtId="164" fontId="29" fillId="33" borderId="10" xfId="155" applyNumberFormat="1" applyFont="1" applyFill="1" applyBorder="1" applyAlignment="1">
      <alignment horizontal="center" vertical="center" wrapText="1"/>
    </xf>
    <xf numFmtId="164" fontId="32" fillId="33" borderId="10" xfId="0" applyNumberFormat="1" applyFont="1" applyFill="1" applyBorder="1" applyAlignment="1">
      <alignment horizontal="right" vertical="center"/>
    </xf>
    <xf numFmtId="164" fontId="29" fillId="33" borderId="10" xfId="0" applyNumberFormat="1" applyFont="1" applyFill="1" applyBorder="1"/>
    <xf numFmtId="164" fontId="30" fillId="33" borderId="10" xfId="0" applyNumberFormat="1" applyFont="1" applyFill="1" applyBorder="1"/>
    <xf numFmtId="164" fontId="32" fillId="33" borderId="10" xfId="0" applyNumberFormat="1" applyFont="1" applyFill="1" applyBorder="1"/>
    <xf numFmtId="164" fontId="33" fillId="33" borderId="10" xfId="1010" applyNumberFormat="1" applyFont="1" applyFill="1" applyBorder="1"/>
    <xf numFmtId="164" fontId="33" fillId="33" borderId="10" xfId="0" applyNumberFormat="1" applyFont="1" applyFill="1" applyBorder="1"/>
    <xf numFmtId="164" fontId="29" fillId="33" borderId="10" xfId="0" applyNumberFormat="1" applyFont="1" applyFill="1" applyBorder="1" applyAlignment="1"/>
    <xf numFmtId="164" fontId="30" fillId="33" borderId="10" xfId="0" applyNumberFormat="1" applyFont="1" applyFill="1" applyBorder="1" applyAlignment="1"/>
    <xf numFmtId="164" fontId="33" fillId="33" borderId="10" xfId="0" applyNumberFormat="1" applyFont="1" applyFill="1" applyBorder="1" applyAlignment="1">
      <alignment horizontal="right"/>
    </xf>
    <xf numFmtId="164" fontId="30" fillId="33" borderId="10" xfId="0" applyNumberFormat="1" applyFont="1" applyFill="1" applyBorder="1" applyAlignment="1">
      <alignment horizontal="right"/>
    </xf>
    <xf numFmtId="164" fontId="32" fillId="33" borderId="10" xfId="0" applyNumberFormat="1" applyFont="1" applyFill="1" applyBorder="1" applyAlignment="1">
      <alignment horizontal="right"/>
    </xf>
    <xf numFmtId="164" fontId="29" fillId="33" borderId="21" xfId="155" applyNumberFormat="1" applyFont="1" applyFill="1" applyBorder="1" applyAlignment="1"/>
    <xf numFmtId="0" fontId="30" fillId="33" borderId="0" xfId="0" applyFont="1" applyFill="1" applyAlignment="1"/>
    <xf numFmtId="164" fontId="32" fillId="33" borderId="10" xfId="597" applyNumberFormat="1" applyFont="1" applyFill="1" applyBorder="1"/>
    <xf numFmtId="0" fontId="29" fillId="33" borderId="0" xfId="155" applyFont="1" applyFill="1" applyAlignment="1">
      <alignment horizontal="center" vertical="center"/>
    </xf>
    <xf numFmtId="0" fontId="32" fillId="33" borderId="0" xfId="155" applyFont="1" applyFill="1" applyAlignment="1">
      <alignment horizontal="center" vertical="center" wrapText="1"/>
    </xf>
    <xf numFmtId="164" fontId="30" fillId="34" borderId="0" xfId="155" applyNumberFormat="1" applyFont="1" applyFill="1"/>
  </cellXfs>
  <cellStyles count="118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14" xfId="113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17" xfId="113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16" xfId="113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11" xfId="113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14" xfId="113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17" xfId="114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16" xfId="114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11" xfId="114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14" xfId="114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17" xfId="114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16" xfId="114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11" xfId="114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14" xfId="114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17" xfId="114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16" xfId="114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11" xfId="115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14" xfId="115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17" xfId="115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16" xfId="115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11" xfId="115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14" xfId="115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17" xfId="115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16" xfId="115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11" xfId="115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14" xfId="115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17" xfId="116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16" xfId="116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11" xfId="116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14" xfId="116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17" xfId="116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16" xfId="116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11" xfId="116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14" xfId="116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17" xfId="116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16" xfId="116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11" xfId="117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14" xfId="117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17" xfId="117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16" xfId="117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11" xfId="117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14" xfId="117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17" xfId="117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16" xfId="117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11" xfId="117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14" xfId="117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17" xfId="118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16" xfId="118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11" xfId="118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17" xfId="113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11" xfId="118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showZeros="0" tabSelected="1" view="pageBreakPreview" topLeftCell="A31" zoomScaleNormal="100" zoomScaleSheetLayoutView="100" workbookViewId="0">
      <selection activeCell="B46" sqref="B46"/>
    </sheetView>
  </sheetViews>
  <sheetFormatPr defaultColWidth="9.44140625" defaultRowHeight="13.8" x14ac:dyDescent="0.25"/>
  <cols>
    <col min="1" max="1" width="61.33203125" style="16" customWidth="1"/>
    <col min="2" max="2" width="15.88671875" style="16" customWidth="1"/>
    <col min="3" max="3" width="15" style="42" customWidth="1"/>
    <col min="4" max="4" width="14.33203125" style="2" customWidth="1"/>
    <col min="5" max="5" width="0" style="16" hidden="1" customWidth="1"/>
    <col min="6" max="6" width="16.33203125" style="16" customWidth="1"/>
    <col min="7" max="8" width="9.44140625" style="1"/>
    <col min="9" max="9" width="18.109375" style="1" customWidth="1"/>
    <col min="10" max="16384" width="9.44140625" style="1"/>
  </cols>
  <sheetData>
    <row r="1" spans="1:12" ht="14.25" customHeight="1" x14ac:dyDescent="0.25">
      <c r="A1" s="34"/>
      <c r="B1" s="34"/>
      <c r="C1" s="34"/>
      <c r="D1" s="34"/>
      <c r="E1" s="34"/>
      <c r="F1" s="34"/>
    </row>
    <row r="2" spans="1:12" ht="14.25" customHeight="1" x14ac:dyDescent="0.25">
      <c r="A2" s="58" t="s">
        <v>111</v>
      </c>
      <c r="B2" s="58"/>
      <c r="C2" s="58"/>
      <c r="D2" s="58"/>
      <c r="E2" s="58"/>
      <c r="F2" s="58"/>
    </row>
    <row r="3" spans="1:12" x14ac:dyDescent="0.25">
      <c r="A3" s="59"/>
      <c r="B3" s="59"/>
      <c r="C3" s="59"/>
      <c r="D3" s="59"/>
      <c r="E3" s="59"/>
      <c r="F3" s="59"/>
    </row>
    <row r="4" spans="1:12" ht="55.2" x14ac:dyDescent="0.25">
      <c r="A4" s="23" t="s">
        <v>0</v>
      </c>
      <c r="B4" s="23" t="s">
        <v>1</v>
      </c>
      <c r="C4" s="43" t="s">
        <v>112</v>
      </c>
      <c r="D4" s="24" t="s">
        <v>2</v>
      </c>
      <c r="F4" s="35" t="s">
        <v>102</v>
      </c>
    </row>
    <row r="5" spans="1:12" x14ac:dyDescent="0.25">
      <c r="A5" s="23">
        <v>1</v>
      </c>
      <c r="B5" s="22">
        <v>2</v>
      </c>
      <c r="C5" s="21">
        <v>3</v>
      </c>
      <c r="D5" s="21">
        <v>4</v>
      </c>
      <c r="F5" s="21" t="s">
        <v>103</v>
      </c>
    </row>
    <row r="6" spans="1:12" x14ac:dyDescent="0.25">
      <c r="A6" s="25" t="s">
        <v>94</v>
      </c>
      <c r="B6" s="22"/>
      <c r="C6" s="21"/>
      <c r="D6" s="21"/>
      <c r="F6" s="21"/>
    </row>
    <row r="7" spans="1:12" s="3" customFormat="1" x14ac:dyDescent="0.25">
      <c r="A7" s="23" t="s">
        <v>3</v>
      </c>
      <c r="B7" s="26">
        <f>B8+B24</f>
        <v>4666743.4000000004</v>
      </c>
      <c r="C7" s="26">
        <f>C8+C24</f>
        <v>4849143.5</v>
      </c>
      <c r="D7" s="27">
        <f>C7/B7*100</f>
        <v>103.90850930436844</v>
      </c>
      <c r="E7" s="28"/>
      <c r="F7" s="26">
        <f>C7-B7</f>
        <v>182400.09999999963</v>
      </c>
    </row>
    <row r="8" spans="1:12" s="3" customFormat="1" x14ac:dyDescent="0.25">
      <c r="A8" s="23" t="s">
        <v>51</v>
      </c>
      <c r="B8" s="27">
        <f>B9+B11+B12+B17+B21+B22+B23</f>
        <v>3690948.3000000003</v>
      </c>
      <c r="C8" s="27">
        <f>C9+C11+C12+C17+C21+C22+C23</f>
        <v>3840576.8</v>
      </c>
      <c r="D8" s="27">
        <f>C8/B8*100</f>
        <v>104.05393107240218</v>
      </c>
      <c r="E8" s="29"/>
      <c r="F8" s="26">
        <f>C8-B8</f>
        <v>149628.49999999953</v>
      </c>
    </row>
    <row r="9" spans="1:12" s="3" customFormat="1" x14ac:dyDescent="0.25">
      <c r="A9" s="17" t="s">
        <v>104</v>
      </c>
      <c r="B9" s="26">
        <f>B10</f>
        <v>2304481.6</v>
      </c>
      <c r="C9" s="26">
        <f>C10</f>
        <v>2372347.7000000002</v>
      </c>
      <c r="D9" s="27">
        <f t="shared" ref="D9:D22" si="0">C9/B9*100</f>
        <v>102.94496167814921</v>
      </c>
      <c r="E9" s="29"/>
      <c r="F9" s="26">
        <f t="shared" ref="F9:F47" si="1">C9-B9</f>
        <v>67866.100000000093</v>
      </c>
    </row>
    <row r="10" spans="1:12" s="3" customFormat="1" x14ac:dyDescent="0.25">
      <c r="A10" s="18" t="s">
        <v>4</v>
      </c>
      <c r="B10" s="44">
        <v>2304481.6</v>
      </c>
      <c r="C10" s="44">
        <v>2372347.7000000002</v>
      </c>
      <c r="D10" s="31">
        <f t="shared" si="0"/>
        <v>102.94496167814921</v>
      </c>
      <c r="E10" s="29"/>
      <c r="F10" s="30">
        <f t="shared" si="1"/>
        <v>67866.100000000093</v>
      </c>
    </row>
    <row r="11" spans="1:12" s="3" customFormat="1" x14ac:dyDescent="0.25">
      <c r="A11" s="19" t="s">
        <v>64</v>
      </c>
      <c r="B11" s="26">
        <v>10615.7</v>
      </c>
      <c r="C11" s="45">
        <v>10819.8</v>
      </c>
      <c r="D11" s="27">
        <f t="shared" si="0"/>
        <v>101.92262403798146</v>
      </c>
      <c r="E11" s="29"/>
      <c r="F11" s="26">
        <f t="shared" si="1"/>
        <v>204.09999999999854</v>
      </c>
    </row>
    <row r="12" spans="1:12" s="3" customFormat="1" x14ac:dyDescent="0.25">
      <c r="A12" s="17" t="s">
        <v>65</v>
      </c>
      <c r="B12" s="26">
        <f>SUM(B13:B16)</f>
        <v>650313</v>
      </c>
      <c r="C12" s="26">
        <f>SUM(C13:C16)</f>
        <v>705026</v>
      </c>
      <c r="D12" s="27">
        <f t="shared" si="0"/>
        <v>108.4133332718245</v>
      </c>
      <c r="E12" s="29"/>
      <c r="F12" s="26">
        <f t="shared" si="1"/>
        <v>54713</v>
      </c>
    </row>
    <row r="13" spans="1:12" s="3" customFormat="1" ht="27.6" x14ac:dyDescent="0.25">
      <c r="A13" s="20" t="s">
        <v>105</v>
      </c>
      <c r="B13" s="46">
        <v>461568</v>
      </c>
      <c r="C13" s="46">
        <v>473834.8</v>
      </c>
      <c r="D13" s="31">
        <f t="shared" si="0"/>
        <v>102.65763657792569</v>
      </c>
      <c r="E13" s="29"/>
      <c r="F13" s="30">
        <f t="shared" si="1"/>
        <v>12266.799999999988</v>
      </c>
      <c r="L13" s="3" t="s">
        <v>113</v>
      </c>
    </row>
    <row r="14" spans="1:12" s="3" customFormat="1" ht="27.6" x14ac:dyDescent="0.25">
      <c r="A14" s="18" t="s">
        <v>5</v>
      </c>
      <c r="B14" s="47">
        <v>79632</v>
      </c>
      <c r="C14" s="47">
        <v>80002.3</v>
      </c>
      <c r="D14" s="31">
        <f t="shared" si="0"/>
        <v>100.46501406469761</v>
      </c>
      <c r="E14" s="29"/>
      <c r="F14" s="30">
        <f t="shared" si="1"/>
        <v>370.30000000000291</v>
      </c>
    </row>
    <row r="15" spans="1:12" s="3" customFormat="1" x14ac:dyDescent="0.25">
      <c r="A15" s="18" t="s">
        <v>6</v>
      </c>
      <c r="B15" s="47">
        <v>3088</v>
      </c>
      <c r="C15" s="47">
        <v>3088.3</v>
      </c>
      <c r="D15" s="31">
        <f t="shared" si="0"/>
        <v>100.00971502590674</v>
      </c>
      <c r="E15" s="29"/>
      <c r="F15" s="30">
        <f t="shared" si="1"/>
        <v>0.3000000000001819</v>
      </c>
    </row>
    <row r="16" spans="1:12" s="3" customFormat="1" ht="27.6" x14ac:dyDescent="0.25">
      <c r="A16" s="18" t="s">
        <v>7</v>
      </c>
      <c r="B16" s="47">
        <v>106025</v>
      </c>
      <c r="C16" s="47">
        <v>148100.6</v>
      </c>
      <c r="D16" s="31">
        <f t="shared" si="0"/>
        <v>139.68460268804529</v>
      </c>
      <c r="E16" s="29"/>
      <c r="F16" s="30">
        <f t="shared" si="1"/>
        <v>42075.600000000006</v>
      </c>
    </row>
    <row r="17" spans="1:6" s="3" customFormat="1" x14ac:dyDescent="0.25">
      <c r="A17" s="17" t="s">
        <v>66</v>
      </c>
      <c r="B17" s="26">
        <f>B18+B19+B20</f>
        <v>649940</v>
      </c>
      <c r="C17" s="26">
        <f>C18+C19+C20</f>
        <v>674401.6</v>
      </c>
      <c r="D17" s="27">
        <f t="shared" si="0"/>
        <v>103.76367049266086</v>
      </c>
      <c r="E17" s="29"/>
      <c r="F17" s="26">
        <f t="shared" si="1"/>
        <v>24461.599999999977</v>
      </c>
    </row>
    <row r="18" spans="1:6" s="3" customFormat="1" x14ac:dyDescent="0.25">
      <c r="A18" s="18" t="s">
        <v>8</v>
      </c>
      <c r="B18" s="30">
        <v>181045</v>
      </c>
      <c r="C18" s="47">
        <v>191801.3</v>
      </c>
      <c r="D18" s="31">
        <f t="shared" si="0"/>
        <v>105.9412300809191</v>
      </c>
      <c r="E18" s="29"/>
      <c r="F18" s="30">
        <f t="shared" si="1"/>
        <v>10756.299999999988</v>
      </c>
    </row>
    <row r="19" spans="1:6" s="3" customFormat="1" x14ac:dyDescent="0.25">
      <c r="A19" s="18" t="s">
        <v>9</v>
      </c>
      <c r="B19" s="30">
        <v>49206</v>
      </c>
      <c r="C19" s="47">
        <v>50175.3</v>
      </c>
      <c r="D19" s="31">
        <f t="shared" si="0"/>
        <v>101.96988172174126</v>
      </c>
      <c r="E19" s="29"/>
      <c r="F19" s="30">
        <f t="shared" si="1"/>
        <v>969.30000000000291</v>
      </c>
    </row>
    <row r="20" spans="1:6" s="3" customFormat="1" x14ac:dyDescent="0.25">
      <c r="A20" s="18" t="s">
        <v>10</v>
      </c>
      <c r="B20" s="30">
        <v>419689</v>
      </c>
      <c r="C20" s="47">
        <v>432425</v>
      </c>
      <c r="D20" s="31">
        <f t="shared" si="0"/>
        <v>103.03462802217834</v>
      </c>
      <c r="E20" s="29"/>
      <c r="F20" s="30">
        <f t="shared" si="1"/>
        <v>12736</v>
      </c>
    </row>
    <row r="21" spans="1:6" s="3" customFormat="1" ht="27.6" x14ac:dyDescent="0.25">
      <c r="A21" s="17" t="s">
        <v>67</v>
      </c>
      <c r="B21" s="26">
        <v>8763</v>
      </c>
      <c r="C21" s="48">
        <v>9521.4</v>
      </c>
      <c r="D21" s="27">
        <f>C21/B21*100</f>
        <v>108.65457035261896</v>
      </c>
      <c r="E21" s="29"/>
      <c r="F21" s="26">
        <f t="shared" si="1"/>
        <v>758.39999999999964</v>
      </c>
    </row>
    <row r="22" spans="1:6" s="3" customFormat="1" x14ac:dyDescent="0.25">
      <c r="A22" s="17" t="s">
        <v>68</v>
      </c>
      <c r="B22" s="26">
        <v>66835</v>
      </c>
      <c r="C22" s="49">
        <v>68460</v>
      </c>
      <c r="D22" s="27">
        <f t="shared" si="0"/>
        <v>102.43136081394479</v>
      </c>
      <c r="E22" s="29"/>
      <c r="F22" s="26">
        <f t="shared" si="1"/>
        <v>1625</v>
      </c>
    </row>
    <row r="23" spans="1:6" s="3" customFormat="1" ht="27.6" x14ac:dyDescent="0.25">
      <c r="A23" s="17" t="s">
        <v>69</v>
      </c>
      <c r="B23" s="26">
        <v>0</v>
      </c>
      <c r="C23" s="50">
        <v>0.3</v>
      </c>
      <c r="D23" s="26" t="str">
        <f>IF(B23=0, "х",C23/B23*100)</f>
        <v>х</v>
      </c>
      <c r="E23" s="29"/>
      <c r="F23" s="26">
        <f>C23-B23</f>
        <v>0.3</v>
      </c>
    </row>
    <row r="24" spans="1:6" s="3" customFormat="1" x14ac:dyDescent="0.25">
      <c r="A24" s="23" t="s">
        <v>52</v>
      </c>
      <c r="B24" s="26">
        <f>B25+B31+B32+B33+B36+B37</f>
        <v>975795.1</v>
      </c>
      <c r="C24" s="26">
        <f>C25+C31+C32+C33+C36+C37</f>
        <v>1008566.7</v>
      </c>
      <c r="D24" s="27">
        <f>C24/B24*100</f>
        <v>103.35845096988088</v>
      </c>
      <c r="E24" s="29"/>
      <c r="F24" s="26">
        <f t="shared" si="1"/>
        <v>32771.599999999977</v>
      </c>
    </row>
    <row r="25" spans="1:6" s="3" customFormat="1" ht="27.6" x14ac:dyDescent="0.25">
      <c r="A25" s="17" t="s">
        <v>70</v>
      </c>
      <c r="B25" s="26">
        <f>B26+B27+B28+B29+B30</f>
        <v>553560.19999999995</v>
      </c>
      <c r="C25" s="26">
        <f>C26+C27+C28+C29+C30</f>
        <v>571676</v>
      </c>
      <c r="D25" s="27">
        <f>C25/B25*100</f>
        <v>103.27259799385867</v>
      </c>
      <c r="E25" s="29"/>
      <c r="F25" s="26">
        <f t="shared" si="1"/>
        <v>18115.800000000047</v>
      </c>
    </row>
    <row r="26" spans="1:6" s="3" customFormat="1" ht="55.2" x14ac:dyDescent="0.25">
      <c r="A26" s="18" t="s">
        <v>53</v>
      </c>
      <c r="B26" s="30">
        <v>6169.6</v>
      </c>
      <c r="C26" s="56">
        <v>6169.6</v>
      </c>
      <c r="D26" s="30">
        <f>IF(B26=0, "х",C26/B26*100)</f>
        <v>100</v>
      </c>
      <c r="E26" s="29"/>
      <c r="F26" s="30">
        <f t="shared" si="1"/>
        <v>0</v>
      </c>
    </row>
    <row r="27" spans="1:6" s="3" customFormat="1" ht="19.5" customHeight="1" x14ac:dyDescent="0.25">
      <c r="A27" s="18" t="s">
        <v>54</v>
      </c>
      <c r="B27" s="30">
        <v>352000</v>
      </c>
      <c r="C27" s="30">
        <v>360568.3</v>
      </c>
      <c r="D27" s="31">
        <f>C27/B27*100</f>
        <v>102.43417613636363</v>
      </c>
      <c r="E27" s="29"/>
      <c r="F27" s="30">
        <f t="shared" si="1"/>
        <v>8568.2999999999884</v>
      </c>
    </row>
    <row r="28" spans="1:6" x14ac:dyDescent="0.25">
      <c r="A28" s="18" t="s">
        <v>55</v>
      </c>
      <c r="B28" s="30">
        <v>62700</v>
      </c>
      <c r="C28" s="30">
        <v>63844.4</v>
      </c>
      <c r="D28" s="31">
        <f>C28/B28*100</f>
        <v>101.82519936204146</v>
      </c>
      <c r="E28" s="29"/>
      <c r="F28" s="30">
        <f t="shared" si="1"/>
        <v>1144.4000000000015</v>
      </c>
    </row>
    <row r="29" spans="1:6" ht="27.6" x14ac:dyDescent="0.25">
      <c r="A29" s="18" t="s">
        <v>57</v>
      </c>
      <c r="B29" s="30">
        <v>1500</v>
      </c>
      <c r="C29" s="51">
        <v>1607.8</v>
      </c>
      <c r="D29" s="30">
        <f>IF(B29=0, "х",C29/B29*100)</f>
        <v>107.18666666666667</v>
      </c>
      <c r="E29" s="29"/>
      <c r="F29" s="30">
        <f t="shared" si="1"/>
        <v>107.79999999999995</v>
      </c>
    </row>
    <row r="30" spans="1:6" x14ac:dyDescent="0.25">
      <c r="A30" s="18" t="s">
        <v>56</v>
      </c>
      <c r="B30" s="30">
        <v>131190.6</v>
      </c>
      <c r="C30" s="47">
        <v>139485.9</v>
      </c>
      <c r="D30" s="31">
        <f t="shared" ref="D30:D36" si="2">C30/B30*100</f>
        <v>106.32309022140305</v>
      </c>
      <c r="E30" s="29"/>
      <c r="F30" s="30">
        <f t="shared" si="1"/>
        <v>8295.2999999999884</v>
      </c>
    </row>
    <row r="31" spans="1:6" x14ac:dyDescent="0.25">
      <c r="A31" s="19" t="s">
        <v>11</v>
      </c>
      <c r="B31" s="26">
        <v>21290</v>
      </c>
      <c r="C31" s="49">
        <v>25424.1</v>
      </c>
      <c r="D31" s="27">
        <f t="shared" si="2"/>
        <v>119.41803663691874</v>
      </c>
      <c r="E31" s="32"/>
      <c r="F31" s="26">
        <f t="shared" si="1"/>
        <v>4134.0999999999985</v>
      </c>
    </row>
    <row r="32" spans="1:6" s="5" customFormat="1" ht="27.6" x14ac:dyDescent="0.25">
      <c r="A32" s="17" t="s">
        <v>85</v>
      </c>
      <c r="B32" s="26">
        <v>8499</v>
      </c>
      <c r="C32" s="48">
        <v>8519.1</v>
      </c>
      <c r="D32" s="27">
        <f t="shared" si="2"/>
        <v>100.23649841157784</v>
      </c>
      <c r="E32" s="29"/>
      <c r="F32" s="26">
        <f t="shared" si="1"/>
        <v>20.100000000000364</v>
      </c>
    </row>
    <row r="33" spans="1:6" s="5" customFormat="1" ht="27.6" x14ac:dyDescent="0.25">
      <c r="A33" s="17" t="s">
        <v>73</v>
      </c>
      <c r="B33" s="26">
        <f>B34+B35</f>
        <v>258858.6</v>
      </c>
      <c r="C33" s="26">
        <f>C34+C35</f>
        <v>263951.90000000002</v>
      </c>
      <c r="D33" s="27">
        <f t="shared" si="2"/>
        <v>101.96759929938585</v>
      </c>
      <c r="E33" s="29"/>
      <c r="F33" s="26">
        <f t="shared" si="1"/>
        <v>5093.3000000000175</v>
      </c>
    </row>
    <row r="34" spans="1:6" x14ac:dyDescent="0.25">
      <c r="A34" s="18" t="s">
        <v>58</v>
      </c>
      <c r="B34" s="30">
        <v>142920.5</v>
      </c>
      <c r="C34" s="47">
        <v>147788.4</v>
      </c>
      <c r="D34" s="31">
        <f t="shared" si="2"/>
        <v>103.40601943038261</v>
      </c>
      <c r="E34" s="29"/>
      <c r="F34" s="30">
        <f t="shared" si="1"/>
        <v>4867.8999999999942</v>
      </c>
    </row>
    <row r="35" spans="1:6" x14ac:dyDescent="0.25">
      <c r="A35" s="18" t="s">
        <v>59</v>
      </c>
      <c r="B35" s="30">
        <v>115938.1</v>
      </c>
      <c r="C35" s="47">
        <v>116163.5</v>
      </c>
      <c r="D35" s="31">
        <f t="shared" si="2"/>
        <v>100.19441408820742</v>
      </c>
      <c r="E35" s="29"/>
      <c r="F35" s="30">
        <f t="shared" si="1"/>
        <v>225.39999999999418</v>
      </c>
    </row>
    <row r="36" spans="1:6" s="5" customFormat="1" x14ac:dyDescent="0.25">
      <c r="A36" s="17" t="s">
        <v>71</v>
      </c>
      <c r="B36" s="26">
        <v>120848.8</v>
      </c>
      <c r="C36" s="49">
        <v>126267.2</v>
      </c>
      <c r="D36" s="27">
        <f t="shared" si="2"/>
        <v>104.48361920019065</v>
      </c>
      <c r="E36" s="29"/>
      <c r="F36" s="26">
        <f t="shared" si="1"/>
        <v>5418.3999999999942</v>
      </c>
    </row>
    <row r="37" spans="1:6" s="5" customFormat="1" x14ac:dyDescent="0.25">
      <c r="A37" s="17" t="s">
        <v>72</v>
      </c>
      <c r="B37" s="26">
        <v>12738.5</v>
      </c>
      <c r="C37" s="52">
        <v>12728.4</v>
      </c>
      <c r="D37" s="27">
        <f>C37/B37*100</f>
        <v>99.92071279978019</v>
      </c>
      <c r="E37" s="29"/>
      <c r="F37" s="26">
        <f t="shared" si="1"/>
        <v>-10.100000000000364</v>
      </c>
    </row>
    <row r="38" spans="1:6" x14ac:dyDescent="0.25">
      <c r="A38" s="25" t="s">
        <v>60</v>
      </c>
      <c r="B38" s="26">
        <f>B39+B40+B41+B42+B43+B45+B46+B47+B44</f>
        <v>10432558.100000003</v>
      </c>
      <c r="C38" s="26">
        <f>C39+C40+C41+C42+C43+C44+C45+C46+C47</f>
        <v>9624140.0000000019</v>
      </c>
      <c r="D38" s="27">
        <f>C38/B38*100</f>
        <v>92.251007928726509</v>
      </c>
      <c r="E38" s="29"/>
      <c r="F38" s="26">
        <f t="shared" si="1"/>
        <v>-808418.10000000149</v>
      </c>
    </row>
    <row r="39" spans="1:6" x14ac:dyDescent="0.25">
      <c r="A39" s="33" t="s">
        <v>61</v>
      </c>
      <c r="B39" s="30"/>
      <c r="C39" s="51"/>
      <c r="D39" s="31"/>
      <c r="E39" s="29"/>
      <c r="F39" s="26">
        <f t="shared" si="1"/>
        <v>0</v>
      </c>
    </row>
    <row r="40" spans="1:6" x14ac:dyDescent="0.25">
      <c r="A40" s="33" t="s">
        <v>62</v>
      </c>
      <c r="B40" s="54">
        <v>4997151.9000000004</v>
      </c>
      <c r="C40" s="53">
        <v>4249818.5999999996</v>
      </c>
      <c r="D40" s="31">
        <f>C40/B40*100</f>
        <v>85.044815227649963</v>
      </c>
      <c r="E40" s="29"/>
      <c r="F40" s="30">
        <f t="shared" si="1"/>
        <v>-747333.30000000075</v>
      </c>
    </row>
    <row r="41" spans="1:6" x14ac:dyDescent="0.25">
      <c r="A41" s="33" t="s">
        <v>63</v>
      </c>
      <c r="B41" s="54">
        <v>5239016.2</v>
      </c>
      <c r="C41" s="54">
        <v>5177193.5</v>
      </c>
      <c r="D41" s="31">
        <f>C41/B41*100</f>
        <v>98.819955929893851</v>
      </c>
      <c r="E41" s="29"/>
      <c r="F41" s="30">
        <f t="shared" si="1"/>
        <v>-61822.700000000186</v>
      </c>
    </row>
    <row r="42" spans="1:6" x14ac:dyDescent="0.25">
      <c r="A42" s="33" t="s">
        <v>12</v>
      </c>
      <c r="B42" s="54">
        <v>626332.5</v>
      </c>
      <c r="C42" s="54">
        <v>625832.4</v>
      </c>
      <c r="D42" s="31">
        <f>C42/B42*100</f>
        <v>99.920154231179126</v>
      </c>
      <c r="E42" s="29"/>
      <c r="F42" s="30">
        <f t="shared" si="1"/>
        <v>-500.09999999997672</v>
      </c>
    </row>
    <row r="43" spans="1:6" ht="27.6" x14ac:dyDescent="0.25">
      <c r="A43" s="33" t="s">
        <v>13</v>
      </c>
      <c r="B43" s="30"/>
      <c r="C43" s="30"/>
      <c r="D43" s="30" t="s">
        <v>110</v>
      </c>
      <c r="E43" s="29"/>
      <c r="F43" s="30">
        <f t="shared" si="1"/>
        <v>0</v>
      </c>
    </row>
    <row r="44" spans="1:6" ht="27.6" x14ac:dyDescent="0.25">
      <c r="A44" s="33" t="s">
        <v>109</v>
      </c>
      <c r="B44" s="30">
        <v>1123.3</v>
      </c>
      <c r="C44" s="30">
        <v>2344.3000000000002</v>
      </c>
      <c r="D44" s="31">
        <f>C44/B44*100</f>
        <v>208.69758746550343</v>
      </c>
      <c r="E44" s="29"/>
      <c r="F44" s="30">
        <f t="shared" si="1"/>
        <v>1221.0000000000002</v>
      </c>
    </row>
    <row r="45" spans="1:6" ht="27.6" x14ac:dyDescent="0.25">
      <c r="A45" s="33" t="s">
        <v>14</v>
      </c>
      <c r="B45" s="9"/>
      <c r="C45" s="54"/>
      <c r="D45" s="30" t="str">
        <f>IF(B45=0, "х",C45/B45*100)</f>
        <v>х</v>
      </c>
      <c r="E45" s="29"/>
      <c r="F45" s="30">
        <f t="shared" si="1"/>
        <v>0</v>
      </c>
    </row>
    <row r="46" spans="1:6" ht="69" x14ac:dyDescent="0.25">
      <c r="A46" s="33" t="s">
        <v>93</v>
      </c>
      <c r="B46" s="9">
        <v>5870.8</v>
      </c>
      <c r="C46" s="54">
        <v>5887.8</v>
      </c>
      <c r="D46" s="30">
        <f>IF(B46=0, "х",C46/B46*100)</f>
        <v>100.28956871295225</v>
      </c>
      <c r="E46" s="29"/>
      <c r="F46" s="30">
        <f>C46-B46</f>
        <v>17</v>
      </c>
    </row>
    <row r="47" spans="1:6" ht="41.4" x14ac:dyDescent="0.25">
      <c r="A47" s="41" t="s">
        <v>74</v>
      </c>
      <c r="B47" s="10">
        <v>-436936.6</v>
      </c>
      <c r="C47" s="51">
        <v>-436936.6</v>
      </c>
      <c r="D47" s="30">
        <f>IF(B47=0, "х",C47/B47*100)</f>
        <v>100</v>
      </c>
      <c r="E47" s="29"/>
      <c r="F47" s="30">
        <f t="shared" si="1"/>
        <v>0</v>
      </c>
    </row>
    <row r="48" spans="1:6" x14ac:dyDescent="0.25">
      <c r="A48" s="25" t="s">
        <v>92</v>
      </c>
      <c r="B48" s="26">
        <f>B38+B24+B8</f>
        <v>15099301.500000004</v>
      </c>
      <c r="C48" s="26">
        <f>C38+C24+C8</f>
        <v>14473283.5</v>
      </c>
      <c r="D48" s="27">
        <f>C48/B48*100</f>
        <v>95.853993643348318</v>
      </c>
      <c r="E48" s="29"/>
      <c r="F48" s="26">
        <f>C48-B48</f>
        <v>-626018.00000000373</v>
      </c>
    </row>
    <row r="49" spans="1:9" x14ac:dyDescent="0.25">
      <c r="A49" s="25" t="s">
        <v>84</v>
      </c>
      <c r="B49" s="26"/>
      <c r="C49" s="26"/>
      <c r="D49" s="31"/>
      <c r="E49" s="29"/>
      <c r="F49" s="31"/>
    </row>
    <row r="50" spans="1:9" x14ac:dyDescent="0.25">
      <c r="A50" s="17" t="s">
        <v>75</v>
      </c>
      <c r="B50" s="26">
        <f>B51+B52+B53+B54+B55+B56+B57</f>
        <v>411710.2</v>
      </c>
      <c r="C50" s="26">
        <f>C51+C52+C53+C54+C55+C56+C57</f>
        <v>402667.9</v>
      </c>
      <c r="D50" s="27">
        <f t="shared" ref="D50:D71" si="3">C50/B50*100</f>
        <v>97.803722132704024</v>
      </c>
      <c r="E50" s="29"/>
      <c r="F50" s="27">
        <f>C50-B50</f>
        <v>-9042.2999999999884</v>
      </c>
    </row>
    <row r="51" spans="1:9" ht="48" customHeight="1" x14ac:dyDescent="0.25">
      <c r="A51" s="33" t="s">
        <v>15</v>
      </c>
      <c r="B51" s="30">
        <v>20513.5</v>
      </c>
      <c r="C51" s="57">
        <v>20475.099999999999</v>
      </c>
      <c r="D51" s="31">
        <f t="shared" si="3"/>
        <v>99.812806200794597</v>
      </c>
      <c r="E51" s="29"/>
      <c r="F51" s="31">
        <f>C51-B51</f>
        <v>-38.400000000001455</v>
      </c>
    </row>
    <row r="52" spans="1:9" ht="41.4" x14ac:dyDescent="0.25">
      <c r="A52" s="33" t="s">
        <v>16</v>
      </c>
      <c r="B52" s="30">
        <v>181161.60000000001</v>
      </c>
      <c r="C52" s="57">
        <v>179979</v>
      </c>
      <c r="D52" s="31">
        <f>C52/B52*100</f>
        <v>99.347212654337341</v>
      </c>
      <c r="E52" s="29"/>
      <c r="F52" s="31">
        <f t="shared" ref="F52:F98" si="4">C52-B52</f>
        <v>-1182.6000000000058</v>
      </c>
    </row>
    <row r="53" spans="1:9" x14ac:dyDescent="0.25">
      <c r="A53" s="33" t="s">
        <v>17</v>
      </c>
      <c r="B53" s="30">
        <v>106.1</v>
      </c>
      <c r="C53" s="57">
        <v>106.1</v>
      </c>
      <c r="D53" s="31">
        <f t="shared" si="3"/>
        <v>100</v>
      </c>
      <c r="E53" s="29"/>
      <c r="F53" s="31">
        <f t="shared" si="4"/>
        <v>0</v>
      </c>
    </row>
    <row r="54" spans="1:9" ht="41.4" x14ac:dyDescent="0.25">
      <c r="A54" s="33" t="s">
        <v>18</v>
      </c>
      <c r="B54" s="30">
        <v>29896.2</v>
      </c>
      <c r="C54" s="57">
        <v>29896</v>
      </c>
      <c r="D54" s="31">
        <f t="shared" si="3"/>
        <v>99.999331018657884</v>
      </c>
      <c r="E54" s="29"/>
      <c r="F54" s="31">
        <f t="shared" si="4"/>
        <v>-0.2000000000007276</v>
      </c>
      <c r="I54" s="60"/>
    </row>
    <row r="55" spans="1:9" x14ac:dyDescent="0.25">
      <c r="A55" s="33" t="s">
        <v>19</v>
      </c>
      <c r="B55" s="30">
        <v>419.1</v>
      </c>
      <c r="C55" s="57">
        <v>419.1</v>
      </c>
      <c r="D55" s="31">
        <f t="shared" si="3"/>
        <v>100</v>
      </c>
      <c r="E55" s="29"/>
      <c r="F55" s="31">
        <f t="shared" si="4"/>
        <v>0</v>
      </c>
    </row>
    <row r="56" spans="1:9" s="4" customFormat="1" x14ac:dyDescent="0.25">
      <c r="A56" s="33" t="s">
        <v>20</v>
      </c>
      <c r="B56" s="30">
        <v>107.8</v>
      </c>
      <c r="C56" s="57"/>
      <c r="D56" s="31">
        <f t="shared" si="3"/>
        <v>0</v>
      </c>
      <c r="E56" s="29"/>
      <c r="F56" s="31">
        <f t="shared" si="4"/>
        <v>-107.8</v>
      </c>
    </row>
    <row r="57" spans="1:9" x14ac:dyDescent="0.25">
      <c r="A57" s="33" t="s">
        <v>21</v>
      </c>
      <c r="B57" s="30">
        <v>179505.9</v>
      </c>
      <c r="C57" s="57">
        <v>171792.6</v>
      </c>
      <c r="D57" s="31">
        <f t="shared" si="3"/>
        <v>95.703038173118543</v>
      </c>
      <c r="E57" s="29"/>
      <c r="F57" s="31">
        <f t="shared" si="4"/>
        <v>-7713.2999999999884</v>
      </c>
    </row>
    <row r="58" spans="1:9" ht="27.6" x14ac:dyDescent="0.25">
      <c r="A58" s="17" t="s">
        <v>76</v>
      </c>
      <c r="B58" s="26">
        <f>B59+B60+B61</f>
        <v>70605</v>
      </c>
      <c r="C58" s="26">
        <f>C59+C60+C61</f>
        <v>70526.2</v>
      </c>
      <c r="D58" s="27">
        <f t="shared" si="3"/>
        <v>99.888393173288009</v>
      </c>
      <c r="E58" s="29"/>
      <c r="F58" s="27">
        <f t="shared" si="4"/>
        <v>-78.80000000000291</v>
      </c>
    </row>
    <row r="59" spans="1:9" x14ac:dyDescent="0.25">
      <c r="A59" s="18" t="s">
        <v>22</v>
      </c>
      <c r="B59" s="30">
        <v>13363.9</v>
      </c>
      <c r="C59" s="47">
        <v>13363.9</v>
      </c>
      <c r="D59" s="31">
        <f t="shared" si="3"/>
        <v>100</v>
      </c>
      <c r="E59" s="29"/>
      <c r="F59" s="31">
        <f t="shared" si="4"/>
        <v>0</v>
      </c>
    </row>
    <row r="60" spans="1:9" x14ac:dyDescent="0.25">
      <c r="A60" s="33" t="s">
        <v>108</v>
      </c>
      <c r="B60" s="30">
        <v>18714.7</v>
      </c>
      <c r="C60" s="47">
        <v>18707.2</v>
      </c>
      <c r="D60" s="31">
        <f t="shared" si="3"/>
        <v>99.959924551288566</v>
      </c>
      <c r="E60" s="29"/>
      <c r="F60" s="31">
        <f t="shared" si="4"/>
        <v>-7.5</v>
      </c>
    </row>
    <row r="61" spans="1:9" ht="27.6" x14ac:dyDescent="0.25">
      <c r="A61" s="18" t="s">
        <v>23</v>
      </c>
      <c r="B61" s="30">
        <v>38526.400000000001</v>
      </c>
      <c r="C61" s="47">
        <v>38455.1</v>
      </c>
      <c r="D61" s="31">
        <f t="shared" si="3"/>
        <v>99.814932098509075</v>
      </c>
      <c r="E61" s="29"/>
      <c r="F61" s="31">
        <f t="shared" si="4"/>
        <v>-71.30000000000291</v>
      </c>
    </row>
    <row r="62" spans="1:9" x14ac:dyDescent="0.25">
      <c r="A62" s="17" t="s">
        <v>77</v>
      </c>
      <c r="B62" s="26">
        <f>B63+B64+B65</f>
        <v>3241703.2</v>
      </c>
      <c r="C62" s="26">
        <f>C63+C64+C65</f>
        <v>2874558.6999999997</v>
      </c>
      <c r="D62" s="27">
        <f t="shared" si="3"/>
        <v>88.67433329491729</v>
      </c>
      <c r="E62" s="29"/>
      <c r="F62" s="27">
        <f t="shared" si="4"/>
        <v>-367144.50000000047</v>
      </c>
    </row>
    <row r="63" spans="1:9" x14ac:dyDescent="0.25">
      <c r="A63" s="18" t="s">
        <v>24</v>
      </c>
      <c r="B63" s="30">
        <v>194658.7</v>
      </c>
      <c r="C63" s="47">
        <v>194651.3</v>
      </c>
      <c r="D63" s="31">
        <f t="shared" si="3"/>
        <v>99.996198474560856</v>
      </c>
      <c r="E63" s="29"/>
      <c r="F63" s="31">
        <f t="shared" si="4"/>
        <v>-7.4000000000232831</v>
      </c>
    </row>
    <row r="64" spans="1:9" x14ac:dyDescent="0.25">
      <c r="A64" s="18" t="s">
        <v>25</v>
      </c>
      <c r="B64" s="30">
        <v>2084003.9</v>
      </c>
      <c r="C64" s="47">
        <v>2077012</v>
      </c>
      <c r="D64" s="31">
        <f t="shared" si="3"/>
        <v>99.664496789089512</v>
      </c>
      <c r="E64" s="29"/>
      <c r="F64" s="31">
        <f>C64-B64</f>
        <v>-6991.8999999999069</v>
      </c>
    </row>
    <row r="65" spans="1:6" x14ac:dyDescent="0.25">
      <c r="A65" s="18" t="s">
        <v>26</v>
      </c>
      <c r="B65" s="30">
        <v>963040.6</v>
      </c>
      <c r="C65" s="47">
        <v>602895.4</v>
      </c>
      <c r="D65" s="31">
        <f t="shared" si="3"/>
        <v>62.603321189158592</v>
      </c>
      <c r="E65" s="29"/>
      <c r="F65" s="31">
        <f t="shared" si="4"/>
        <v>-360145.19999999995</v>
      </c>
    </row>
    <row r="66" spans="1:6" x14ac:dyDescent="0.25">
      <c r="A66" s="17" t="s">
        <v>97</v>
      </c>
      <c r="B66" s="26">
        <f>B67+B68+B69+B70</f>
        <v>1948447.9</v>
      </c>
      <c r="C66" s="26">
        <f>C67+C68+C69+C70</f>
        <v>1676159.9000000001</v>
      </c>
      <c r="D66" s="27">
        <f t="shared" si="3"/>
        <v>86.025389747398435</v>
      </c>
      <c r="E66" s="29"/>
      <c r="F66" s="27">
        <f t="shared" si="4"/>
        <v>-272287.99999999977</v>
      </c>
    </row>
    <row r="67" spans="1:6" x14ac:dyDescent="0.25">
      <c r="A67" s="18" t="s">
        <v>27</v>
      </c>
      <c r="B67" s="30">
        <v>190418.7</v>
      </c>
      <c r="C67" s="47">
        <v>122912</v>
      </c>
      <c r="D67" s="31">
        <f>C67/B67*100</f>
        <v>64.548282285300758</v>
      </c>
      <c r="E67" s="29"/>
      <c r="F67" s="31">
        <f>C67-B67</f>
        <v>-67506.700000000012</v>
      </c>
    </row>
    <row r="68" spans="1:6" x14ac:dyDescent="0.25">
      <c r="A68" s="18" t="s">
        <v>28</v>
      </c>
      <c r="B68" s="30">
        <v>221175.4</v>
      </c>
      <c r="C68" s="47">
        <v>218367.9</v>
      </c>
      <c r="D68" s="31">
        <f>C68/B68*100</f>
        <v>98.730645451528517</v>
      </c>
      <c r="E68" s="29"/>
      <c r="F68" s="31">
        <f>C68-B68</f>
        <v>-2807.5</v>
      </c>
    </row>
    <row r="69" spans="1:6" x14ac:dyDescent="0.25">
      <c r="A69" s="18" t="s">
        <v>29</v>
      </c>
      <c r="B69" s="30">
        <v>1391895.7</v>
      </c>
      <c r="C69" s="47">
        <v>1189958.8</v>
      </c>
      <c r="D69" s="31">
        <f>C69/B69*100</f>
        <v>85.491951731728179</v>
      </c>
      <c r="E69" s="29"/>
      <c r="F69" s="31">
        <f>C69-B69</f>
        <v>-201936.89999999991</v>
      </c>
    </row>
    <row r="70" spans="1:6" x14ac:dyDescent="0.25">
      <c r="A70" s="18" t="s">
        <v>30</v>
      </c>
      <c r="B70" s="30">
        <v>144958.1</v>
      </c>
      <c r="C70" s="47">
        <v>144921.20000000001</v>
      </c>
      <c r="D70" s="31">
        <f>C70/B70*100</f>
        <v>99.974544368338172</v>
      </c>
      <c r="E70" s="29"/>
      <c r="F70" s="31">
        <f>C70-B70</f>
        <v>-36.899999999994179</v>
      </c>
    </row>
    <row r="71" spans="1:6" x14ac:dyDescent="0.25">
      <c r="A71" s="17" t="s">
        <v>78</v>
      </c>
      <c r="B71" s="26">
        <f>B72+B73+B74</f>
        <v>101850.5</v>
      </c>
      <c r="C71" s="26">
        <f>C72+C73+C74</f>
        <v>87394.9</v>
      </c>
      <c r="D71" s="27">
        <f t="shared" si="3"/>
        <v>85.807040711631259</v>
      </c>
      <c r="E71" s="29"/>
      <c r="F71" s="27">
        <f t="shared" si="4"/>
        <v>-14455.600000000006</v>
      </c>
    </row>
    <row r="72" spans="1:6" x14ac:dyDescent="0.25">
      <c r="A72" s="20" t="s">
        <v>31</v>
      </c>
      <c r="B72" s="30">
        <v>45516.1</v>
      </c>
      <c r="C72" s="46">
        <v>31171.1</v>
      </c>
      <c r="D72" s="31">
        <f>C72/B72*100</f>
        <v>68.483679401354678</v>
      </c>
      <c r="E72" s="29"/>
      <c r="F72" s="31">
        <f>C72-B72</f>
        <v>-14345</v>
      </c>
    </row>
    <row r="73" spans="1:6" ht="27.6" x14ac:dyDescent="0.25">
      <c r="A73" s="18" t="s">
        <v>32</v>
      </c>
      <c r="B73" s="30">
        <v>7915.7</v>
      </c>
      <c r="C73" s="47">
        <v>7915.7</v>
      </c>
      <c r="D73" s="31">
        <f>C73/B73*100</f>
        <v>100</v>
      </c>
      <c r="E73" s="29"/>
      <c r="F73" s="31">
        <f>C73-B73</f>
        <v>0</v>
      </c>
    </row>
    <row r="74" spans="1:6" x14ac:dyDescent="0.25">
      <c r="A74" s="18" t="s">
        <v>33</v>
      </c>
      <c r="B74" s="30">
        <v>48418.7</v>
      </c>
      <c r="C74" s="47">
        <v>48308.1</v>
      </c>
      <c r="D74" s="31">
        <f>C74/B74*100</f>
        <v>99.771575858087886</v>
      </c>
      <c r="E74" s="29"/>
      <c r="F74" s="31">
        <f>C74-B74</f>
        <v>-110.59999999999854</v>
      </c>
    </row>
    <row r="75" spans="1:6" x14ac:dyDescent="0.25">
      <c r="A75" s="17" t="s">
        <v>79</v>
      </c>
      <c r="B75" s="26">
        <f>B76+B77+B78++B79+B80</f>
        <v>9145128.6999999993</v>
      </c>
      <c r="C75" s="26">
        <f>C76+C77+C78++C79+C80</f>
        <v>8735818.0999999996</v>
      </c>
      <c r="D75" s="27">
        <f t="shared" ref="D75:D99" si="5">C75/B75*100</f>
        <v>95.524277312794965</v>
      </c>
      <c r="E75" s="29"/>
      <c r="F75" s="27">
        <f t="shared" si="4"/>
        <v>-409310.59999999963</v>
      </c>
    </row>
    <row r="76" spans="1:6" x14ac:dyDescent="0.25">
      <c r="A76" s="18" t="s">
        <v>34</v>
      </c>
      <c r="B76" s="30">
        <v>4332396.5999999996</v>
      </c>
      <c r="C76" s="47">
        <v>4170093.4</v>
      </c>
      <c r="D76" s="31">
        <f t="shared" si="5"/>
        <v>96.253731710527163</v>
      </c>
      <c r="E76" s="29"/>
      <c r="F76" s="31">
        <f t="shared" si="4"/>
        <v>-162303.19999999972</v>
      </c>
    </row>
    <row r="77" spans="1:6" x14ac:dyDescent="0.25">
      <c r="A77" s="18" t="s">
        <v>35</v>
      </c>
      <c r="B77" s="30">
        <v>4186855.1</v>
      </c>
      <c r="C77" s="47">
        <v>3940770.6</v>
      </c>
      <c r="D77" s="31">
        <f t="shared" si="5"/>
        <v>94.122450046097853</v>
      </c>
      <c r="E77" s="29"/>
      <c r="F77" s="31">
        <f t="shared" si="4"/>
        <v>-246084.5</v>
      </c>
    </row>
    <row r="78" spans="1:6" x14ac:dyDescent="0.25">
      <c r="A78" s="18" t="s">
        <v>36</v>
      </c>
      <c r="B78" s="30">
        <v>367669.1</v>
      </c>
      <c r="C78" s="47">
        <v>366746.2</v>
      </c>
      <c r="D78" s="31">
        <f t="shared" si="5"/>
        <v>99.748986248776433</v>
      </c>
      <c r="E78" s="29"/>
      <c r="F78" s="31">
        <f t="shared" si="4"/>
        <v>-922.89999999996508</v>
      </c>
    </row>
    <row r="79" spans="1:6" x14ac:dyDescent="0.25">
      <c r="A79" s="18" t="s">
        <v>37</v>
      </c>
      <c r="B79" s="30">
        <v>448</v>
      </c>
      <c r="C79" s="47">
        <v>448</v>
      </c>
      <c r="D79" s="31">
        <f t="shared" si="5"/>
        <v>100</v>
      </c>
      <c r="E79" s="29"/>
      <c r="F79" s="31">
        <f t="shared" si="4"/>
        <v>0</v>
      </c>
    </row>
    <row r="80" spans="1:6" x14ac:dyDescent="0.25">
      <c r="A80" s="18" t="s">
        <v>38</v>
      </c>
      <c r="B80" s="30">
        <v>257759.9</v>
      </c>
      <c r="C80" s="47">
        <v>257759.9</v>
      </c>
      <c r="D80" s="31">
        <f t="shared" si="5"/>
        <v>100</v>
      </c>
      <c r="E80" s="29"/>
      <c r="F80" s="31">
        <f t="shared" si="4"/>
        <v>0</v>
      </c>
    </row>
    <row r="81" spans="1:6" x14ac:dyDescent="0.25">
      <c r="A81" s="17" t="s">
        <v>80</v>
      </c>
      <c r="B81" s="26">
        <f>B82+B83</f>
        <v>318968.69999999995</v>
      </c>
      <c r="C81" s="26">
        <f>C82+C83</f>
        <v>315787.60000000003</v>
      </c>
      <c r="D81" s="27">
        <f t="shared" si="5"/>
        <v>99.002692113677639</v>
      </c>
      <c r="E81" s="29"/>
      <c r="F81" s="27">
        <f t="shared" si="4"/>
        <v>-3181.0999999999185</v>
      </c>
    </row>
    <row r="82" spans="1:6" x14ac:dyDescent="0.25">
      <c r="A82" s="18" t="s">
        <v>39</v>
      </c>
      <c r="B82" s="30">
        <v>271343.09999999998</v>
      </c>
      <c r="C82" s="47">
        <v>268165.7</v>
      </c>
      <c r="D82" s="31">
        <f t="shared" si="5"/>
        <v>98.829010208846299</v>
      </c>
      <c r="E82" s="29"/>
      <c r="F82" s="31">
        <f t="shared" si="4"/>
        <v>-3177.3999999999651</v>
      </c>
    </row>
    <row r="83" spans="1:6" x14ac:dyDescent="0.25">
      <c r="A83" s="18" t="s">
        <v>40</v>
      </c>
      <c r="B83" s="30">
        <v>47625.599999999999</v>
      </c>
      <c r="C83" s="47">
        <v>47621.9</v>
      </c>
      <c r="D83" s="31">
        <f t="shared" si="5"/>
        <v>99.992231069004916</v>
      </c>
      <c r="E83" s="29"/>
      <c r="F83" s="31">
        <f t="shared" si="4"/>
        <v>-3.6999999999970896</v>
      </c>
    </row>
    <row r="84" spans="1:6" x14ac:dyDescent="0.25">
      <c r="A84" s="17" t="s">
        <v>81</v>
      </c>
      <c r="B84" s="26">
        <f>B85+B86+B87+B88</f>
        <v>295524.60000000003</v>
      </c>
      <c r="C84" s="26">
        <f>C85+C86+C87+C88</f>
        <v>291507.7</v>
      </c>
      <c r="D84" s="27">
        <f t="shared" si="5"/>
        <v>98.640756133330342</v>
      </c>
      <c r="E84" s="29"/>
      <c r="F84" s="27">
        <f t="shared" si="4"/>
        <v>-4016.9000000000233</v>
      </c>
    </row>
    <row r="85" spans="1:6" x14ac:dyDescent="0.25">
      <c r="A85" s="18" t="s">
        <v>41</v>
      </c>
      <c r="B85" s="30">
        <v>480</v>
      </c>
      <c r="C85" s="47">
        <v>394.7</v>
      </c>
      <c r="D85" s="31">
        <f t="shared" si="5"/>
        <v>82.229166666666657</v>
      </c>
      <c r="E85" s="29"/>
      <c r="F85" s="31">
        <f t="shared" si="4"/>
        <v>-85.300000000000011</v>
      </c>
    </row>
    <row r="86" spans="1:6" x14ac:dyDescent="0.25">
      <c r="A86" s="18" t="s">
        <v>42</v>
      </c>
      <c r="B86" s="30">
        <v>8467.4</v>
      </c>
      <c r="C86" s="47">
        <v>7410</v>
      </c>
      <c r="D86" s="31">
        <f t="shared" si="5"/>
        <v>87.512105250726322</v>
      </c>
      <c r="E86" s="29"/>
      <c r="F86" s="31">
        <f t="shared" si="4"/>
        <v>-1057.3999999999996</v>
      </c>
    </row>
    <row r="87" spans="1:6" x14ac:dyDescent="0.25">
      <c r="A87" s="18" t="s">
        <v>43</v>
      </c>
      <c r="B87" s="30">
        <v>286124.5</v>
      </c>
      <c r="C87" s="47">
        <v>283360.5</v>
      </c>
      <c r="D87" s="31">
        <f t="shared" si="5"/>
        <v>99.033986953231903</v>
      </c>
      <c r="E87" s="29"/>
      <c r="F87" s="31">
        <f t="shared" si="4"/>
        <v>-2764</v>
      </c>
    </row>
    <row r="88" spans="1:6" x14ac:dyDescent="0.25">
      <c r="A88" s="18" t="s">
        <v>44</v>
      </c>
      <c r="B88" s="30">
        <v>452.7</v>
      </c>
      <c r="C88" s="47">
        <v>342.5</v>
      </c>
      <c r="D88" s="31">
        <f t="shared" si="5"/>
        <v>75.657168102496129</v>
      </c>
      <c r="E88" s="29"/>
      <c r="F88" s="31">
        <f t="shared" si="4"/>
        <v>-110.19999999999999</v>
      </c>
    </row>
    <row r="89" spans="1:6" x14ac:dyDescent="0.25">
      <c r="A89" s="17" t="s">
        <v>82</v>
      </c>
      <c r="B89" s="26">
        <f>B90+B91+B92+B93</f>
        <v>385620.39999999997</v>
      </c>
      <c r="C89" s="26">
        <f>C90+C91+C92+C93</f>
        <v>381529.50000000006</v>
      </c>
      <c r="D89" s="27">
        <f t="shared" si="5"/>
        <v>98.939138074645456</v>
      </c>
      <c r="E89" s="29"/>
      <c r="F89" s="27">
        <f t="shared" si="4"/>
        <v>-4090.8999999999069</v>
      </c>
    </row>
    <row r="90" spans="1:6" x14ac:dyDescent="0.25">
      <c r="A90" s="20" t="s">
        <v>45</v>
      </c>
      <c r="B90" s="30">
        <v>23432</v>
      </c>
      <c r="C90" s="46">
        <v>23432</v>
      </c>
      <c r="D90" s="31">
        <f t="shared" si="5"/>
        <v>100</v>
      </c>
      <c r="E90" s="29"/>
      <c r="F90" s="31">
        <f t="shared" si="4"/>
        <v>0</v>
      </c>
    </row>
    <row r="91" spans="1:6" x14ac:dyDescent="0.25">
      <c r="A91" s="20" t="s">
        <v>46</v>
      </c>
      <c r="B91" s="30">
        <v>74178.100000000006</v>
      </c>
      <c r="C91" s="46">
        <v>73128.600000000006</v>
      </c>
      <c r="D91" s="31">
        <f t="shared" si="5"/>
        <v>98.585161927846627</v>
      </c>
      <c r="E91" s="29"/>
      <c r="F91" s="31">
        <f t="shared" si="4"/>
        <v>-1049.5</v>
      </c>
    </row>
    <row r="92" spans="1:6" x14ac:dyDescent="0.25">
      <c r="A92" s="20" t="s">
        <v>47</v>
      </c>
      <c r="B92" s="30">
        <v>269335.09999999998</v>
      </c>
      <c r="C92" s="46">
        <v>266293.7</v>
      </c>
      <c r="D92" s="31">
        <f t="shared" si="5"/>
        <v>98.870774733779612</v>
      </c>
      <c r="E92" s="29"/>
      <c r="F92" s="31">
        <f t="shared" si="4"/>
        <v>-3041.3999999999651</v>
      </c>
    </row>
    <row r="93" spans="1:6" x14ac:dyDescent="0.25">
      <c r="A93" s="20" t="s">
        <v>48</v>
      </c>
      <c r="B93" s="30">
        <v>18675.2</v>
      </c>
      <c r="C93" s="46">
        <v>18675.2</v>
      </c>
      <c r="D93" s="31">
        <f t="shared" si="5"/>
        <v>100</v>
      </c>
      <c r="E93" s="29"/>
      <c r="F93" s="31">
        <f t="shared" si="4"/>
        <v>0</v>
      </c>
    </row>
    <row r="94" spans="1:6" x14ac:dyDescent="0.25">
      <c r="A94" s="19" t="s">
        <v>83</v>
      </c>
      <c r="B94" s="26">
        <f>B95+B96</f>
        <v>19745.900000000001</v>
      </c>
      <c r="C94" s="26">
        <f>C95+C96</f>
        <v>18786.900000000001</v>
      </c>
      <c r="D94" s="27">
        <f t="shared" si="5"/>
        <v>95.143295570219649</v>
      </c>
      <c r="E94" s="29"/>
      <c r="F94" s="27">
        <f t="shared" si="4"/>
        <v>-959</v>
      </c>
    </row>
    <row r="95" spans="1:6" x14ac:dyDescent="0.25">
      <c r="A95" s="18" t="s">
        <v>49</v>
      </c>
      <c r="B95" s="30">
        <v>9850</v>
      </c>
      <c r="C95" s="46">
        <v>9043</v>
      </c>
      <c r="D95" s="31">
        <f t="shared" si="5"/>
        <v>91.807106598984774</v>
      </c>
      <c r="E95" s="29"/>
      <c r="F95" s="31">
        <f t="shared" si="4"/>
        <v>-807</v>
      </c>
    </row>
    <row r="96" spans="1:6" x14ac:dyDescent="0.25">
      <c r="A96" s="18" t="s">
        <v>50</v>
      </c>
      <c r="B96" s="30">
        <v>9895.9</v>
      </c>
      <c r="C96" s="46">
        <v>9743.9</v>
      </c>
      <c r="D96" s="31">
        <f t="shared" si="5"/>
        <v>98.464010347719764</v>
      </c>
      <c r="E96" s="29"/>
      <c r="F96" s="31">
        <f t="shared" si="4"/>
        <v>-152</v>
      </c>
    </row>
    <row r="97" spans="1:6" x14ac:dyDescent="0.25">
      <c r="A97" s="19" t="s">
        <v>106</v>
      </c>
      <c r="B97" s="26">
        <f>B98</f>
        <v>59552.1</v>
      </c>
      <c r="C97" s="26">
        <f>C98</f>
        <v>52690.8</v>
      </c>
      <c r="D97" s="27">
        <f t="shared" si="5"/>
        <v>88.478491942349649</v>
      </c>
      <c r="E97" s="29"/>
      <c r="F97" s="27">
        <f t="shared" si="4"/>
        <v>-6861.2999999999956</v>
      </c>
    </row>
    <row r="98" spans="1:6" ht="27.6" x14ac:dyDescent="0.25">
      <c r="A98" s="20" t="s">
        <v>107</v>
      </c>
      <c r="B98" s="30">
        <v>59552.1</v>
      </c>
      <c r="C98" s="47">
        <v>52690.8</v>
      </c>
      <c r="D98" s="31">
        <f t="shared" si="5"/>
        <v>88.478491942349649</v>
      </c>
      <c r="E98" s="29"/>
      <c r="F98" s="31">
        <f t="shared" si="4"/>
        <v>-6861.2999999999956</v>
      </c>
    </row>
    <row r="99" spans="1:6" x14ac:dyDescent="0.25">
      <c r="A99" s="25" t="s">
        <v>91</v>
      </c>
      <c r="B99" s="26">
        <f>B50+B58+B62+B66+B71+B75+B81+B84+B89+B94+B97</f>
        <v>15998857.199999999</v>
      </c>
      <c r="C99" s="26">
        <f>C50+C58+C62+C66+C71+C75+C81+C84+C89+C94+C97</f>
        <v>14907428.199999999</v>
      </c>
      <c r="D99" s="27">
        <f t="shared" si="5"/>
        <v>93.178081494470746</v>
      </c>
      <c r="E99" s="29"/>
      <c r="F99" s="27">
        <f>C99-B99</f>
        <v>-1091429</v>
      </c>
    </row>
    <row r="100" spans="1:6" ht="27.6" x14ac:dyDescent="0.25">
      <c r="A100" s="7" t="s">
        <v>101</v>
      </c>
      <c r="B100" s="11">
        <v>-51332.4</v>
      </c>
      <c r="C100" s="55"/>
      <c r="D100" s="12"/>
      <c r="E100" s="29"/>
      <c r="F100" s="13"/>
    </row>
    <row r="101" spans="1:6" x14ac:dyDescent="0.25">
      <c r="A101" s="7"/>
      <c r="B101" s="11"/>
      <c r="C101" s="55"/>
      <c r="D101" s="12"/>
      <c r="E101" s="29"/>
      <c r="F101" s="13"/>
    </row>
    <row r="102" spans="1:6" x14ac:dyDescent="0.25">
      <c r="A102" s="6" t="s">
        <v>98</v>
      </c>
      <c r="B102" s="26">
        <f>B48-B99+B100</f>
        <v>-950888.09999999555</v>
      </c>
      <c r="C102" s="26">
        <f>C48-C99+C100</f>
        <v>-434144.69999999925</v>
      </c>
      <c r="D102" s="27"/>
      <c r="E102" s="14"/>
      <c r="F102" s="30" t="s">
        <v>96</v>
      </c>
    </row>
    <row r="103" spans="1:6" x14ac:dyDescent="0.25">
      <c r="A103" s="19" t="s">
        <v>86</v>
      </c>
      <c r="B103" s="26">
        <f>B104+B105</f>
        <v>313616.69999999995</v>
      </c>
      <c r="C103" s="26">
        <f>C104+C105</f>
        <v>254006.80000000005</v>
      </c>
      <c r="D103" s="15"/>
      <c r="E103" s="14"/>
      <c r="F103" s="30" t="s">
        <v>96</v>
      </c>
    </row>
    <row r="104" spans="1:6" x14ac:dyDescent="0.25">
      <c r="A104" s="20" t="s">
        <v>87</v>
      </c>
      <c r="B104" s="30">
        <v>1581609.9</v>
      </c>
      <c r="C104" s="31">
        <v>1522000</v>
      </c>
      <c r="D104" s="15"/>
      <c r="E104" s="14"/>
      <c r="F104" s="30" t="s">
        <v>96</v>
      </c>
    </row>
    <row r="105" spans="1:6" x14ac:dyDescent="0.25">
      <c r="A105" s="20" t="s">
        <v>88</v>
      </c>
      <c r="B105" s="30">
        <v>-1267993.2</v>
      </c>
      <c r="C105" s="31">
        <v>-1267993.2</v>
      </c>
      <c r="D105" s="15"/>
      <c r="E105" s="14"/>
      <c r="F105" s="30" t="s">
        <v>96</v>
      </c>
    </row>
    <row r="106" spans="1:6" x14ac:dyDescent="0.25">
      <c r="A106" s="19" t="s">
        <v>95</v>
      </c>
      <c r="B106" s="26">
        <v>70000</v>
      </c>
      <c r="C106" s="26">
        <v>70000</v>
      </c>
      <c r="D106" s="15"/>
      <c r="E106" s="14"/>
      <c r="F106" s="30" t="s">
        <v>96</v>
      </c>
    </row>
    <row r="107" spans="1:6" ht="27.6" x14ac:dyDescent="0.25">
      <c r="A107" s="19" t="s">
        <v>89</v>
      </c>
      <c r="B107" s="26">
        <v>567271.4</v>
      </c>
      <c r="C107" s="26">
        <v>110137.9</v>
      </c>
      <c r="D107" s="15"/>
      <c r="E107" s="14"/>
      <c r="F107" s="30" t="s">
        <v>96</v>
      </c>
    </row>
    <row r="108" spans="1:6" ht="27.6" x14ac:dyDescent="0.25">
      <c r="A108" s="8" t="s">
        <v>90</v>
      </c>
      <c r="B108" s="26">
        <f>B103+B106+B107</f>
        <v>950888.1</v>
      </c>
      <c r="C108" s="26">
        <f>C103+C106+C107</f>
        <v>434144.70000000007</v>
      </c>
      <c r="D108" s="15"/>
      <c r="E108" s="14"/>
      <c r="F108" s="30" t="s">
        <v>96</v>
      </c>
    </row>
    <row r="109" spans="1:6" x14ac:dyDescent="0.25">
      <c r="A109" s="36"/>
      <c r="B109" s="37"/>
      <c r="C109" s="37"/>
      <c r="D109" s="38"/>
      <c r="E109" s="39"/>
      <c r="F109" s="40"/>
    </row>
    <row r="110" spans="1:6" x14ac:dyDescent="0.25">
      <c r="A110" s="36"/>
      <c r="B110" s="37"/>
      <c r="C110" s="37"/>
      <c r="D110" s="38"/>
      <c r="E110" s="39"/>
      <c r="F110" s="40"/>
    </row>
    <row r="112" spans="1:6" x14ac:dyDescent="0.25">
      <c r="A112" s="16" t="s">
        <v>99</v>
      </c>
      <c r="F112" s="28" t="s">
        <v>100</v>
      </c>
    </row>
  </sheetData>
  <mergeCells count="2">
    <mergeCell ref="A2:F2"/>
    <mergeCell ref="A3:F3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 2021 год</vt:lpstr>
      <vt:lpstr>Лист1</vt:lpstr>
      <vt:lpstr>'за 2021 год'!Заголовки_для_печати</vt:lpstr>
      <vt:lpstr>'за 2021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2022-01-24T06:47:07Z</dcterms:modified>
</cp:coreProperties>
</file>