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80" windowWidth="23256" windowHeight="12252"/>
  </bookViews>
  <sheets>
    <sheet name="на 01.03.2021" sheetId="6" r:id="rId1"/>
    <sheet name="Лист1" sheetId="7" state="hidden" r:id="rId2"/>
  </sheets>
  <definedNames>
    <definedName name="_xlnm.Print_Titles" localSheetId="0">'на 01.03.2021'!$4:$5</definedName>
    <definedName name="_xlnm.Print_Area" localSheetId="0">'на 01.03.2021'!$A$1:$F$110</definedName>
  </definedNames>
  <calcPr calcId="145621"/>
</workbook>
</file>

<file path=xl/calcChain.xml><?xml version="1.0" encoding="utf-8"?>
<calcChain xmlns="http://schemas.openxmlformats.org/spreadsheetml/2006/main">
  <c r="C27" i="6" l="1"/>
  <c r="C28" i="6"/>
  <c r="C38" i="6" l="1"/>
  <c r="C96" i="6" l="1"/>
  <c r="B96" i="6"/>
  <c r="B49" i="6" l="1"/>
  <c r="D97" i="6"/>
  <c r="F97" i="6"/>
  <c r="F35" i="6" l="1"/>
  <c r="D35" i="6"/>
  <c r="C102" i="6" l="1"/>
  <c r="C107" i="6" s="1"/>
  <c r="B33" i="6" l="1"/>
  <c r="C25" i="6" l="1"/>
  <c r="C80" i="6" l="1"/>
  <c r="C49" i="6"/>
  <c r="B102" i="6" l="1"/>
  <c r="D30" i="6" l="1"/>
  <c r="C9" i="6"/>
  <c r="C61" i="6" l="1"/>
  <c r="C57" i="6"/>
  <c r="F39" i="6" l="1"/>
  <c r="C12" i="6" l="1"/>
  <c r="B57" i="6" l="1"/>
  <c r="B61" i="6"/>
  <c r="B65" i="6"/>
  <c r="B70" i="6"/>
  <c r="B74" i="6"/>
  <c r="B80" i="6"/>
  <c r="B83" i="6"/>
  <c r="B88" i="6"/>
  <c r="B93" i="6"/>
  <c r="B98" i="6" l="1"/>
  <c r="B25" i="6" l="1"/>
  <c r="D13" i="6" l="1"/>
  <c r="F13" i="6"/>
  <c r="B12" i="6"/>
  <c r="F63" i="6" l="1"/>
  <c r="D21" i="6"/>
  <c r="F51" i="6" l="1"/>
  <c r="F52" i="6"/>
  <c r="F53" i="6"/>
  <c r="F54" i="6"/>
  <c r="F55" i="6"/>
  <c r="F56" i="6"/>
  <c r="F58" i="6"/>
  <c r="F59" i="6"/>
  <c r="F60" i="6"/>
  <c r="F62" i="6"/>
  <c r="F64" i="6"/>
  <c r="F66" i="6"/>
  <c r="F67" i="6"/>
  <c r="F68" i="6"/>
  <c r="F69" i="6"/>
  <c r="F71" i="6"/>
  <c r="F72" i="6"/>
  <c r="F73" i="6"/>
  <c r="F75" i="6"/>
  <c r="F76" i="6"/>
  <c r="F77" i="6"/>
  <c r="F78" i="6"/>
  <c r="F79" i="6"/>
  <c r="F81" i="6"/>
  <c r="F82" i="6"/>
  <c r="F84" i="6"/>
  <c r="F85" i="6"/>
  <c r="F86" i="6"/>
  <c r="F87" i="6"/>
  <c r="F89" i="6"/>
  <c r="F90" i="6"/>
  <c r="F91" i="6"/>
  <c r="F92" i="6"/>
  <c r="F94" i="6"/>
  <c r="F95" i="6"/>
  <c r="F50" i="6"/>
  <c r="F10" i="6"/>
  <c r="F11" i="6"/>
  <c r="F14" i="6"/>
  <c r="F15" i="6"/>
  <c r="F16" i="6"/>
  <c r="F18" i="6"/>
  <c r="F19" i="6"/>
  <c r="F20" i="6"/>
  <c r="F21" i="6"/>
  <c r="F22" i="6"/>
  <c r="F23" i="6"/>
  <c r="F26" i="6"/>
  <c r="F29" i="6"/>
  <c r="F30" i="6"/>
  <c r="F31" i="6"/>
  <c r="F32" i="6"/>
  <c r="F34" i="6"/>
  <c r="F36" i="6"/>
  <c r="F37" i="6"/>
  <c r="F40" i="6"/>
  <c r="F41" i="6"/>
  <c r="F42" i="6"/>
  <c r="F43" i="6"/>
  <c r="F44" i="6"/>
  <c r="F45" i="6"/>
  <c r="F46" i="6"/>
  <c r="D58" i="6" l="1"/>
  <c r="B107" i="6"/>
  <c r="F27" i="6" l="1"/>
  <c r="D11" i="6" l="1"/>
  <c r="C33" i="6"/>
  <c r="C24" i="6" s="1"/>
  <c r="D52" i="6" l="1"/>
  <c r="D42" i="6"/>
  <c r="D41" i="6"/>
  <c r="D40" i="6"/>
  <c r="C17" i="6"/>
  <c r="C8" i="6" s="1"/>
  <c r="C47" i="6" s="1"/>
  <c r="C93" i="6"/>
  <c r="C88" i="6"/>
  <c r="C83" i="6"/>
  <c r="C74" i="6"/>
  <c r="C70" i="6"/>
  <c r="C65" i="6"/>
  <c r="C98" i="6" s="1"/>
  <c r="B9" i="6"/>
  <c r="B38" i="6"/>
  <c r="F38" i="6" s="1"/>
  <c r="B17" i="6"/>
  <c r="C101" i="6" l="1"/>
  <c r="F98" i="6"/>
  <c r="F33" i="6"/>
  <c r="B24" i="6"/>
  <c r="F93" i="6"/>
  <c r="F88" i="6"/>
  <c r="F83" i="6"/>
  <c r="F80" i="6"/>
  <c r="F74" i="6"/>
  <c r="F70" i="6"/>
  <c r="F65" i="6"/>
  <c r="F61" i="6"/>
  <c r="F57" i="6"/>
  <c r="F49" i="6"/>
  <c r="F17" i="6"/>
  <c r="F9" i="6"/>
  <c r="F12" i="6"/>
  <c r="B8" i="6"/>
  <c r="D38" i="6"/>
  <c r="F8" i="6" l="1"/>
  <c r="B7" i="6"/>
  <c r="D8" i="6"/>
  <c r="B47" i="6"/>
  <c r="B101" i="6" s="1"/>
  <c r="D71" i="6"/>
  <c r="D90" i="6"/>
  <c r="D92" i="6"/>
  <c r="D67" i="6"/>
  <c r="D69" i="6"/>
  <c r="D20" i="6"/>
  <c r="D31" i="6"/>
  <c r="D33" i="6"/>
  <c r="D62" i="6"/>
  <c r="D65" i="6"/>
  <c r="D74" i="6"/>
  <c r="D88" i="6"/>
  <c r="D68" i="6"/>
  <c r="D80" i="6"/>
  <c r="D15" i="6"/>
  <c r="D36" i="6"/>
  <c r="D72" i="6"/>
  <c r="D77" i="6"/>
  <c r="D85" i="6"/>
  <c r="D26" i="6"/>
  <c r="D91" i="6"/>
  <c r="D10" i="6"/>
  <c r="D18" i="6"/>
  <c r="D51" i="6"/>
  <c r="D53" i="6"/>
  <c r="D57" i="6"/>
  <c r="D59" i="6"/>
  <c r="D61" i="6"/>
  <c r="D76" i="6"/>
  <c r="D82" i="6"/>
  <c r="D84" i="6"/>
  <c r="D9" i="6"/>
  <c r="D17" i="6"/>
  <c r="D19" i="6"/>
  <c r="D27" i="6"/>
  <c r="D50" i="6"/>
  <c r="D56" i="6"/>
  <c r="D60" i="6"/>
  <c r="D70" i="6"/>
  <c r="D75" i="6"/>
  <c r="D83" i="6"/>
  <c r="D93" i="6"/>
  <c r="D12" i="6"/>
  <c r="D22" i="6"/>
  <c r="D34" i="6"/>
  <c r="D49" i="6"/>
  <c r="D55" i="6"/>
  <c r="D64" i="6"/>
  <c r="D66" i="6"/>
  <c r="D73" i="6"/>
  <c r="D78" i="6"/>
  <c r="D87" i="6"/>
  <c r="D89" i="6"/>
  <c r="D94" i="6"/>
  <c r="D14" i="6"/>
  <c r="D16" i="6"/>
  <c r="D32" i="6"/>
  <c r="D37" i="6"/>
  <c r="D63" i="6"/>
  <c r="D79" i="6"/>
  <c r="D81" i="6"/>
  <c r="D86" i="6"/>
  <c r="D95" i="6"/>
  <c r="F28" i="6" l="1"/>
  <c r="D25" i="6"/>
  <c r="D28" i="6"/>
  <c r="C7" i="6" l="1"/>
  <c r="F7" i="6" s="1"/>
  <c r="F25" i="6"/>
  <c r="F24" i="6" l="1"/>
  <c r="D7" i="6"/>
  <c r="D24" i="6"/>
  <c r="D47" i="6" l="1"/>
  <c r="F47" i="6"/>
  <c r="D96" i="6"/>
  <c r="F96" i="6"/>
  <c r="D98" i="6" l="1"/>
</calcChain>
</file>

<file path=xl/sharedStrings.xml><?xml version="1.0" encoding="utf-8"?>
<sst xmlns="http://schemas.openxmlformats.org/spreadsheetml/2006/main" count="115" uniqueCount="109">
  <si>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</si>
  <si>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</si>
  <si>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</si>
  <si>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</si>
  <si>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</si>
  <si>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</si>
  <si>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</si>
  <si>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</si>
  <si>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</si>
  <si>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</si>
  <si>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</si>
  <si>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</si>
  <si>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</si>
  <si>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</si>
  <si>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</si>
  <si>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</si>
  <si>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</si>
  <si>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</si>
  <si>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</si>
  <si>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</si>
  <si>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</si>
  <si>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</si>
  <si>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</si>
  <si>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</si>
  <si>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</si>
  <si>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</si>
  <si>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</si>
  <si>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</si>
  <si>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</si>
  <si>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</si>
  <si>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</si>
  <si>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</si>
  <si>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</si>
  <si>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</si>
  <si>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</si>
  <si>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</si>
  <si>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</si>
  <si>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</si>
  <si>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</si>
  <si>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</si>
  <si>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</si>
  <si>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</si>
  <si>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</si>
  <si>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</si>
  <si>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</si>
  <si>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</si>
  <si>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</si>
  <si>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</si>
  <si>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</si>
  <si>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</si>
  <si>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</si>
  <si>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</si>
  <si>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</si>
  <si>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</si>
  <si>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</si>
  <si>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</si>
  <si>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</si>
  <si>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</si>
  <si>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</si>
  <si>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</si>
  <si>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</si>
  <si>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</si>
  <si>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</si>
  <si>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</si>
  <si>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</si>
  <si>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</si>
  <si>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</si>
  <si>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</si>
  <si>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</si>
  <si>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</si>
  <si>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</si>
  <si>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</si>
  <si>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</si>
  <si>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</si>
  <si>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</si>
  <si>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</si>
  <si>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</si>
  <si>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</si>
  <si>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</si>
  <si>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</si>
  <si>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</si>
  <si>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</si>
  <si>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</si>
  <si>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</si>
  <si>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</si>
  <si>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</si>
  <si>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</si>
  <si>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</si>
  <si>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</si>
  <si>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</si>
  <si>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</si>
  <si>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</si>
  <si>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</si>
  <si>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</si>
  <si>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</si>
  <si>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</si>
  <si>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</si>
  <si>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</si>
  <si>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</si>
  <si>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</si>
  <si>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</si>
  <si>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</si>
  <si>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</si>
  <si>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</si>
  <si>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</si>
  <si>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</si>
  <si>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Сведения об исполнении  бюджета города Чебоксары  на 01.03.2021 </t>
  </si>
  <si>
    <t xml:space="preserve">Исполнено                за январь-февраль 2021 года  (тыс.руб.)   </t>
  </si>
  <si>
    <t>Гражданская оборона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</si>
</sst>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84">
    <xf numFmtId="0" fontId="0" fillId="0" borderId="0"/>
    <xf numFmtId="0" fontId="26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32" fillId="0" borderId="0"/>
    <xf numFmtId="0" fontId="32" fillId="0" borderId="0"/>
    <xf numFmtId="164" fontId="33" fillId="8" borderId="11">
      <alignment horizontal="right" vertical="top" shrinkToFit="1"/>
    </xf>
    <xf numFmtId="164" fontId="33" fillId="36" borderId="11">
      <alignment horizontal="right" vertical="top" shrinkToFit="1"/>
    </xf>
    <xf numFmtId="164" fontId="34" fillId="0" borderId="11">
      <alignment horizontal="right" vertical="top" shrinkToFit="1"/>
    </xf>
    <xf numFmtId="0" fontId="34" fillId="0" borderId="0">
      <alignment horizontal="center" vertical="center" wrapText="1" shrinkToFit="1"/>
    </xf>
    <xf numFmtId="164" fontId="35" fillId="37" borderId="11">
      <alignment horizontal="right" vertical="center" shrinkToFit="1"/>
    </xf>
    <xf numFmtId="164" fontId="35" fillId="36" borderId="11">
      <alignment horizontal="right" vertical="top" shrinkToFit="1"/>
    </xf>
    <xf numFmtId="164" fontId="35" fillId="38" borderId="11">
      <alignment horizontal="right" vertical="top" shrinkToFit="1"/>
    </xf>
    <xf numFmtId="164" fontId="35" fillId="0" borderId="11">
      <alignment horizontal="right" vertical="top" shrinkToFit="1"/>
    </xf>
    <xf numFmtId="164" fontId="36" fillId="0" borderId="12">
      <alignment horizontal="right" vertical="top" shrinkToFit="1"/>
    </xf>
    <xf numFmtId="0" fontId="37" fillId="0" borderId="0"/>
    <xf numFmtId="0" fontId="37" fillId="0" borderId="0"/>
    <xf numFmtId="0" fontId="32" fillId="0" borderId="0"/>
    <xf numFmtId="0" fontId="34" fillId="39" borderId="0"/>
    <xf numFmtId="0" fontId="34" fillId="40" borderId="0"/>
    <xf numFmtId="0" fontId="34" fillId="39" borderId="0"/>
    <xf numFmtId="0" fontId="35" fillId="0" borderId="0"/>
    <xf numFmtId="0" fontId="34" fillId="0" borderId="0">
      <alignment wrapText="1"/>
    </xf>
    <xf numFmtId="0" fontId="35" fillId="0" borderId="0"/>
    <xf numFmtId="0" fontId="35" fillId="0" borderId="0">
      <alignment horizontal="left"/>
    </xf>
    <xf numFmtId="0" fontId="38" fillId="0" borderId="0">
      <alignment horizontal="center" wrapText="1"/>
    </xf>
    <xf numFmtId="0" fontId="35" fillId="0" borderId="0">
      <alignment horizontal="left"/>
    </xf>
    <xf numFmtId="0" fontId="34" fillId="0" borderId="0">
      <alignment horizontal="left" vertical="center" wrapText="1"/>
    </xf>
    <xf numFmtId="0" fontId="38" fillId="0" borderId="0">
      <alignment horizontal="center"/>
    </xf>
    <xf numFmtId="0" fontId="34" fillId="0" borderId="0">
      <alignment horizontal="left" vertical="center" wrapText="1"/>
    </xf>
    <xf numFmtId="0" fontId="33" fillId="0" borderId="0">
      <alignment horizontal="center" vertical="center" shrinkToFit="1"/>
    </xf>
    <xf numFmtId="0" fontId="34" fillId="0" borderId="0">
      <alignment horizontal="right"/>
    </xf>
    <xf numFmtId="0" fontId="33" fillId="0" borderId="0">
      <alignment horizontal="center" vertical="center" shrinkToFit="1"/>
    </xf>
    <xf numFmtId="0" fontId="34" fillId="0" borderId="0">
      <alignment horizontal="center" vertical="center" shrinkToFit="1"/>
    </xf>
    <xf numFmtId="0" fontId="34" fillId="40" borderId="13"/>
    <xf numFmtId="0" fontId="34" fillId="0" borderId="0">
      <alignment horizontal="center" vertical="center" shrinkToFit="1"/>
    </xf>
    <xf numFmtId="0" fontId="34" fillId="39" borderId="13"/>
    <xf numFmtId="0" fontId="34" fillId="0" borderId="11">
      <alignment horizontal="center" vertical="center" wrapText="1"/>
    </xf>
    <xf numFmtId="0" fontId="34" fillId="39" borderId="13"/>
    <xf numFmtId="0" fontId="35" fillId="0" borderId="11">
      <alignment horizontal="center" vertical="center" wrapText="1"/>
    </xf>
    <xf numFmtId="0" fontId="34" fillId="40" borderId="14"/>
    <xf numFmtId="0" fontId="35" fillId="0" borderId="11">
      <alignment horizontal="center" vertical="center" wrapText="1"/>
    </xf>
    <xf numFmtId="0" fontId="34" fillId="39" borderId="14"/>
    <xf numFmtId="49" fontId="34" fillId="0" borderId="11">
      <alignment horizontal="left" vertical="top" wrapText="1" indent="2"/>
    </xf>
    <xf numFmtId="0" fontId="34" fillId="39" borderId="14"/>
    <xf numFmtId="0" fontId="35" fillId="36" borderId="11">
      <alignment vertical="top" wrapText="1"/>
    </xf>
    <xf numFmtId="0" fontId="33" fillId="0" borderId="11">
      <alignment horizontal="left"/>
    </xf>
    <xf numFmtId="0" fontId="35" fillId="36" borderId="11">
      <alignment vertical="top" wrapText="1"/>
    </xf>
    <xf numFmtId="0" fontId="35" fillId="38" borderId="11">
      <alignment vertical="top" wrapText="1"/>
    </xf>
    <xf numFmtId="0" fontId="34" fillId="40" borderId="15"/>
    <xf numFmtId="0" fontId="35" fillId="38" borderId="11">
      <alignment vertical="top" wrapText="1"/>
    </xf>
    <xf numFmtId="0" fontId="35" fillId="0" borderId="11">
      <alignment vertical="top" wrapText="1"/>
    </xf>
    <xf numFmtId="0" fontId="34" fillId="0" borderId="0"/>
    <xf numFmtId="0" fontId="35" fillId="0" borderId="11">
      <alignment vertical="top" wrapText="1"/>
    </xf>
    <xf numFmtId="0" fontId="34" fillId="39" borderId="15"/>
    <xf numFmtId="0" fontId="34" fillId="0" borderId="0">
      <alignment horizontal="left" wrapText="1"/>
    </xf>
    <xf numFmtId="0" fontId="34" fillId="39" borderId="15"/>
    <xf numFmtId="0" fontId="35" fillId="0" borderId="11"/>
    <xf numFmtId="49" fontId="34" fillId="0" borderId="11">
      <alignment horizontal="center" vertical="top" shrinkToFit="1"/>
    </xf>
    <xf numFmtId="0" fontId="35" fillId="0" borderId="11"/>
    <xf numFmtId="0" fontId="34" fillId="0" borderId="0">
      <alignment wrapText="1"/>
    </xf>
    <xf numFmtId="4" fontId="34" fillId="0" borderId="11">
      <alignment horizontal="right" vertical="top" shrinkToFit="1"/>
    </xf>
    <xf numFmtId="0" fontId="34" fillId="0" borderId="0">
      <alignment wrapText="1"/>
    </xf>
    <xf numFmtId="0" fontId="35" fillId="0" borderId="11">
      <alignment horizontal="center" vertical="center" wrapText="1"/>
    </xf>
    <xf numFmtId="4" fontId="33" fillId="8" borderId="11">
      <alignment horizontal="right" vertical="top" shrinkToFit="1"/>
    </xf>
    <xf numFmtId="0" fontId="35" fillId="0" borderId="11">
      <alignment horizontal="center" vertical="center" wrapText="1"/>
    </xf>
    <xf numFmtId="49" fontId="35" fillId="36" borderId="11">
      <alignment horizontal="left" vertical="top" shrinkToFit="1"/>
    </xf>
    <xf numFmtId="0" fontId="34" fillId="0" borderId="11">
      <alignment horizontal="center" vertical="center" wrapText="1"/>
    </xf>
    <xf numFmtId="49" fontId="35" fillId="36" borderId="11">
      <alignment horizontal="left" vertical="top" shrinkToFit="1"/>
    </xf>
    <xf numFmtId="0" fontId="35" fillId="38" borderId="16">
      <alignment wrapText="1"/>
    </xf>
    <xf numFmtId="0" fontId="34" fillId="0" borderId="0">
      <alignment horizontal="left" wrapText="1"/>
    </xf>
    <xf numFmtId="0" fontId="35" fillId="38" borderId="16">
      <alignment wrapText="1"/>
    </xf>
    <xf numFmtId="49" fontId="35" fillId="0" borderId="11">
      <alignment horizontal="left" vertical="top" shrinkToFit="1"/>
    </xf>
    <xf numFmtId="10" fontId="34" fillId="0" borderId="11">
      <alignment horizontal="right" vertical="top" shrinkToFit="1"/>
    </xf>
    <xf numFmtId="49" fontId="35" fillId="0" borderId="11">
      <alignment horizontal="left" vertical="top" shrinkToFit="1"/>
    </xf>
    <xf numFmtId="0" fontId="35" fillId="37" borderId="11">
      <alignment horizontal="left" vertical="center" shrinkToFit="1"/>
    </xf>
    <xf numFmtId="10" fontId="33" fillId="8" borderId="11">
      <alignment horizontal="right" vertical="top" shrinkToFit="1"/>
    </xf>
    <xf numFmtId="0" fontId="35" fillId="37" borderId="11">
      <alignment horizontal="left" vertical="center" shrinkToFit="1"/>
    </xf>
    <xf numFmtId="49" fontId="35" fillId="38" borderId="17">
      <alignment horizontal="left" vertical="top" shrinkToFit="1"/>
    </xf>
    <xf numFmtId="0" fontId="38" fillId="0" borderId="0">
      <alignment horizontal="center" wrapText="1"/>
    </xf>
    <xf numFmtId="49" fontId="35" fillId="38" borderId="17">
      <alignment horizontal="left" vertical="top" shrinkToFit="1"/>
    </xf>
    <xf numFmtId="0" fontId="35" fillId="0" borderId="11">
      <alignment horizontal="center" vertical="center" wrapText="1"/>
    </xf>
    <xf numFmtId="0" fontId="38" fillId="0" borderId="0">
      <alignment horizontal="center"/>
    </xf>
    <xf numFmtId="0" fontId="35" fillId="0" borderId="11">
      <alignment horizontal="center" vertical="center" wrapText="1"/>
    </xf>
    <xf numFmtId="4" fontId="35" fillId="36" borderId="11">
      <alignment horizontal="right" vertical="top" shrinkToFit="1"/>
    </xf>
    <xf numFmtId="0" fontId="33" fillId="0" borderId="11">
      <alignment vertical="top" wrapText="1"/>
    </xf>
    <xf numFmtId="4" fontId="35" fillId="36" borderId="11">
      <alignment horizontal="right" vertical="top" shrinkToFit="1"/>
    </xf>
    <xf numFmtId="4" fontId="35" fillId="38" borderId="11">
      <alignment horizontal="right" vertical="top" shrinkToFit="1"/>
    </xf>
    <xf numFmtId="4" fontId="33" fillId="36" borderId="11">
      <alignment horizontal="right" vertical="top" shrinkToFit="1"/>
    </xf>
    <xf numFmtId="4" fontId="35" fillId="38" borderId="11">
      <alignment horizontal="right" vertical="top" shrinkToFit="1"/>
    </xf>
    <xf numFmtId="4" fontId="35" fillId="0" borderId="11">
      <alignment horizontal="right" vertical="top" shrinkToFit="1"/>
    </xf>
    <xf numFmtId="10" fontId="33" fillId="36" borderId="11">
      <alignment horizontal="right" vertical="top" shrinkToFit="1"/>
    </xf>
    <xf numFmtId="4" fontId="35" fillId="0" borderId="11">
      <alignment horizontal="right" vertical="top" shrinkToFit="1"/>
    </xf>
    <xf numFmtId="4" fontId="35" fillId="37" borderId="11">
      <alignment horizontal="right" vertical="center" shrinkToFit="1"/>
    </xf>
    <xf numFmtId="0" fontId="35" fillId="0" borderId="0">
      <alignment horizontal="left" vertical="top"/>
    </xf>
    <xf numFmtId="0" fontId="35" fillId="0" borderId="18"/>
    <xf numFmtId="0" fontId="35" fillId="0" borderId="19">
      <alignment horizontal="right"/>
    </xf>
    <xf numFmtId="49" fontId="35" fillId="0" borderId="20">
      <alignment horizontal="center"/>
    </xf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1" fillId="7" borderId="7" applyNumberFormat="0" applyAlignment="0" applyProtection="0"/>
    <xf numFmtId="0" fontId="10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6" fillId="0" borderId="0"/>
    <xf numFmtId="0" fontId="26" fillId="0" borderId="0"/>
    <xf numFmtId="0" fontId="26" fillId="41" borderId="0"/>
    <xf numFmtId="0" fontId="26" fillId="41" borderId="0"/>
    <xf numFmtId="0" fontId="26" fillId="41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/>
    <xf numFmtId="0" fontId="26" fillId="41" borderId="0"/>
    <xf numFmtId="0" fontId="26" fillId="41" borderId="0"/>
    <xf numFmtId="0" fontId="26" fillId="41" borderId="0"/>
    <xf numFmtId="0" fontId="26" fillId="41" borderId="0"/>
    <xf numFmtId="0" fontId="39" fillId="0" borderId="0"/>
    <xf numFmtId="0" fontId="15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0" fillId="0" borderId="6" applyNumberFormat="0" applyFill="0" applyAlignment="0" applyProtection="0"/>
    <xf numFmtId="0" fontId="22" fillId="0" borderId="0" applyNumberFormat="0" applyFill="0" applyBorder="0" applyAlignment="0" applyProtection="0"/>
    <xf numFmtId="166" fontId="40" fillId="0" borderId="0" applyFont="0" applyFill="0" applyBorder="0" applyAlignment="0" applyProtection="0"/>
    <xf numFmtId="0" fontId="14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5" fillId="32" borderId="0" applyNumberFormat="0" applyBorder="0" applyAlignment="0" applyProtection="0"/>
    <xf numFmtId="0" fontId="41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0" fillId="0" borderId="0"/>
    <xf numFmtId="0" fontId="8" fillId="8" borderId="8" applyNumberFormat="0" applyFont="0" applyAlignment="0" applyProtection="0"/>
    <xf numFmtId="0" fontId="26" fillId="0" borderId="0"/>
    <xf numFmtId="4" fontId="36" fillId="0" borderId="11">
      <alignment horizontal="right" shrinkToFit="1"/>
    </xf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42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6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6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4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</cellStyleXfs>
  <cellXfs count="70">
    <xf numFmtId="0" fontId="0" fillId="0" borderId="0" xfId="0"/>
    <xf numFmtId="0" fontId="28" fillId="34" borderId="0" xfId="155" applyFont="1" applyFill="1"/>
    <xf numFmtId="165" fontId="28" fillId="33" borderId="0" xfId="155" applyNumberFormat="1" applyFont="1" applyFill="1"/>
    <xf numFmtId="0" fontId="28" fillId="33" borderId="0" xfId="155" applyFont="1" applyFill="1"/>
    <xf numFmtId="0" fontId="31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27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8" fillId="34" borderId="0" xfId="155" applyFont="1" applyFill="1" applyAlignment="1"/>
    <xf numFmtId="0" fontId="28" fillId="35" borderId="0" xfId="155" applyFont="1" applyFill="1"/>
    <xf numFmtId="0" fontId="31" fillId="33" borderId="10" xfId="155" applyFont="1" applyFill="1" applyBorder="1" applyAlignment="1">
      <alignment horizontal="center" vertical="center" wrapText="1"/>
    </xf>
    <xf numFmtId="0" fontId="27" fillId="33" borderId="10" xfId="155" applyFont="1" applyFill="1" applyBorder="1" applyAlignment="1">
      <alignment horizontal="left" vertical="center" wrapText="1"/>
    </xf>
    <xf numFmtId="0" fontId="28" fillId="33" borderId="21" xfId="155" applyFont="1" applyFill="1" applyBorder="1" applyAlignment="1">
      <alignment horizontal="justify" vertical="center" wrapText="1"/>
    </xf>
    <xf numFmtId="0" fontId="27" fillId="33" borderId="10" xfId="155" applyFont="1" applyFill="1" applyBorder="1" applyAlignment="1">
      <alignment horizontal="justify" vertical="top" wrapText="1"/>
    </xf>
    <xf numFmtId="164" fontId="30" fillId="33" borderId="10" xfId="222" applyNumberFormat="1" applyFont="1" applyFill="1" applyBorder="1" applyAlignment="1">
      <alignment horizontal="right"/>
    </xf>
    <xf numFmtId="164" fontId="28" fillId="33" borderId="10" xfId="222" applyNumberFormat="1" applyFont="1" applyFill="1" applyBorder="1" applyAlignment="1"/>
    <xf numFmtId="164" fontId="27" fillId="33" borderId="21" xfId="155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/>
    <xf numFmtId="164" fontId="28" fillId="33" borderId="21" xfId="155" applyNumberFormat="1" applyFont="1" applyFill="1" applyBorder="1" applyAlignment="1"/>
    <xf numFmtId="0" fontId="28" fillId="33" borderId="10" xfId="155" applyFont="1" applyFill="1" applyBorder="1" applyAlignment="1"/>
    <xf numFmtId="164" fontId="29" fillId="33" borderId="10" xfId="155" applyNumberFormat="1" applyFont="1" applyFill="1" applyBorder="1" applyAlignment="1"/>
    <xf numFmtId="164" fontId="28" fillId="33" borderId="10" xfId="0" applyNumberFormat="1" applyFont="1" applyFill="1" applyBorder="1"/>
    <xf numFmtId="164" fontId="28" fillId="33" borderId="0" xfId="155" applyNumberFormat="1" applyFont="1" applyFill="1" applyAlignment="1">
      <alignment horizontal="right"/>
    </xf>
    <xf numFmtId="0" fontId="28" fillId="33" borderId="0" xfId="155" applyFont="1" applyFill="1"/>
    <xf numFmtId="0" fontId="31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27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7" fillId="33" borderId="10" xfId="155" applyNumberFormat="1" applyFont="1" applyFill="1" applyBorder="1" applyAlignment="1">
      <alignment horizontal="center" vertical="center"/>
    </xf>
    <xf numFmtId="0" fontId="27" fillId="33" borderId="10" xfId="155" applyFont="1" applyFill="1" applyBorder="1" applyAlignment="1">
      <alignment horizontal="center" vertical="center"/>
    </xf>
    <xf numFmtId="0" fontId="27" fillId="33" borderId="10" xfId="155" applyFont="1" applyFill="1" applyBorder="1" applyAlignment="1">
      <alignment horizontal="center" vertical="center" wrapText="1"/>
    </xf>
    <xf numFmtId="165" fontId="27" fillId="33" borderId="10" xfId="155" applyNumberFormat="1" applyFont="1" applyFill="1" applyBorder="1" applyAlignment="1">
      <alignment horizontal="center" vertical="center" wrapText="1"/>
    </xf>
    <xf numFmtId="164" fontId="27" fillId="33" borderId="10" xfId="155" applyNumberFormat="1" applyFont="1" applyFill="1" applyBorder="1" applyAlignment="1">
      <alignment horizontal="center" vertical="center" wrapText="1"/>
    </xf>
    <xf numFmtId="165" fontId="30" fillId="33" borderId="0" xfId="155" applyNumberFormat="1" applyFont="1" applyFill="1" applyBorder="1" applyAlignment="1">
      <alignment horizontal="center"/>
    </xf>
    <xf numFmtId="0" fontId="30" fillId="33" borderId="0" xfId="155" applyFont="1" applyFill="1"/>
    <xf numFmtId="0" fontId="30" fillId="33" borderId="0" xfId="155" applyFont="1" applyFill="1" applyAlignment="1">
      <alignment horizontal="left" vertical="center" wrapText="1"/>
    </xf>
    <xf numFmtId="0" fontId="31" fillId="33" borderId="10" xfId="155" applyFont="1" applyFill="1" applyBorder="1" applyAlignment="1">
      <alignment horizontal="center" vertical="center" wrapText="1"/>
    </xf>
    <xf numFmtId="164" fontId="27" fillId="33" borderId="10" xfId="155" applyNumberFormat="1" applyFont="1" applyFill="1" applyBorder="1" applyAlignment="1">
      <alignment horizontal="right"/>
    </xf>
    <xf numFmtId="164" fontId="27" fillId="33" borderId="10" xfId="155" applyNumberFormat="1" applyFont="1" applyFill="1" applyBorder="1" applyAlignment="1"/>
    <xf numFmtId="0" fontId="28" fillId="33" borderId="0" xfId="155" applyFont="1" applyFill="1" applyAlignment="1">
      <alignment horizontal="right"/>
    </xf>
    <xf numFmtId="0" fontId="28" fillId="33" borderId="0" xfId="155" applyFont="1" applyFill="1" applyAlignment="1"/>
    <xf numFmtId="164" fontId="28" fillId="33" borderId="10" xfId="155" applyNumberFormat="1" applyFont="1" applyFill="1" applyBorder="1" applyAlignment="1">
      <alignment horizontal="right"/>
    </xf>
    <xf numFmtId="164" fontId="28" fillId="33" borderId="10" xfId="155" applyNumberFormat="1" applyFont="1" applyFill="1" applyBorder="1" applyAlignment="1"/>
    <xf numFmtId="0" fontId="27" fillId="33" borderId="0" xfId="155" applyFont="1" applyFill="1" applyAlignment="1"/>
    <xf numFmtId="164" fontId="27" fillId="33" borderId="21" xfId="155" applyNumberFormat="1" applyFont="1" applyFill="1" applyBorder="1" applyAlignment="1"/>
    <xf numFmtId="164" fontId="28" fillId="33" borderId="10" xfId="0" applyNumberFormat="1" applyFont="1" applyFill="1" applyBorder="1" applyAlignment="1">
      <alignment horizontal="right"/>
    </xf>
    <xf numFmtId="164" fontId="27" fillId="33" borderId="10" xfId="0" applyNumberFormat="1" applyFont="1" applyFill="1" applyBorder="1" applyAlignment="1"/>
    <xf numFmtId="164" fontId="28" fillId="33" borderId="10" xfId="0" applyNumberFormat="1" applyFont="1" applyFill="1" applyBorder="1" applyAlignment="1"/>
    <xf numFmtId="0" fontId="28" fillId="33" borderId="0" xfId="0" applyFont="1" applyFill="1" applyAlignment="1"/>
    <xf numFmtId="164" fontId="30" fillId="33" borderId="10" xfId="0" applyNumberFormat="1" applyFont="1" applyFill="1" applyBorder="1"/>
    <xf numFmtId="164" fontId="31" fillId="33" borderId="10" xfId="0" applyNumberFormat="1" applyFont="1" applyFill="1" applyBorder="1"/>
    <xf numFmtId="164" fontId="31" fillId="33" borderId="10" xfId="0" applyNumberFormat="1" applyFont="1" applyFill="1" applyBorder="1" applyAlignment="1">
      <alignment horizontal="right"/>
    </xf>
    <xf numFmtId="164" fontId="30" fillId="33" borderId="10" xfId="0" applyNumberFormat="1" applyFont="1" applyFill="1" applyBorder="1" applyAlignment="1">
      <alignment horizontal="right"/>
    </xf>
    <xf numFmtId="164" fontId="27" fillId="33" borderId="10" xfId="0" applyNumberFormat="1" applyFont="1" applyFill="1" applyBorder="1"/>
    <xf numFmtId="0" fontId="30" fillId="33" borderId="10" xfId="155" applyFont="1" applyFill="1" applyBorder="1" applyAlignment="1">
      <alignment horizontal="justify" vertical="top" wrapText="1"/>
    </xf>
    <xf numFmtId="0" fontId="27" fillId="33" borderId="0" xfId="155" applyFont="1" applyFill="1" applyAlignment="1">
      <alignment vertical="center"/>
    </xf>
    <xf numFmtId="0" fontId="27" fillId="33" borderId="10" xfId="155" applyFont="1" applyFill="1" applyBorder="1" applyAlignment="1">
      <alignment horizontal="center" vertical="top" wrapText="1"/>
    </xf>
    <xf numFmtId="0" fontId="27" fillId="33" borderId="0" xfId="155" applyFont="1" applyFill="1" applyBorder="1" applyAlignment="1">
      <alignment horizontal="justify" vertical="top" wrapText="1"/>
    </xf>
    <xf numFmtId="164" fontId="27" fillId="33" borderId="0" xfId="155" applyNumberFormat="1" applyFont="1" applyFill="1" applyBorder="1" applyAlignment="1">
      <alignment horizontal="right"/>
    </xf>
    <xf numFmtId="164" fontId="29" fillId="33" borderId="0" xfId="155" applyNumberFormat="1" applyFont="1" applyFill="1" applyBorder="1" applyAlignment="1"/>
    <xf numFmtId="0" fontId="28" fillId="33" borderId="0" xfId="155" applyFont="1" applyFill="1" applyBorder="1" applyAlignment="1"/>
    <xf numFmtId="164" fontId="28" fillId="33" borderId="0" xfId="155" applyNumberFormat="1" applyFont="1" applyFill="1" applyBorder="1" applyAlignment="1">
      <alignment horizontal="right"/>
    </xf>
    <xf numFmtId="0" fontId="28" fillId="33" borderId="10" xfId="155" applyFont="1" applyFill="1" applyBorder="1" applyAlignment="1">
      <alignment horizontal="justify" vertical="top" wrapText="1"/>
    </xf>
    <xf numFmtId="164" fontId="31" fillId="33" borderId="10" xfId="1010" applyNumberFormat="1" applyFont="1" applyFill="1" applyBorder="1"/>
    <xf numFmtId="164" fontId="30" fillId="33" borderId="10" xfId="1010" applyNumberFormat="1" applyFont="1" applyFill="1" applyBorder="1"/>
    <xf numFmtId="164" fontId="28" fillId="33" borderId="10" xfId="1010" applyNumberFormat="1" applyFont="1" applyFill="1" applyBorder="1"/>
    <xf numFmtId="164" fontId="30" fillId="33" borderId="10" xfId="1010" applyNumberFormat="1" applyFont="1" applyFill="1" applyBorder="1" applyAlignment="1">
      <alignment horizontal="right" vertical="center"/>
    </xf>
    <xf numFmtId="4" fontId="28" fillId="34" borderId="0" xfId="155" applyNumberFormat="1" applyFont="1" applyFill="1"/>
    <xf numFmtId="164" fontId="28" fillId="34" borderId="0" xfId="155" applyNumberFormat="1" applyFont="1" applyFill="1"/>
    <xf numFmtId="0" fontId="27" fillId="33" borderId="0" xfId="155" applyFont="1" applyFill="1" applyAlignment="1">
      <alignment horizontal="center" vertical="center"/>
    </xf>
  </cellXfs>
  <cellStyles count="1084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showZeros="0" tabSelected="1" view="pageBreakPreview" topLeftCell="A91" zoomScaleNormal="100" zoomScaleSheetLayoutView="100" workbookViewId="0">
      <selection activeCell="A118" sqref="A118"/>
    </sheetView>
  </sheetViews>
  <sheetFormatPr defaultColWidth="9.44140625" defaultRowHeight="13.8" x14ac:dyDescent="0.25"/>
  <cols>
    <col min="1" max="1" width="61.33203125" style="3" customWidth="1"/>
    <col min="2" max="2" width="15.88671875" style="23" customWidth="1"/>
    <col min="3" max="3" width="15" style="22" customWidth="1"/>
    <col min="4" max="4" width="14.33203125" style="2" customWidth="1"/>
    <col min="5" max="5" width="0" style="23" hidden="1" customWidth="1"/>
    <col min="6" max="6" width="16.33203125" style="23" customWidth="1"/>
    <col min="7" max="7" width="9.44140625" style="1"/>
    <col min="8" max="8" width="15.44140625" style="1" bestFit="1" customWidth="1"/>
    <col min="9" max="16384" width="9.44140625" style="1"/>
  </cols>
  <sheetData>
    <row r="1" spans="1:6" ht="14.25" customHeight="1" x14ac:dyDescent="0.25">
      <c r="A1" s="55"/>
      <c r="B1" s="55"/>
      <c r="C1" s="55"/>
      <c r="D1" s="55"/>
      <c r="E1" s="55"/>
      <c r="F1" s="55"/>
    </row>
    <row r="2" spans="1:6" ht="14.25" customHeight="1" x14ac:dyDescent="0.25">
      <c r="A2" s="69" t="s">
        <v>106</v>
      </c>
      <c r="B2" s="69"/>
      <c r="C2" s="69"/>
      <c r="D2" s="69"/>
      <c r="E2" s="69"/>
      <c r="F2" s="69"/>
    </row>
    <row r="3" spans="1:6" x14ac:dyDescent="0.25">
      <c r="A3" s="35"/>
      <c r="B3" s="34"/>
      <c r="D3" s="33"/>
    </row>
    <row r="4" spans="1:6" ht="69" x14ac:dyDescent="0.25">
      <c r="A4" s="30" t="s">
        <v>0</v>
      </c>
      <c r="B4" s="30" t="s">
        <v>1</v>
      </c>
      <c r="C4" s="32" t="s">
        <v>107</v>
      </c>
      <c r="D4" s="31" t="s">
        <v>2</v>
      </c>
      <c r="F4" s="56" t="s">
        <v>100</v>
      </c>
    </row>
    <row r="5" spans="1:6" x14ac:dyDescent="0.25">
      <c r="A5" s="30">
        <v>1</v>
      </c>
      <c r="B5" s="29">
        <v>2</v>
      </c>
      <c r="C5" s="28">
        <v>3</v>
      </c>
      <c r="D5" s="28">
        <v>4</v>
      </c>
      <c r="F5" s="28" t="s">
        <v>101</v>
      </c>
    </row>
    <row r="6" spans="1:6" x14ac:dyDescent="0.25">
      <c r="A6" s="36" t="s">
        <v>94</v>
      </c>
      <c r="B6" s="29"/>
      <c r="C6" s="28"/>
      <c r="D6" s="28"/>
      <c r="F6" s="28"/>
    </row>
    <row r="7" spans="1:6" s="3" customFormat="1" x14ac:dyDescent="0.25">
      <c r="A7" s="30" t="s">
        <v>3</v>
      </c>
      <c r="B7" s="37">
        <f>B8+B24</f>
        <v>4232150.8000000007</v>
      </c>
      <c r="C7" s="37">
        <f>C8+C24</f>
        <v>624953.9</v>
      </c>
      <c r="D7" s="38">
        <f>C7/B7*100</f>
        <v>14.766815492491428</v>
      </c>
      <c r="E7" s="39"/>
      <c r="F7" s="37">
        <f>C7-B7</f>
        <v>-3607196.9000000008</v>
      </c>
    </row>
    <row r="8" spans="1:6" s="3" customFormat="1" x14ac:dyDescent="0.25">
      <c r="A8" s="30" t="s">
        <v>51</v>
      </c>
      <c r="B8" s="38">
        <f>B9+B11+B12+B17+B21+B22+B23</f>
        <v>3374993.7</v>
      </c>
      <c r="C8" s="38">
        <f>C9+C11+C12+C17+C21+C22+C23</f>
        <v>455701.2</v>
      </c>
      <c r="D8" s="38">
        <f>C8/B8*100</f>
        <v>13.502282982039343</v>
      </c>
      <c r="E8" s="40"/>
      <c r="F8" s="37">
        <f>C8-B8</f>
        <v>-2919292.5</v>
      </c>
    </row>
    <row r="9" spans="1:6" s="3" customFormat="1" x14ac:dyDescent="0.25">
      <c r="A9" s="24" t="s">
        <v>102</v>
      </c>
      <c r="B9" s="37">
        <f>B10</f>
        <v>2159116</v>
      </c>
      <c r="C9" s="37">
        <f>C10</f>
        <v>305321.3</v>
      </c>
      <c r="D9" s="38">
        <f t="shared" ref="D9:D22" si="0">C9/B9*100</f>
        <v>14.141032718946086</v>
      </c>
      <c r="E9" s="40"/>
      <c r="F9" s="37">
        <f t="shared" ref="F9:F47" si="1">C9-B9</f>
        <v>-1853794.7</v>
      </c>
    </row>
    <row r="10" spans="1:6" s="3" customFormat="1" x14ac:dyDescent="0.25">
      <c r="A10" s="25" t="s">
        <v>4</v>
      </c>
      <c r="B10" s="41">
        <v>2159116</v>
      </c>
      <c r="C10" s="66">
        <v>305321.3</v>
      </c>
      <c r="D10" s="42">
        <f t="shared" si="0"/>
        <v>14.141032718946086</v>
      </c>
      <c r="E10" s="40"/>
      <c r="F10" s="41">
        <f t="shared" si="1"/>
        <v>-1853794.7</v>
      </c>
    </row>
    <row r="11" spans="1:6" s="3" customFormat="1" x14ac:dyDescent="0.25">
      <c r="A11" s="26" t="s">
        <v>64</v>
      </c>
      <c r="B11" s="37">
        <v>10615.7</v>
      </c>
      <c r="C11" s="53">
        <v>819.1</v>
      </c>
      <c r="D11" s="38">
        <f t="shared" si="0"/>
        <v>7.7159301788859898</v>
      </c>
      <c r="E11" s="40"/>
      <c r="F11" s="37">
        <f t="shared" si="1"/>
        <v>-9796.6</v>
      </c>
    </row>
    <row r="12" spans="1:6" s="3" customFormat="1" x14ac:dyDescent="0.25">
      <c r="A12" s="24" t="s">
        <v>65</v>
      </c>
      <c r="B12" s="37">
        <f>SUM(B13:B16)</f>
        <v>507600</v>
      </c>
      <c r="C12" s="37">
        <f>SUM(C13:C16)</f>
        <v>90549.2</v>
      </c>
      <c r="D12" s="38">
        <f t="shared" si="0"/>
        <v>17.838691883372736</v>
      </c>
      <c r="E12" s="40"/>
      <c r="F12" s="37">
        <f t="shared" si="1"/>
        <v>-417050.8</v>
      </c>
    </row>
    <row r="13" spans="1:6" s="3" customFormat="1" ht="27.6" x14ac:dyDescent="0.25">
      <c r="A13" s="27" t="s">
        <v>103</v>
      </c>
      <c r="B13" s="41">
        <v>398070</v>
      </c>
      <c r="C13" s="21">
        <v>22877.599999999999</v>
      </c>
      <c r="D13" s="42">
        <f t="shared" si="0"/>
        <v>5.7471299017760691</v>
      </c>
      <c r="E13" s="40"/>
      <c r="F13" s="41">
        <f t="shared" si="1"/>
        <v>-375192.4</v>
      </c>
    </row>
    <row r="14" spans="1:6" s="3" customFormat="1" ht="27.6" x14ac:dyDescent="0.25">
      <c r="A14" s="25" t="s">
        <v>5</v>
      </c>
      <c r="B14" s="41">
        <v>90900</v>
      </c>
      <c r="C14" s="49">
        <v>62499.199999999997</v>
      </c>
      <c r="D14" s="42">
        <f t="shared" si="0"/>
        <v>68.755995599559952</v>
      </c>
      <c r="E14" s="40"/>
      <c r="F14" s="41">
        <f t="shared" si="1"/>
        <v>-28400.800000000003</v>
      </c>
    </row>
    <row r="15" spans="1:6" s="3" customFormat="1" x14ac:dyDescent="0.25">
      <c r="A15" s="25" t="s">
        <v>6</v>
      </c>
      <c r="B15" s="41">
        <v>2825</v>
      </c>
      <c r="C15" s="49">
        <v>0.3</v>
      </c>
      <c r="D15" s="42">
        <f t="shared" si="0"/>
        <v>1.0619469026548672E-2</v>
      </c>
      <c r="E15" s="40"/>
      <c r="F15" s="41">
        <f t="shared" si="1"/>
        <v>-2824.7</v>
      </c>
    </row>
    <row r="16" spans="1:6" s="3" customFormat="1" ht="27.6" x14ac:dyDescent="0.25">
      <c r="A16" s="25" t="s">
        <v>7</v>
      </c>
      <c r="B16" s="41">
        <v>15805</v>
      </c>
      <c r="C16" s="49">
        <v>5172.1000000000004</v>
      </c>
      <c r="D16" s="42">
        <f t="shared" si="0"/>
        <v>32.724454286618162</v>
      </c>
      <c r="E16" s="40"/>
      <c r="F16" s="41">
        <f t="shared" si="1"/>
        <v>-10632.9</v>
      </c>
    </row>
    <row r="17" spans="1:6" s="3" customFormat="1" x14ac:dyDescent="0.25">
      <c r="A17" s="24" t="s">
        <v>66</v>
      </c>
      <c r="B17" s="37">
        <f>B18+B19+B20</f>
        <v>608854</v>
      </c>
      <c r="C17" s="37">
        <f>C18+C19+C20</f>
        <v>50074.400000000001</v>
      </c>
      <c r="D17" s="38">
        <f t="shared" si="0"/>
        <v>8.2243690605629602</v>
      </c>
      <c r="E17" s="40"/>
      <c r="F17" s="37">
        <f t="shared" si="1"/>
        <v>-558779.6</v>
      </c>
    </row>
    <row r="18" spans="1:6" s="3" customFormat="1" x14ac:dyDescent="0.25">
      <c r="A18" s="25" t="s">
        <v>8</v>
      </c>
      <c r="B18" s="41">
        <v>174548</v>
      </c>
      <c r="C18" s="49">
        <v>7192.1</v>
      </c>
      <c r="D18" s="42">
        <f t="shared" si="0"/>
        <v>4.1204138689644116</v>
      </c>
      <c r="E18" s="40"/>
      <c r="F18" s="41">
        <f t="shared" si="1"/>
        <v>-167355.9</v>
      </c>
    </row>
    <row r="19" spans="1:6" s="3" customFormat="1" x14ac:dyDescent="0.25">
      <c r="A19" s="25" t="s">
        <v>9</v>
      </c>
      <c r="B19" s="41">
        <v>47926</v>
      </c>
      <c r="C19" s="49">
        <v>3464.9</v>
      </c>
      <c r="D19" s="42">
        <f t="shared" si="0"/>
        <v>7.2296874347953093</v>
      </c>
      <c r="E19" s="40"/>
      <c r="F19" s="41">
        <f t="shared" si="1"/>
        <v>-44461.1</v>
      </c>
    </row>
    <row r="20" spans="1:6" s="3" customFormat="1" x14ac:dyDescent="0.25">
      <c r="A20" s="25" t="s">
        <v>10</v>
      </c>
      <c r="B20" s="41">
        <v>386380</v>
      </c>
      <c r="C20" s="49">
        <v>39417.4</v>
      </c>
      <c r="D20" s="42">
        <f t="shared" si="0"/>
        <v>10.201718515451111</v>
      </c>
      <c r="E20" s="40"/>
      <c r="F20" s="41">
        <f t="shared" si="1"/>
        <v>-346962.6</v>
      </c>
    </row>
    <row r="21" spans="1:6" s="3" customFormat="1" ht="27.6" x14ac:dyDescent="0.25">
      <c r="A21" s="24" t="s">
        <v>67</v>
      </c>
      <c r="B21" s="37">
        <v>8163</v>
      </c>
      <c r="C21" s="63">
        <v>726.19999999999993</v>
      </c>
      <c r="D21" s="38">
        <f>C21/B21*100</f>
        <v>8.8962391277716524</v>
      </c>
      <c r="E21" s="40"/>
      <c r="F21" s="37">
        <f t="shared" si="1"/>
        <v>-7436.8</v>
      </c>
    </row>
    <row r="22" spans="1:6" s="3" customFormat="1" x14ac:dyDescent="0.25">
      <c r="A22" s="24" t="s">
        <v>68</v>
      </c>
      <c r="B22" s="37">
        <v>80645</v>
      </c>
      <c r="C22" s="50">
        <v>8211</v>
      </c>
      <c r="D22" s="38">
        <f t="shared" si="0"/>
        <v>10.181660363320727</v>
      </c>
      <c r="E22" s="40"/>
      <c r="F22" s="37">
        <f t="shared" si="1"/>
        <v>-72434</v>
      </c>
    </row>
    <row r="23" spans="1:6" s="3" customFormat="1" ht="27.6" x14ac:dyDescent="0.25">
      <c r="A23" s="24" t="s">
        <v>69</v>
      </c>
      <c r="B23" s="37">
        <v>0</v>
      </c>
      <c r="C23" s="46"/>
      <c r="D23" s="38"/>
      <c r="E23" s="40"/>
      <c r="F23" s="37">
        <f t="shared" si="1"/>
        <v>0</v>
      </c>
    </row>
    <row r="24" spans="1:6" s="3" customFormat="1" x14ac:dyDescent="0.25">
      <c r="A24" s="30" t="s">
        <v>52</v>
      </c>
      <c r="B24" s="37">
        <f>B25+B31+B32+B33+B36+B37</f>
        <v>857157.10000000009</v>
      </c>
      <c r="C24" s="37">
        <f>C25+C31+C32+C33+C36+C37</f>
        <v>169252.7</v>
      </c>
      <c r="D24" s="38">
        <f t="shared" ref="D24:D28" si="2">C24/B24*100</f>
        <v>19.745820223620616</v>
      </c>
      <c r="E24" s="40"/>
      <c r="F24" s="37">
        <f t="shared" si="1"/>
        <v>-687904.40000000014</v>
      </c>
    </row>
    <row r="25" spans="1:6" s="3" customFormat="1" ht="27.6" x14ac:dyDescent="0.25">
      <c r="A25" s="24" t="s">
        <v>70</v>
      </c>
      <c r="B25" s="37">
        <f>B26+B27+B28+B29+B30</f>
        <v>497490.6</v>
      </c>
      <c r="C25" s="37">
        <f>C26+C27+C28+C29+C30</f>
        <v>80239.399999999994</v>
      </c>
      <c r="D25" s="38">
        <f t="shared" si="2"/>
        <v>16.128827358748087</v>
      </c>
      <c r="E25" s="40"/>
      <c r="F25" s="37">
        <f t="shared" si="1"/>
        <v>-417251.19999999995</v>
      </c>
    </row>
    <row r="26" spans="1:6" s="3" customFormat="1" ht="55.2" x14ac:dyDescent="0.25">
      <c r="A26" s="25" t="s">
        <v>53</v>
      </c>
      <c r="B26" s="41">
        <v>8000</v>
      </c>
      <c r="C26" s="48"/>
      <c r="D26" s="42">
        <f t="shared" si="2"/>
        <v>0</v>
      </c>
      <c r="E26" s="40"/>
      <c r="F26" s="41">
        <f t="shared" si="1"/>
        <v>-8000</v>
      </c>
    </row>
    <row r="27" spans="1:6" s="3" customFormat="1" x14ac:dyDescent="0.25">
      <c r="A27" s="25" t="s">
        <v>54</v>
      </c>
      <c r="B27" s="41">
        <v>324600</v>
      </c>
      <c r="C27" s="41">
        <f>52138.9+1657.1</f>
        <v>53796</v>
      </c>
      <c r="D27" s="42">
        <f t="shared" si="2"/>
        <v>16.573012939001849</v>
      </c>
      <c r="E27" s="40"/>
      <c r="F27" s="41">
        <f t="shared" si="1"/>
        <v>-270804</v>
      </c>
    </row>
    <row r="28" spans="1:6" x14ac:dyDescent="0.25">
      <c r="A28" s="25" t="s">
        <v>55</v>
      </c>
      <c r="B28" s="41">
        <v>51100</v>
      </c>
      <c r="C28" s="41">
        <f>671+7154.4</f>
        <v>7825.4</v>
      </c>
      <c r="D28" s="42">
        <f t="shared" si="2"/>
        <v>15.313894324853228</v>
      </c>
      <c r="E28" s="40"/>
      <c r="F28" s="41">
        <f t="shared" si="1"/>
        <v>-43274.6</v>
      </c>
    </row>
    <row r="29" spans="1:6" ht="27.6" x14ac:dyDescent="0.25">
      <c r="A29" s="25" t="s">
        <v>57</v>
      </c>
      <c r="B29" s="41">
        <v>0</v>
      </c>
      <c r="C29" s="47">
        <v>131</v>
      </c>
      <c r="D29" s="42"/>
      <c r="E29" s="40"/>
      <c r="F29" s="41">
        <f t="shared" si="1"/>
        <v>131</v>
      </c>
    </row>
    <row r="30" spans="1:6" x14ac:dyDescent="0.25">
      <c r="A30" s="25" t="s">
        <v>56</v>
      </c>
      <c r="B30" s="41">
        <v>113790.6</v>
      </c>
      <c r="C30" s="64">
        <v>18487</v>
      </c>
      <c r="D30" s="42">
        <f t="shared" ref="D30:D36" si="3">C30/B30*100</f>
        <v>16.246508938348157</v>
      </c>
      <c r="E30" s="40"/>
      <c r="F30" s="41">
        <f t="shared" si="1"/>
        <v>-95303.6</v>
      </c>
    </row>
    <row r="31" spans="1:6" x14ac:dyDescent="0.25">
      <c r="A31" s="26" t="s">
        <v>11</v>
      </c>
      <c r="B31" s="37">
        <v>12272</v>
      </c>
      <c r="C31" s="37">
        <v>5692.2</v>
      </c>
      <c r="D31" s="38">
        <f t="shared" si="3"/>
        <v>46.383637548891784</v>
      </c>
      <c r="E31" s="43"/>
      <c r="F31" s="37">
        <f t="shared" si="1"/>
        <v>-6579.8</v>
      </c>
    </row>
    <row r="32" spans="1:6" s="9" customFormat="1" ht="27.6" x14ac:dyDescent="0.25">
      <c r="A32" s="24" t="s">
        <v>85</v>
      </c>
      <c r="B32" s="37">
        <v>350</v>
      </c>
      <c r="C32" s="63">
        <v>5765</v>
      </c>
      <c r="D32" s="38">
        <f t="shared" si="3"/>
        <v>1647.1428571428571</v>
      </c>
      <c r="E32" s="40"/>
      <c r="F32" s="37">
        <f t="shared" si="1"/>
        <v>5415</v>
      </c>
    </row>
    <row r="33" spans="1:6" s="9" customFormat="1" ht="27.6" x14ac:dyDescent="0.25">
      <c r="A33" s="24" t="s">
        <v>73</v>
      </c>
      <c r="B33" s="37">
        <f>B34+B35</f>
        <v>164000</v>
      </c>
      <c r="C33" s="37">
        <f>C34+C35</f>
        <v>73053.100000000006</v>
      </c>
      <c r="D33" s="38">
        <f t="shared" si="3"/>
        <v>44.544573170731709</v>
      </c>
      <c r="E33" s="40"/>
      <c r="F33" s="37">
        <f t="shared" si="1"/>
        <v>-90946.9</v>
      </c>
    </row>
    <row r="34" spans="1:6" x14ac:dyDescent="0.25">
      <c r="A34" s="25" t="s">
        <v>58</v>
      </c>
      <c r="B34" s="41">
        <v>70000</v>
      </c>
      <c r="C34" s="49">
        <v>45609.8</v>
      </c>
      <c r="D34" s="42">
        <f t="shared" si="3"/>
        <v>65.156857142857149</v>
      </c>
      <c r="E34" s="40"/>
      <c r="F34" s="41">
        <f t="shared" si="1"/>
        <v>-24390.199999999997</v>
      </c>
    </row>
    <row r="35" spans="1:6" x14ac:dyDescent="0.25">
      <c r="A35" s="25" t="s">
        <v>59</v>
      </c>
      <c r="B35" s="41">
        <v>94000</v>
      </c>
      <c r="C35" s="49">
        <v>27443.3</v>
      </c>
      <c r="D35" s="42">
        <f t="shared" si="3"/>
        <v>29.195</v>
      </c>
      <c r="E35" s="40"/>
      <c r="F35" s="41">
        <f t="shared" si="1"/>
        <v>-66556.7</v>
      </c>
    </row>
    <row r="36" spans="1:6" s="9" customFormat="1" x14ac:dyDescent="0.25">
      <c r="A36" s="24" t="s">
        <v>71</v>
      </c>
      <c r="B36" s="37">
        <v>42036.800000000003</v>
      </c>
      <c r="C36" s="50">
        <v>4277.7</v>
      </c>
      <c r="D36" s="38">
        <f t="shared" si="3"/>
        <v>10.176083812278765</v>
      </c>
      <c r="E36" s="40"/>
      <c r="F36" s="37">
        <f t="shared" si="1"/>
        <v>-37759.100000000006</v>
      </c>
    </row>
    <row r="37" spans="1:6" s="9" customFormat="1" x14ac:dyDescent="0.25">
      <c r="A37" s="24" t="s">
        <v>72</v>
      </c>
      <c r="B37" s="37">
        <v>141007.70000000001</v>
      </c>
      <c r="C37" s="51">
        <v>225.3</v>
      </c>
      <c r="D37" s="38">
        <f t="shared" ref="D37:D42" si="4">C37/B37*100</f>
        <v>0.1597785085495331</v>
      </c>
      <c r="E37" s="40"/>
      <c r="F37" s="37">
        <f t="shared" si="1"/>
        <v>-140782.40000000002</v>
      </c>
    </row>
    <row r="38" spans="1:6" x14ac:dyDescent="0.25">
      <c r="A38" s="36" t="s">
        <v>60</v>
      </c>
      <c r="B38" s="37">
        <f>B39+B40+B41+B42+B43+B44+B45+B46</f>
        <v>8995046.4000000004</v>
      </c>
      <c r="C38" s="37">
        <f>C39+C40+C41+C42+C43+C44+C45+C46</f>
        <v>235288.69999999984</v>
      </c>
      <c r="D38" s="38">
        <f t="shared" si="4"/>
        <v>2.6157586024236608</v>
      </c>
      <c r="E38" s="40"/>
      <c r="F38" s="37">
        <f t="shared" si="1"/>
        <v>-8759757.7000000011</v>
      </c>
    </row>
    <row r="39" spans="1:6" x14ac:dyDescent="0.25">
      <c r="A39" s="54" t="s">
        <v>61</v>
      </c>
      <c r="B39" s="41"/>
      <c r="C39" s="47"/>
      <c r="D39" s="42"/>
      <c r="E39" s="40"/>
      <c r="F39" s="37">
        <f t="shared" si="1"/>
        <v>0</v>
      </c>
    </row>
    <row r="40" spans="1:6" x14ac:dyDescent="0.25">
      <c r="A40" s="54" t="s">
        <v>62</v>
      </c>
      <c r="B40" s="14">
        <v>3417638.6</v>
      </c>
      <c r="C40" s="45">
        <v>93780.6</v>
      </c>
      <c r="D40" s="42">
        <f t="shared" si="4"/>
        <v>2.7440174628177481</v>
      </c>
      <c r="E40" s="40"/>
      <c r="F40" s="41">
        <f t="shared" si="1"/>
        <v>-3323858</v>
      </c>
    </row>
    <row r="41" spans="1:6" x14ac:dyDescent="0.25">
      <c r="A41" s="54" t="s">
        <v>63</v>
      </c>
      <c r="B41" s="14">
        <v>5144450.4000000004</v>
      </c>
      <c r="C41" s="52">
        <v>553911.6</v>
      </c>
      <c r="D41" s="42">
        <f t="shared" si="4"/>
        <v>10.767167664790781</v>
      </c>
      <c r="E41" s="40"/>
      <c r="F41" s="41">
        <f t="shared" si="1"/>
        <v>-4590538.8000000007</v>
      </c>
    </row>
    <row r="42" spans="1:6" x14ac:dyDescent="0.25">
      <c r="A42" s="54" t="s">
        <v>12</v>
      </c>
      <c r="B42" s="14">
        <v>432957.4</v>
      </c>
      <c r="C42" s="52">
        <v>16936.7</v>
      </c>
      <c r="D42" s="42">
        <f t="shared" si="4"/>
        <v>3.9118629223106014</v>
      </c>
      <c r="E42" s="40"/>
      <c r="F42" s="41">
        <f t="shared" si="1"/>
        <v>-416020.7</v>
      </c>
    </row>
    <row r="43" spans="1:6" ht="27.6" x14ac:dyDescent="0.25">
      <c r="A43" s="54" t="s">
        <v>13</v>
      </c>
      <c r="B43" s="41"/>
      <c r="C43" s="41"/>
      <c r="D43" s="42"/>
      <c r="E43" s="40"/>
      <c r="F43" s="41">
        <f t="shared" si="1"/>
        <v>0</v>
      </c>
    </row>
    <row r="44" spans="1:6" ht="27.6" x14ac:dyDescent="0.25">
      <c r="A44" s="54" t="s">
        <v>14</v>
      </c>
      <c r="B44" s="14"/>
      <c r="C44" s="52">
        <v>48.2</v>
      </c>
      <c r="D44" s="42"/>
      <c r="E44" s="40"/>
      <c r="F44" s="41">
        <f t="shared" si="1"/>
        <v>48.2</v>
      </c>
    </row>
    <row r="45" spans="1:6" ht="69" x14ac:dyDescent="0.25">
      <c r="A45" s="54" t="s">
        <v>93</v>
      </c>
      <c r="B45" s="14"/>
      <c r="C45" s="52">
        <v>6983.5</v>
      </c>
      <c r="D45" s="42"/>
      <c r="E45" s="40"/>
      <c r="F45" s="41">
        <f t="shared" si="1"/>
        <v>6983.5</v>
      </c>
    </row>
    <row r="46" spans="1:6" ht="41.4" x14ac:dyDescent="0.25">
      <c r="A46" s="62" t="s">
        <v>74</v>
      </c>
      <c r="B46" s="15"/>
      <c r="C46" s="47">
        <v>-436371.9</v>
      </c>
      <c r="D46" s="42"/>
      <c r="E46" s="40"/>
      <c r="F46" s="41">
        <f t="shared" si="1"/>
        <v>-436371.9</v>
      </c>
    </row>
    <row r="47" spans="1:6" x14ac:dyDescent="0.25">
      <c r="A47" s="36" t="s">
        <v>92</v>
      </c>
      <c r="B47" s="37">
        <f>B38+B24+B8</f>
        <v>13227197.199999999</v>
      </c>
      <c r="C47" s="37">
        <f>C38+C24+C8</f>
        <v>860242.59999999986</v>
      </c>
      <c r="D47" s="38">
        <f>C47/B47*100</f>
        <v>6.5035894376776957</v>
      </c>
      <c r="E47" s="40"/>
      <c r="F47" s="37">
        <f t="shared" si="1"/>
        <v>-12366954.6</v>
      </c>
    </row>
    <row r="48" spans="1:6" x14ac:dyDescent="0.25">
      <c r="A48" s="10" t="s">
        <v>84</v>
      </c>
      <c r="B48" s="37"/>
      <c r="C48" s="37"/>
      <c r="D48" s="42"/>
      <c r="E48" s="40"/>
      <c r="F48" s="42"/>
    </row>
    <row r="49" spans="1:6" x14ac:dyDescent="0.25">
      <c r="A49" s="4" t="s">
        <v>75</v>
      </c>
      <c r="B49" s="37">
        <f>B50+B51+B52+B53+B54+B55+B56</f>
        <v>369192.10000000003</v>
      </c>
      <c r="C49" s="37">
        <f>C50+C51+C52+C53+C54+C55+C56</f>
        <v>37611.100000000006</v>
      </c>
      <c r="D49" s="38">
        <f t="shared" ref="D49:D71" si="5">C49/B49*100</f>
        <v>10.187406501926775</v>
      </c>
      <c r="E49" s="40"/>
      <c r="F49" s="38">
        <f>C49-B49</f>
        <v>-331581</v>
      </c>
    </row>
    <row r="50" spans="1:6" ht="41.4" x14ac:dyDescent="0.25">
      <c r="A50" s="54" t="s">
        <v>15</v>
      </c>
      <c r="B50" s="41">
        <v>18854.599999999999</v>
      </c>
      <c r="C50" s="49">
        <v>1280.2</v>
      </c>
      <c r="D50" s="42">
        <f t="shared" si="5"/>
        <v>6.7898549955978922</v>
      </c>
      <c r="E50" s="40"/>
      <c r="F50" s="42">
        <f>C50-B50</f>
        <v>-17574.399999999998</v>
      </c>
    </row>
    <row r="51" spans="1:6" ht="48" customHeight="1" x14ac:dyDescent="0.25">
      <c r="A51" s="54" t="s">
        <v>16</v>
      </c>
      <c r="B51" s="41">
        <v>169197.2</v>
      </c>
      <c r="C51" s="49">
        <v>14395.1</v>
      </c>
      <c r="D51" s="42">
        <f t="shared" si="5"/>
        <v>8.5078831091767473</v>
      </c>
      <c r="E51" s="40"/>
      <c r="F51" s="42">
        <f t="shared" ref="F51:F97" si="6">C51-B51</f>
        <v>-154802.1</v>
      </c>
    </row>
    <row r="52" spans="1:6" x14ac:dyDescent="0.25">
      <c r="A52" s="54" t="s">
        <v>17</v>
      </c>
      <c r="B52" s="41">
        <v>106.1</v>
      </c>
      <c r="C52" s="49"/>
      <c r="D52" s="42">
        <f t="shared" si="5"/>
        <v>0</v>
      </c>
      <c r="E52" s="40"/>
      <c r="F52" s="42">
        <f t="shared" si="6"/>
        <v>-106.1</v>
      </c>
    </row>
    <row r="53" spans="1:6" ht="41.4" x14ac:dyDescent="0.25">
      <c r="A53" s="54" t="s">
        <v>18</v>
      </c>
      <c r="B53" s="41">
        <v>29401.4</v>
      </c>
      <c r="C53" s="49">
        <v>2178.1</v>
      </c>
      <c r="D53" s="42">
        <f t="shared" si="5"/>
        <v>7.4081506322828155</v>
      </c>
      <c r="E53" s="40"/>
      <c r="F53" s="42">
        <f t="shared" si="6"/>
        <v>-27223.300000000003</v>
      </c>
    </row>
    <row r="54" spans="1:6" x14ac:dyDescent="0.25">
      <c r="A54" s="54" t="s">
        <v>19</v>
      </c>
      <c r="B54" s="41"/>
      <c r="C54" s="49"/>
      <c r="D54" s="42"/>
      <c r="E54" s="40"/>
      <c r="F54" s="42">
        <f t="shared" si="6"/>
        <v>0</v>
      </c>
    </row>
    <row r="55" spans="1:6" x14ac:dyDescent="0.25">
      <c r="A55" s="54" t="s">
        <v>20</v>
      </c>
      <c r="B55" s="41">
        <v>12612.7</v>
      </c>
      <c r="C55" s="49"/>
      <c r="D55" s="42">
        <f t="shared" si="5"/>
        <v>0</v>
      </c>
      <c r="E55" s="40"/>
      <c r="F55" s="42">
        <f t="shared" si="6"/>
        <v>-12612.7</v>
      </c>
    </row>
    <row r="56" spans="1:6" s="8" customFormat="1" x14ac:dyDescent="0.25">
      <c r="A56" s="54" t="s">
        <v>21</v>
      </c>
      <c r="B56" s="41">
        <v>139020.1</v>
      </c>
      <c r="C56" s="49">
        <v>19757.7</v>
      </c>
      <c r="D56" s="42">
        <f t="shared" si="5"/>
        <v>14.212117528328639</v>
      </c>
      <c r="E56" s="40"/>
      <c r="F56" s="42">
        <f t="shared" si="6"/>
        <v>-119262.40000000001</v>
      </c>
    </row>
    <row r="57" spans="1:6" ht="27.6" x14ac:dyDescent="0.25">
      <c r="A57" s="4" t="s">
        <v>76</v>
      </c>
      <c r="B57" s="37">
        <f>B58+B59+B60</f>
        <v>68163.100000000006</v>
      </c>
      <c r="C57" s="37">
        <f>C58+C59+C60</f>
        <v>3605.8</v>
      </c>
      <c r="D57" s="38">
        <f t="shared" si="5"/>
        <v>5.2899589367267623</v>
      </c>
      <c r="E57" s="40"/>
      <c r="F57" s="38">
        <f t="shared" si="6"/>
        <v>-64557.3</v>
      </c>
    </row>
    <row r="58" spans="1:6" x14ac:dyDescent="0.25">
      <c r="A58" s="5" t="s">
        <v>22</v>
      </c>
      <c r="B58" s="41">
        <v>13363.9</v>
      </c>
      <c r="C58" s="49">
        <v>948.9</v>
      </c>
      <c r="D58" s="42">
        <f t="shared" si="5"/>
        <v>7.1004721675558784</v>
      </c>
      <c r="E58" s="40"/>
      <c r="F58" s="42">
        <f t="shared" si="6"/>
        <v>-12415</v>
      </c>
    </row>
    <row r="59" spans="1:6" x14ac:dyDescent="0.25">
      <c r="A59" s="54" t="s">
        <v>108</v>
      </c>
      <c r="B59" s="41">
        <v>16049.2</v>
      </c>
      <c r="C59" s="49">
        <v>1356.9</v>
      </c>
      <c r="D59" s="42">
        <f t="shared" si="5"/>
        <v>8.4546270219076352</v>
      </c>
      <c r="E59" s="40"/>
      <c r="F59" s="42">
        <f t="shared" si="6"/>
        <v>-14692.300000000001</v>
      </c>
    </row>
    <row r="60" spans="1:6" ht="27.6" x14ac:dyDescent="0.25">
      <c r="A60" s="5" t="s">
        <v>23</v>
      </c>
      <c r="B60" s="41">
        <v>38750</v>
      </c>
      <c r="C60" s="49">
        <v>1300</v>
      </c>
      <c r="D60" s="42">
        <f t="shared" si="5"/>
        <v>3.354838709677419</v>
      </c>
      <c r="E60" s="40"/>
      <c r="F60" s="42">
        <f t="shared" si="6"/>
        <v>-37450</v>
      </c>
    </row>
    <row r="61" spans="1:6" x14ac:dyDescent="0.25">
      <c r="A61" s="4" t="s">
        <v>77</v>
      </c>
      <c r="B61" s="37">
        <f>B62+B63+B64</f>
        <v>3083004</v>
      </c>
      <c r="C61" s="37">
        <f>C62+C63+C64</f>
        <v>129995.3</v>
      </c>
      <c r="D61" s="38">
        <f t="shared" si="5"/>
        <v>4.2165141530792694</v>
      </c>
      <c r="E61" s="40"/>
      <c r="F61" s="38">
        <f t="shared" si="6"/>
        <v>-2953008.7</v>
      </c>
    </row>
    <row r="62" spans="1:6" x14ac:dyDescent="0.25">
      <c r="A62" s="5" t="s">
        <v>24</v>
      </c>
      <c r="B62" s="41">
        <v>97014.6</v>
      </c>
      <c r="C62" s="49">
        <v>18512.3</v>
      </c>
      <c r="D62" s="42">
        <f t="shared" si="5"/>
        <v>19.081973228771751</v>
      </c>
      <c r="E62" s="40"/>
      <c r="F62" s="42">
        <f t="shared" si="6"/>
        <v>-78502.3</v>
      </c>
    </row>
    <row r="63" spans="1:6" x14ac:dyDescent="0.25">
      <c r="A63" s="5" t="s">
        <v>25</v>
      </c>
      <c r="B63" s="41">
        <v>2063266.8</v>
      </c>
      <c r="C63" s="49">
        <v>98600</v>
      </c>
      <c r="D63" s="42">
        <f t="shared" si="5"/>
        <v>4.7788293787308556</v>
      </c>
      <c r="E63" s="40"/>
      <c r="F63" s="42">
        <f>C63-B63</f>
        <v>-1964666.8</v>
      </c>
    </row>
    <row r="64" spans="1:6" x14ac:dyDescent="0.25">
      <c r="A64" s="5" t="s">
        <v>26</v>
      </c>
      <c r="B64" s="41">
        <v>922722.6</v>
      </c>
      <c r="C64" s="49">
        <v>12883</v>
      </c>
      <c r="D64" s="42">
        <f t="shared" si="5"/>
        <v>1.3961942625009944</v>
      </c>
      <c r="E64" s="40"/>
      <c r="F64" s="42">
        <f t="shared" si="6"/>
        <v>-909839.6</v>
      </c>
    </row>
    <row r="65" spans="1:6" x14ac:dyDescent="0.25">
      <c r="A65" s="4" t="s">
        <v>97</v>
      </c>
      <c r="B65" s="37">
        <f>B66+B67+B68+B69</f>
        <v>1189283.3999999999</v>
      </c>
      <c r="C65" s="37">
        <f>C66+C67+C68+C69</f>
        <v>80196.2</v>
      </c>
      <c r="D65" s="38">
        <f t="shared" si="5"/>
        <v>6.7432371459990108</v>
      </c>
      <c r="E65" s="40"/>
      <c r="F65" s="38">
        <f t="shared" si="6"/>
        <v>-1109087.2</v>
      </c>
    </row>
    <row r="66" spans="1:6" x14ac:dyDescent="0.25">
      <c r="A66" s="5" t="s">
        <v>27</v>
      </c>
      <c r="B66" s="41">
        <v>118505.4</v>
      </c>
      <c r="C66" s="49">
        <v>1250.7</v>
      </c>
      <c r="D66" s="42">
        <f t="shared" si="5"/>
        <v>1.0553949440278672</v>
      </c>
      <c r="E66" s="40"/>
      <c r="F66" s="42">
        <f t="shared" si="6"/>
        <v>-117254.7</v>
      </c>
    </row>
    <row r="67" spans="1:6" x14ac:dyDescent="0.25">
      <c r="A67" s="5" t="s">
        <v>28</v>
      </c>
      <c r="B67" s="41">
        <v>185214.2</v>
      </c>
      <c r="C67" s="49"/>
      <c r="D67" s="42">
        <f t="shared" si="5"/>
        <v>0</v>
      </c>
      <c r="E67" s="40"/>
      <c r="F67" s="42">
        <f t="shared" si="6"/>
        <v>-185214.2</v>
      </c>
    </row>
    <row r="68" spans="1:6" x14ac:dyDescent="0.25">
      <c r="A68" s="5" t="s">
        <v>29</v>
      </c>
      <c r="B68" s="41">
        <v>756793.8</v>
      </c>
      <c r="C68" s="49">
        <v>60752.5</v>
      </c>
      <c r="D68" s="42">
        <f t="shared" si="5"/>
        <v>8.0276159767693667</v>
      </c>
      <c r="E68" s="40"/>
      <c r="F68" s="42">
        <f t="shared" si="6"/>
        <v>-696041.3</v>
      </c>
    </row>
    <row r="69" spans="1:6" x14ac:dyDescent="0.25">
      <c r="A69" s="5" t="s">
        <v>30</v>
      </c>
      <c r="B69" s="41">
        <v>128770</v>
      </c>
      <c r="C69" s="49">
        <v>18193</v>
      </c>
      <c r="D69" s="42">
        <f t="shared" si="5"/>
        <v>14.128290750951308</v>
      </c>
      <c r="E69" s="40"/>
      <c r="F69" s="42">
        <f t="shared" si="6"/>
        <v>-110577</v>
      </c>
    </row>
    <row r="70" spans="1:6" x14ac:dyDescent="0.25">
      <c r="A70" s="4" t="s">
        <v>78</v>
      </c>
      <c r="B70" s="37">
        <f>B71+B72+B73</f>
        <v>296941.40000000002</v>
      </c>
      <c r="C70" s="37">
        <f>C71+C72+C73</f>
        <v>1197.5</v>
      </c>
      <c r="D70" s="38">
        <f t="shared" si="5"/>
        <v>0.40327822257186091</v>
      </c>
      <c r="E70" s="40"/>
      <c r="F70" s="38">
        <f t="shared" si="6"/>
        <v>-295743.90000000002</v>
      </c>
    </row>
    <row r="71" spans="1:6" x14ac:dyDescent="0.25">
      <c r="A71" s="7" t="s">
        <v>31</v>
      </c>
      <c r="B71" s="41">
        <v>268839.40000000002</v>
      </c>
      <c r="C71" s="65">
        <v>47.5</v>
      </c>
      <c r="D71" s="42">
        <f t="shared" si="5"/>
        <v>1.7668541143894829E-2</v>
      </c>
      <c r="E71" s="40"/>
      <c r="F71" s="42">
        <f t="shared" si="6"/>
        <v>-268791.90000000002</v>
      </c>
    </row>
    <row r="72" spans="1:6" ht="27.6" x14ac:dyDescent="0.25">
      <c r="A72" s="5" t="s">
        <v>32</v>
      </c>
      <c r="B72" s="41">
        <v>10631</v>
      </c>
      <c r="C72" s="64">
        <v>1150</v>
      </c>
      <c r="D72" s="42">
        <f t="shared" ref="D72:D98" si="7">C72/B72*100</f>
        <v>10.817420750634936</v>
      </c>
      <c r="E72" s="40"/>
      <c r="F72" s="42">
        <f t="shared" si="6"/>
        <v>-9481</v>
      </c>
    </row>
    <row r="73" spans="1:6" x14ac:dyDescent="0.25">
      <c r="A73" s="5" t="s">
        <v>33</v>
      </c>
      <c r="B73" s="41">
        <v>17471</v>
      </c>
      <c r="C73" s="64"/>
      <c r="D73" s="42">
        <f t="shared" si="7"/>
        <v>0</v>
      </c>
      <c r="E73" s="40"/>
      <c r="F73" s="42">
        <f t="shared" si="6"/>
        <v>-17471</v>
      </c>
    </row>
    <row r="74" spans="1:6" x14ac:dyDescent="0.25">
      <c r="A74" s="4" t="s">
        <v>79</v>
      </c>
      <c r="B74" s="37">
        <f>B75+B76+B77++B78+B79</f>
        <v>7902557</v>
      </c>
      <c r="C74" s="37">
        <f>C75+C76+C77++C78+C79</f>
        <v>799013.3</v>
      </c>
      <c r="D74" s="38">
        <f t="shared" si="7"/>
        <v>10.110819827050916</v>
      </c>
      <c r="E74" s="40"/>
      <c r="F74" s="38">
        <f t="shared" si="6"/>
        <v>-7103543.7000000002</v>
      </c>
    </row>
    <row r="75" spans="1:6" x14ac:dyDescent="0.25">
      <c r="A75" s="5" t="s">
        <v>34</v>
      </c>
      <c r="B75" s="41">
        <v>3639428</v>
      </c>
      <c r="C75" s="49">
        <v>350786</v>
      </c>
      <c r="D75" s="42">
        <f t="shared" si="7"/>
        <v>9.6384926422503749</v>
      </c>
      <c r="E75" s="40"/>
      <c r="F75" s="42">
        <f t="shared" si="6"/>
        <v>-3288642</v>
      </c>
    </row>
    <row r="76" spans="1:6" x14ac:dyDescent="0.25">
      <c r="A76" s="5" t="s">
        <v>35</v>
      </c>
      <c r="B76" s="41">
        <v>3818545.2</v>
      </c>
      <c r="C76" s="49">
        <v>392137.4</v>
      </c>
      <c r="D76" s="42">
        <f t="shared" si="7"/>
        <v>10.269287895295831</v>
      </c>
      <c r="E76" s="40"/>
      <c r="F76" s="42">
        <f t="shared" si="6"/>
        <v>-3426407.8000000003</v>
      </c>
    </row>
    <row r="77" spans="1:6" x14ac:dyDescent="0.25">
      <c r="A77" s="5" t="s">
        <v>36</v>
      </c>
      <c r="B77" s="41">
        <v>309599.59999999998</v>
      </c>
      <c r="C77" s="49">
        <v>40748.300000000003</v>
      </c>
      <c r="D77" s="42">
        <f t="shared" si="7"/>
        <v>13.161612611902601</v>
      </c>
      <c r="E77" s="40"/>
      <c r="F77" s="42">
        <f t="shared" si="6"/>
        <v>-268851.3</v>
      </c>
    </row>
    <row r="78" spans="1:6" x14ac:dyDescent="0.25">
      <c r="A78" s="5" t="s">
        <v>37</v>
      </c>
      <c r="B78" s="41">
        <v>448</v>
      </c>
      <c r="C78" s="49">
        <v>33</v>
      </c>
      <c r="D78" s="42">
        <f t="shared" si="7"/>
        <v>7.3660714285714288</v>
      </c>
      <c r="E78" s="40"/>
      <c r="F78" s="42">
        <f t="shared" si="6"/>
        <v>-415</v>
      </c>
    </row>
    <row r="79" spans="1:6" x14ac:dyDescent="0.25">
      <c r="A79" s="5" t="s">
        <v>38</v>
      </c>
      <c r="B79" s="41">
        <v>134536.20000000001</v>
      </c>
      <c r="C79" s="49">
        <v>15308.6</v>
      </c>
      <c r="D79" s="42">
        <f t="shared" si="7"/>
        <v>11.378796190170377</v>
      </c>
      <c r="E79" s="40"/>
      <c r="F79" s="42">
        <f t="shared" si="6"/>
        <v>-119227.6</v>
      </c>
    </row>
    <row r="80" spans="1:6" x14ac:dyDescent="0.25">
      <c r="A80" s="4" t="s">
        <v>80</v>
      </c>
      <c r="B80" s="37">
        <f>B81+B82</f>
        <v>236529</v>
      </c>
      <c r="C80" s="37">
        <f>C81+C82</f>
        <v>28625.9</v>
      </c>
      <c r="D80" s="38">
        <f t="shared" si="7"/>
        <v>12.102490603689189</v>
      </c>
      <c r="E80" s="40"/>
      <c r="F80" s="38">
        <f t="shared" si="6"/>
        <v>-207903.1</v>
      </c>
    </row>
    <row r="81" spans="1:6" x14ac:dyDescent="0.25">
      <c r="A81" s="5" t="s">
        <v>39</v>
      </c>
      <c r="B81" s="41">
        <v>188443.6</v>
      </c>
      <c r="C81" s="49">
        <v>23141.4</v>
      </c>
      <c r="D81" s="42">
        <f t="shared" si="7"/>
        <v>12.280279086156282</v>
      </c>
      <c r="E81" s="40"/>
      <c r="F81" s="42">
        <f t="shared" si="6"/>
        <v>-165302.20000000001</v>
      </c>
    </row>
    <row r="82" spans="1:6" x14ac:dyDescent="0.25">
      <c r="A82" s="5" t="s">
        <v>40</v>
      </c>
      <c r="B82" s="41">
        <v>48085.4</v>
      </c>
      <c r="C82" s="49">
        <v>5484.5</v>
      </c>
      <c r="D82" s="42">
        <f t="shared" si="7"/>
        <v>11.405748938347191</v>
      </c>
      <c r="E82" s="40"/>
      <c r="F82" s="42">
        <f t="shared" si="6"/>
        <v>-42600.9</v>
      </c>
    </row>
    <row r="83" spans="1:6" x14ac:dyDescent="0.25">
      <c r="A83" s="4" t="s">
        <v>81</v>
      </c>
      <c r="B83" s="37">
        <f>B84+B85+B86+B87</f>
        <v>222734.1</v>
      </c>
      <c r="C83" s="37">
        <f>C84+C85+C86+C87</f>
        <v>42987.399999999994</v>
      </c>
      <c r="D83" s="38">
        <f t="shared" si="7"/>
        <v>19.299873705912113</v>
      </c>
      <c r="E83" s="40"/>
      <c r="F83" s="38">
        <f t="shared" si="6"/>
        <v>-179746.7</v>
      </c>
    </row>
    <row r="84" spans="1:6" x14ac:dyDescent="0.25">
      <c r="A84" s="5" t="s">
        <v>41</v>
      </c>
      <c r="B84" s="41">
        <v>480</v>
      </c>
      <c r="C84" s="49">
        <v>66</v>
      </c>
      <c r="D84" s="42">
        <f t="shared" si="7"/>
        <v>13.750000000000002</v>
      </c>
      <c r="E84" s="40"/>
      <c r="F84" s="42">
        <f t="shared" si="6"/>
        <v>-414</v>
      </c>
    </row>
    <row r="85" spans="1:6" x14ac:dyDescent="0.25">
      <c r="A85" s="5" t="s">
        <v>42</v>
      </c>
      <c r="B85" s="41">
        <v>11825.2</v>
      </c>
      <c r="C85" s="49">
        <v>983.7</v>
      </c>
      <c r="D85" s="42">
        <f t="shared" si="7"/>
        <v>8.3186753712410777</v>
      </c>
      <c r="E85" s="40"/>
      <c r="F85" s="42">
        <f t="shared" si="6"/>
        <v>-10841.5</v>
      </c>
    </row>
    <row r="86" spans="1:6" x14ac:dyDescent="0.25">
      <c r="A86" s="5" t="s">
        <v>43</v>
      </c>
      <c r="B86" s="41">
        <v>210093.4</v>
      </c>
      <c r="C86" s="49">
        <v>41901.599999999999</v>
      </c>
      <c r="D86" s="42">
        <f t="shared" si="7"/>
        <v>19.944272404559115</v>
      </c>
      <c r="E86" s="40"/>
      <c r="F86" s="42">
        <f t="shared" si="6"/>
        <v>-168191.8</v>
      </c>
    </row>
    <row r="87" spans="1:6" x14ac:dyDescent="0.25">
      <c r="A87" s="5" t="s">
        <v>44</v>
      </c>
      <c r="B87" s="41">
        <v>335.5</v>
      </c>
      <c r="C87" s="49">
        <v>36.1</v>
      </c>
      <c r="D87" s="42">
        <f t="shared" si="7"/>
        <v>10.76005961251863</v>
      </c>
      <c r="E87" s="40"/>
      <c r="F87" s="42">
        <f t="shared" si="6"/>
        <v>-299.39999999999998</v>
      </c>
    </row>
    <row r="88" spans="1:6" x14ac:dyDescent="0.25">
      <c r="A88" s="4" t="s">
        <v>82</v>
      </c>
      <c r="B88" s="37">
        <f>B89+B90+B91+B92</f>
        <v>307064.89999999997</v>
      </c>
      <c r="C88" s="37">
        <f>C89+C90+C91+C92</f>
        <v>43383</v>
      </c>
      <c r="D88" s="38">
        <f t="shared" si="7"/>
        <v>14.128283629942729</v>
      </c>
      <c r="E88" s="40"/>
      <c r="F88" s="38">
        <f t="shared" si="6"/>
        <v>-263681.89999999997</v>
      </c>
    </row>
    <row r="89" spans="1:6" x14ac:dyDescent="0.25">
      <c r="A89" s="7" t="s">
        <v>45</v>
      </c>
      <c r="B89" s="41">
        <v>24225.599999999999</v>
      </c>
      <c r="C89" s="65">
        <v>3900</v>
      </c>
      <c r="D89" s="42">
        <f t="shared" si="7"/>
        <v>16.09867247870022</v>
      </c>
      <c r="E89" s="40"/>
      <c r="F89" s="42">
        <f t="shared" si="6"/>
        <v>-20325.599999999999</v>
      </c>
    </row>
    <row r="90" spans="1:6" x14ac:dyDescent="0.25">
      <c r="A90" s="7" t="s">
        <v>46</v>
      </c>
      <c r="B90" s="41">
        <v>4814.6000000000004</v>
      </c>
      <c r="C90" s="65">
        <v>370</v>
      </c>
      <c r="D90" s="42">
        <f t="shared" si="7"/>
        <v>7.6849582519835495</v>
      </c>
      <c r="E90" s="40"/>
      <c r="F90" s="42">
        <f t="shared" si="6"/>
        <v>-4444.6000000000004</v>
      </c>
    </row>
    <row r="91" spans="1:6" x14ac:dyDescent="0.25">
      <c r="A91" s="7" t="s">
        <v>47</v>
      </c>
      <c r="B91" s="41">
        <v>259719.4</v>
      </c>
      <c r="C91" s="65">
        <v>36460</v>
      </c>
      <c r="D91" s="42">
        <f t="shared" si="7"/>
        <v>14.0382274100433</v>
      </c>
      <c r="E91" s="40"/>
      <c r="F91" s="42">
        <f t="shared" si="6"/>
        <v>-223259.4</v>
      </c>
    </row>
    <row r="92" spans="1:6" x14ac:dyDescent="0.25">
      <c r="A92" s="7" t="s">
        <v>48</v>
      </c>
      <c r="B92" s="41">
        <v>18305.3</v>
      </c>
      <c r="C92" s="65">
        <v>2653</v>
      </c>
      <c r="D92" s="42">
        <f t="shared" si="7"/>
        <v>14.493070312969468</v>
      </c>
      <c r="E92" s="40"/>
      <c r="F92" s="42">
        <f t="shared" si="6"/>
        <v>-15652.3</v>
      </c>
    </row>
    <row r="93" spans="1:6" x14ac:dyDescent="0.25">
      <c r="A93" s="6" t="s">
        <v>83</v>
      </c>
      <c r="B93" s="37">
        <f>B94+B95</f>
        <v>18195.900000000001</v>
      </c>
      <c r="C93" s="37">
        <f>C94+C95</f>
        <v>1470</v>
      </c>
      <c r="D93" s="38">
        <f t="shared" si="7"/>
        <v>8.0787430135360161</v>
      </c>
      <c r="E93" s="40"/>
      <c r="F93" s="38">
        <f t="shared" si="6"/>
        <v>-16725.900000000001</v>
      </c>
    </row>
    <row r="94" spans="1:6" x14ac:dyDescent="0.25">
      <c r="A94" s="5" t="s">
        <v>49</v>
      </c>
      <c r="B94" s="41">
        <v>8850</v>
      </c>
      <c r="C94" s="21"/>
      <c r="D94" s="42">
        <f t="shared" si="7"/>
        <v>0</v>
      </c>
      <c r="E94" s="40"/>
      <c r="F94" s="42">
        <f t="shared" si="6"/>
        <v>-8850</v>
      </c>
    </row>
    <row r="95" spans="1:6" x14ac:dyDescent="0.25">
      <c r="A95" s="5" t="s">
        <v>50</v>
      </c>
      <c r="B95" s="41">
        <v>9345.9</v>
      </c>
      <c r="C95" s="65">
        <v>1470</v>
      </c>
      <c r="D95" s="42">
        <f t="shared" si="7"/>
        <v>15.728822264308414</v>
      </c>
      <c r="E95" s="40"/>
      <c r="F95" s="42">
        <f t="shared" si="6"/>
        <v>-7875.9</v>
      </c>
    </row>
    <row r="96" spans="1:6" x14ac:dyDescent="0.25">
      <c r="A96" s="6" t="s">
        <v>104</v>
      </c>
      <c r="B96" s="37">
        <f>B97</f>
        <v>77633.3</v>
      </c>
      <c r="C96" s="37">
        <f>C97</f>
        <v>11037.2</v>
      </c>
      <c r="D96" s="38">
        <f t="shared" si="7"/>
        <v>14.217094983724769</v>
      </c>
      <c r="E96" s="40"/>
      <c r="F96" s="38">
        <f t="shared" si="6"/>
        <v>-66596.100000000006</v>
      </c>
    </row>
    <row r="97" spans="1:8" ht="27.6" x14ac:dyDescent="0.25">
      <c r="A97" s="27" t="s">
        <v>105</v>
      </c>
      <c r="B97" s="41">
        <v>77633.3</v>
      </c>
      <c r="C97" s="64">
        <v>11037.2</v>
      </c>
      <c r="D97" s="42">
        <f t="shared" si="7"/>
        <v>14.217094983724769</v>
      </c>
      <c r="E97" s="40"/>
      <c r="F97" s="42">
        <f t="shared" si="6"/>
        <v>-66596.100000000006</v>
      </c>
    </row>
    <row r="98" spans="1:8" x14ac:dyDescent="0.25">
      <c r="A98" s="10" t="s">
        <v>91</v>
      </c>
      <c r="B98" s="37">
        <f>B49+B57+B61+B65+B70+B74+B80+B83+B88+B93+B96</f>
        <v>13771298.200000001</v>
      </c>
      <c r="C98" s="37">
        <f>C49+C57+C61+C65+C70+C74+C80+C83+C88+C93+C96</f>
        <v>1179122.7</v>
      </c>
      <c r="D98" s="38">
        <f t="shared" si="7"/>
        <v>8.5621753510500547</v>
      </c>
      <c r="E98" s="40"/>
      <c r="F98" s="38">
        <f>C98-B98</f>
        <v>-12592175.500000002</v>
      </c>
      <c r="H98" s="68"/>
    </row>
    <row r="99" spans="1:8" ht="27.6" x14ac:dyDescent="0.25">
      <c r="A99" s="12" t="s">
        <v>99</v>
      </c>
      <c r="B99" s="16">
        <v>424083.1</v>
      </c>
      <c r="C99" s="44"/>
      <c r="D99" s="17"/>
      <c r="E99" s="40"/>
      <c r="F99" s="18"/>
    </row>
    <row r="100" spans="1:8" x14ac:dyDescent="0.25">
      <c r="A100" s="12"/>
      <c r="B100" s="16"/>
      <c r="C100" s="44"/>
      <c r="D100" s="17"/>
      <c r="E100" s="40"/>
      <c r="F100" s="18"/>
    </row>
    <row r="101" spans="1:8" x14ac:dyDescent="0.25">
      <c r="A101" s="11" t="s">
        <v>98</v>
      </c>
      <c r="B101" s="37">
        <f>B47-B98+B99</f>
        <v>-120017.90000000189</v>
      </c>
      <c r="C101" s="37">
        <f>C47-C98+C99</f>
        <v>-318880.10000000009</v>
      </c>
      <c r="D101" s="38"/>
      <c r="E101" s="19"/>
      <c r="F101" s="41" t="s">
        <v>96</v>
      </c>
    </row>
    <row r="102" spans="1:8" x14ac:dyDescent="0.25">
      <c r="A102" s="6" t="s">
        <v>86</v>
      </c>
      <c r="B102" s="37">
        <f>B103+B104</f>
        <v>620017.90000000014</v>
      </c>
      <c r="C102" s="37">
        <f>C103+C104</f>
        <v>-163500</v>
      </c>
      <c r="D102" s="20"/>
      <c r="E102" s="19"/>
      <c r="F102" s="41" t="s">
        <v>96</v>
      </c>
    </row>
    <row r="103" spans="1:8" x14ac:dyDescent="0.25">
      <c r="A103" s="7" t="s">
        <v>87</v>
      </c>
      <c r="B103" s="41">
        <v>1696011.1</v>
      </c>
      <c r="C103" s="42"/>
      <c r="D103" s="20"/>
      <c r="E103" s="19"/>
      <c r="F103" s="41" t="s">
        <v>96</v>
      </c>
    </row>
    <row r="104" spans="1:8" x14ac:dyDescent="0.25">
      <c r="A104" s="7" t="s">
        <v>88</v>
      </c>
      <c r="B104" s="41">
        <v>-1075993.2</v>
      </c>
      <c r="C104" s="42">
        <v>-163500</v>
      </c>
      <c r="D104" s="20"/>
      <c r="E104" s="19"/>
      <c r="F104" s="41" t="s">
        <v>96</v>
      </c>
    </row>
    <row r="105" spans="1:8" x14ac:dyDescent="0.25">
      <c r="A105" s="6" t="s">
        <v>95</v>
      </c>
      <c r="B105" s="37">
        <v>-500000</v>
      </c>
      <c r="C105" s="37"/>
      <c r="D105" s="20"/>
      <c r="E105" s="19"/>
      <c r="F105" s="41" t="s">
        <v>96</v>
      </c>
    </row>
    <row r="106" spans="1:8" ht="27.6" x14ac:dyDescent="0.25">
      <c r="A106" s="6" t="s">
        <v>89</v>
      </c>
      <c r="B106" s="37"/>
      <c r="C106" s="37">
        <v>482380.1</v>
      </c>
      <c r="D106" s="20"/>
      <c r="E106" s="19"/>
      <c r="F106" s="41" t="s">
        <v>96</v>
      </c>
    </row>
    <row r="107" spans="1:8" ht="27.6" x14ac:dyDescent="0.25">
      <c r="A107" s="13" t="s">
        <v>90</v>
      </c>
      <c r="B107" s="37">
        <f>B102+B105+B106</f>
        <v>120017.90000000014</v>
      </c>
      <c r="C107" s="37">
        <f>C102+C105+C106</f>
        <v>318880.09999999998</v>
      </c>
      <c r="D107" s="20"/>
      <c r="E107" s="19"/>
      <c r="F107" s="41" t="s">
        <v>96</v>
      </c>
      <c r="H107" s="67"/>
    </row>
    <row r="108" spans="1:8" x14ac:dyDescent="0.25">
      <c r="A108" s="57"/>
      <c r="B108" s="58"/>
      <c r="C108" s="58"/>
      <c r="D108" s="59"/>
      <c r="E108" s="60"/>
      <c r="F108" s="61"/>
    </row>
    <row r="109" spans="1:8" x14ac:dyDescent="0.25">
      <c r="A109" s="57"/>
      <c r="B109" s="58"/>
      <c r="C109" s="58"/>
      <c r="D109" s="59"/>
      <c r="E109" s="60"/>
      <c r="F109" s="61"/>
    </row>
    <row r="110" spans="1:8" x14ac:dyDescent="0.25">
      <c r="A110" s="23"/>
    </row>
  </sheetData>
  <mergeCells count="1">
    <mergeCell ref="A2:F2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01.03.2021</vt:lpstr>
      <vt:lpstr>Лист1</vt:lpstr>
      <vt:lpstr>'на 01.03.2021'!Заголовки_для_печати</vt:lpstr>
      <vt:lpstr>'на 01.03.2021'!Область_печати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2021-03-10T05:40:36Z</dcterms:modified>
</cp:coreProperties>
</file>