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132"/>
  </bookViews>
  <sheets>
    <sheet name="на 01.10.2021" sheetId="6" r:id="rId1"/>
    <sheet name="Лист1" sheetId="7" state="hidden" r:id="rId2"/>
  </sheets>
  <definedNames>
    <definedName name="_xlnm.Print_Titles" localSheetId="0">'на 01.10.2021'!$4:$5</definedName>
    <definedName name="_xlnm.Print_Area" localSheetId="0">'на 01.10.2021'!$A$1:$F$111</definedName>
  </definedNames>
  <calcPr calcId="145621"/>
</workbook>
</file>

<file path=xl/calcChain.xml><?xml version="1.0" encoding="utf-8"?>
<calcChain xmlns="http://schemas.openxmlformats.org/spreadsheetml/2006/main">
  <c r="D51" i="6" l="1"/>
  <c r="D54" i="6"/>
  <c r="D32" i="6"/>
  <c r="D31" i="6"/>
  <c r="D16" i="6"/>
  <c r="C102" i="6" l="1"/>
  <c r="C107" i="6" s="1"/>
  <c r="C28" i="6" l="1"/>
  <c r="C27" i="6"/>
  <c r="C93" i="6" l="1"/>
  <c r="C83" i="6"/>
  <c r="C80" i="6"/>
  <c r="C25" i="6" l="1"/>
  <c r="F46" i="6"/>
  <c r="D46" i="6"/>
  <c r="D44" i="6"/>
  <c r="D42" i="6"/>
  <c r="D41" i="6"/>
  <c r="D40" i="6"/>
  <c r="D29" i="6"/>
  <c r="D26" i="6"/>
  <c r="F23" i="6"/>
  <c r="D23" i="6"/>
  <c r="C49" i="6" l="1"/>
  <c r="C38" i="6" l="1"/>
  <c r="C96" i="6" l="1"/>
  <c r="B96" i="6"/>
  <c r="B49" i="6" l="1"/>
  <c r="D97" i="6"/>
  <c r="F97" i="6"/>
  <c r="F35" i="6" l="1"/>
  <c r="D35" i="6"/>
  <c r="B33" i="6" l="1"/>
  <c r="B102" i="6" l="1"/>
  <c r="D30" i="6" l="1"/>
  <c r="C9" i="6"/>
  <c r="C61" i="6" l="1"/>
  <c r="C57" i="6"/>
  <c r="F39" i="6" l="1"/>
  <c r="C12" i="6" l="1"/>
  <c r="B57" i="6" l="1"/>
  <c r="B61" i="6"/>
  <c r="B65" i="6"/>
  <c r="B70" i="6"/>
  <c r="B74" i="6"/>
  <c r="B80" i="6"/>
  <c r="B83" i="6"/>
  <c r="B88" i="6"/>
  <c r="B93" i="6"/>
  <c r="B98" i="6" l="1"/>
  <c r="B25" i="6" l="1"/>
  <c r="D25" i="6" s="1"/>
  <c r="D13" i="6" l="1"/>
  <c r="F13" i="6"/>
  <c r="B12" i="6"/>
  <c r="F63" i="6" l="1"/>
  <c r="D21" i="6"/>
  <c r="F51" i="6" l="1"/>
  <c r="F52" i="6"/>
  <c r="F53" i="6"/>
  <c r="F54" i="6"/>
  <c r="F55" i="6"/>
  <c r="F56" i="6"/>
  <c r="F58" i="6"/>
  <c r="F59" i="6"/>
  <c r="F60" i="6"/>
  <c r="F62" i="6"/>
  <c r="F64" i="6"/>
  <c r="F66" i="6"/>
  <c r="F67" i="6"/>
  <c r="F68" i="6"/>
  <c r="F69" i="6"/>
  <c r="F71" i="6"/>
  <c r="F72" i="6"/>
  <c r="F73" i="6"/>
  <c r="F75" i="6"/>
  <c r="F76" i="6"/>
  <c r="F77" i="6"/>
  <c r="F78" i="6"/>
  <c r="F79" i="6"/>
  <c r="F81" i="6"/>
  <c r="F82" i="6"/>
  <c r="F84" i="6"/>
  <c r="F85" i="6"/>
  <c r="F86" i="6"/>
  <c r="F87" i="6"/>
  <c r="F89" i="6"/>
  <c r="F90" i="6"/>
  <c r="F91" i="6"/>
  <c r="F92" i="6"/>
  <c r="F94" i="6"/>
  <c r="F95" i="6"/>
  <c r="F50" i="6"/>
  <c r="F10" i="6"/>
  <c r="F11" i="6"/>
  <c r="F14" i="6"/>
  <c r="F15" i="6"/>
  <c r="F16" i="6"/>
  <c r="F18" i="6"/>
  <c r="F19" i="6"/>
  <c r="F20" i="6"/>
  <c r="F21" i="6"/>
  <c r="F22" i="6"/>
  <c r="F26" i="6"/>
  <c r="F29" i="6"/>
  <c r="F30" i="6"/>
  <c r="F31" i="6"/>
  <c r="F32" i="6"/>
  <c r="F34" i="6"/>
  <c r="F36" i="6"/>
  <c r="F37" i="6"/>
  <c r="F40" i="6"/>
  <c r="F41" i="6"/>
  <c r="F42" i="6"/>
  <c r="F43" i="6"/>
  <c r="F44" i="6"/>
  <c r="F45" i="6"/>
  <c r="D58" i="6" l="1"/>
  <c r="B107" i="6"/>
  <c r="F27" i="6" l="1"/>
  <c r="D11" i="6" l="1"/>
  <c r="C33" i="6"/>
  <c r="C24" i="6" s="1"/>
  <c r="D52" i="6" l="1"/>
  <c r="C17" i="6"/>
  <c r="C8" i="6" s="1"/>
  <c r="C47" i="6" s="1"/>
  <c r="C88" i="6"/>
  <c r="C74" i="6"/>
  <c r="C70" i="6"/>
  <c r="C65" i="6"/>
  <c r="B9" i="6"/>
  <c r="B38" i="6"/>
  <c r="F38" i="6" s="1"/>
  <c r="B17" i="6"/>
  <c r="C98" i="6" l="1"/>
  <c r="C101" i="6" s="1"/>
  <c r="C7" i="6"/>
  <c r="F33" i="6"/>
  <c r="B24" i="6"/>
  <c r="F93" i="6"/>
  <c r="F88" i="6"/>
  <c r="F83" i="6"/>
  <c r="F80" i="6"/>
  <c r="F74" i="6"/>
  <c r="F70" i="6"/>
  <c r="F65" i="6"/>
  <c r="F61" i="6"/>
  <c r="F57" i="6"/>
  <c r="F49" i="6"/>
  <c r="F17" i="6"/>
  <c r="F9" i="6"/>
  <c r="F12" i="6"/>
  <c r="B8" i="6"/>
  <c r="D38" i="6"/>
  <c r="F98" i="6" l="1"/>
  <c r="F8" i="6"/>
  <c r="B7" i="6"/>
  <c r="D8" i="6"/>
  <c r="B47" i="6"/>
  <c r="B101" i="6" s="1"/>
  <c r="D71" i="6"/>
  <c r="D90" i="6"/>
  <c r="D92" i="6"/>
  <c r="D67" i="6"/>
  <c r="D69" i="6"/>
  <c r="D20" i="6"/>
  <c r="D33" i="6"/>
  <c r="D62" i="6"/>
  <c r="D65" i="6"/>
  <c r="D74" i="6"/>
  <c r="D88" i="6"/>
  <c r="D68" i="6"/>
  <c r="D80" i="6"/>
  <c r="D15" i="6"/>
  <c r="D36" i="6"/>
  <c r="D72" i="6"/>
  <c r="D77" i="6"/>
  <c r="D85" i="6"/>
  <c r="D91" i="6"/>
  <c r="D10" i="6"/>
  <c r="D18" i="6"/>
  <c r="D53" i="6"/>
  <c r="D57" i="6"/>
  <c r="D59" i="6"/>
  <c r="D61" i="6"/>
  <c r="D76" i="6"/>
  <c r="D82" i="6"/>
  <c r="D84" i="6"/>
  <c r="D9" i="6"/>
  <c r="D17" i="6"/>
  <c r="D19" i="6"/>
  <c r="D27" i="6"/>
  <c r="D50" i="6"/>
  <c r="D56" i="6"/>
  <c r="D60" i="6"/>
  <c r="D70" i="6"/>
  <c r="D75" i="6"/>
  <c r="D83" i="6"/>
  <c r="D93" i="6"/>
  <c r="D12" i="6"/>
  <c r="D22" i="6"/>
  <c r="D34" i="6"/>
  <c r="D49" i="6"/>
  <c r="D55" i="6"/>
  <c r="D64" i="6"/>
  <c r="D66" i="6"/>
  <c r="D73" i="6"/>
  <c r="D78" i="6"/>
  <c r="D87" i="6"/>
  <c r="D89" i="6"/>
  <c r="D94" i="6"/>
  <c r="D14" i="6"/>
  <c r="D37" i="6"/>
  <c r="D63" i="6"/>
  <c r="D79" i="6"/>
  <c r="D81" i="6"/>
  <c r="D86" i="6"/>
  <c r="D95" i="6"/>
  <c r="F47" i="6" l="1"/>
  <c r="F28" i="6"/>
  <c r="D28" i="6"/>
  <c r="F7" i="6" l="1"/>
  <c r="F25" i="6"/>
  <c r="F24" i="6" l="1"/>
  <c r="D7" i="6"/>
  <c r="D24" i="6"/>
  <c r="D47" i="6" l="1"/>
  <c r="D96" i="6"/>
  <c r="F96" i="6"/>
  <c r="D98" i="6" l="1"/>
</calcChain>
</file>

<file path=xl/sharedStrings.xml><?xml version="1.0" encoding="utf-8"?>
<sst xmlns="http://schemas.openxmlformats.org/spreadsheetml/2006/main" count="118" uniqueCount="112">
  <si>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</si>
  <si>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</si>
  <si>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</si>
  <si>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</si>
  <si>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</si>
  <si>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</si>
  <si>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</si>
  <si>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</si>
  <si>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</si>
  <si>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</si>
  <si>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</si>
  <si>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</si>
  <si>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</si>
  <si>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</si>
  <si>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</si>
  <si>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</si>
  <si>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</si>
  <si>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</si>
  <si>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</si>
  <si>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</si>
  <si>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</si>
  <si>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</si>
  <si>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</si>
  <si>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</si>
  <si>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</si>
  <si>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</si>
  <si>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</si>
  <si>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</si>
  <si>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</si>
  <si>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</si>
  <si>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</si>
  <si>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</si>
  <si>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</si>
  <si>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</si>
  <si>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</si>
  <si>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</si>
  <si>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</si>
  <si>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</si>
  <si>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</si>
  <si>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</si>
  <si>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</si>
  <si>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</si>
  <si>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</si>
  <si>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</si>
  <si>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</si>
  <si>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</si>
  <si>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</si>
  <si>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</si>
  <si>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</si>
  <si>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</si>
  <si>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</si>
  <si>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</si>
  <si>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</si>
  <si>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</si>
  <si>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</si>
  <si>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</si>
  <si>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</si>
  <si>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</si>
  <si>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</si>
  <si>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</si>
  <si>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</si>
  <si>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</si>
  <si>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</si>
  <si>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</si>
  <si>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</si>
  <si>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</si>
  <si>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</si>
  <si>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</si>
  <si>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</si>
  <si>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</si>
  <si>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</si>
  <si>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</si>
  <si>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</si>
  <si>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</si>
  <si>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</si>
  <si>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</si>
  <si>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</si>
  <si>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</si>
  <si>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</si>
  <si>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</si>
  <si>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</si>
  <si>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</si>
  <si>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</si>
  <si>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</si>
  <si>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</si>
  <si>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</si>
  <si>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</si>
  <si>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</si>
  <si>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</si>
  <si>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</si>
  <si>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</si>
  <si>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</si>
  <si>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</si>
  <si>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</si>
  <si>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</si>
  <si>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</si>
  <si>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</si>
  <si>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</si>
  <si>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</si>
  <si>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</si>
  <si>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</si>
  <si>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</si>
  <si>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</si>
  <si>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</si>
  <si>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</si>
  <si>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</si>
  <si>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Гражданская оборона</t>
  </si>
  <si>
    <t>в 5,4 раза</t>
  </si>
  <si>
    <t xml:space="preserve">Сведения об исполнении  бюджета города Чебоксары  на 01.10.2021 </t>
  </si>
  <si>
    <t xml:space="preserve">Исполнено                за январь-сентябрь 2021 года  (тыс.руб.)   </t>
  </si>
  <si>
    <t>И.о.начальника финансового управления администрации города Чебоксары</t>
  </si>
  <si>
    <t>Н.А. Козлова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</si>
</sst>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34">
    <xf numFmtId="0" fontId="0" fillId="0" borderId="0"/>
    <xf numFmtId="0" fontId="27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33" fillId="0" borderId="0"/>
    <xf numFmtId="0" fontId="33" fillId="0" borderId="0"/>
    <xf numFmtId="164" fontId="34" fillId="8" borderId="11">
      <alignment horizontal="right" vertical="top" shrinkToFit="1"/>
    </xf>
    <xf numFmtId="164" fontId="34" fillId="36" borderId="11">
      <alignment horizontal="right" vertical="top" shrinkToFit="1"/>
    </xf>
    <xf numFmtId="164" fontId="35" fillId="0" borderId="11">
      <alignment horizontal="right" vertical="top" shrinkToFit="1"/>
    </xf>
    <xf numFmtId="0" fontId="35" fillId="0" borderId="0">
      <alignment horizontal="center" vertical="center" wrapText="1" shrinkToFit="1"/>
    </xf>
    <xf numFmtId="164" fontId="36" fillId="37" borderId="11">
      <alignment horizontal="right" vertical="center" shrinkToFit="1"/>
    </xf>
    <xf numFmtId="164" fontId="36" fillId="36" borderId="11">
      <alignment horizontal="right" vertical="top" shrinkToFit="1"/>
    </xf>
    <xf numFmtId="164" fontId="36" fillId="38" borderId="11">
      <alignment horizontal="right" vertical="top" shrinkToFit="1"/>
    </xf>
    <xf numFmtId="164" fontId="36" fillId="0" borderId="11">
      <alignment horizontal="right" vertical="top" shrinkToFit="1"/>
    </xf>
    <xf numFmtId="164" fontId="37" fillId="0" borderId="12">
      <alignment horizontal="right" vertical="top" shrinkToFit="1"/>
    </xf>
    <xf numFmtId="0" fontId="38" fillId="0" borderId="0"/>
    <xf numFmtId="0" fontId="38" fillId="0" borderId="0"/>
    <xf numFmtId="0" fontId="33" fillId="0" borderId="0"/>
    <xf numFmtId="0" fontId="35" fillId="39" borderId="0"/>
    <xf numFmtId="0" fontId="35" fillId="40" borderId="0"/>
    <xf numFmtId="0" fontId="35" fillId="39" borderId="0"/>
    <xf numFmtId="0" fontId="36" fillId="0" borderId="0"/>
    <xf numFmtId="0" fontId="35" fillId="0" borderId="0">
      <alignment wrapText="1"/>
    </xf>
    <xf numFmtId="0" fontId="36" fillId="0" borderId="0"/>
    <xf numFmtId="0" fontId="36" fillId="0" borderId="0">
      <alignment horizontal="left"/>
    </xf>
    <xf numFmtId="0" fontId="39" fillId="0" borderId="0">
      <alignment horizontal="center" wrapText="1"/>
    </xf>
    <xf numFmtId="0" fontId="36" fillId="0" borderId="0">
      <alignment horizontal="left"/>
    </xf>
    <xf numFmtId="0" fontId="35" fillId="0" borderId="0">
      <alignment horizontal="left" vertical="center" wrapText="1"/>
    </xf>
    <xf numFmtId="0" fontId="39" fillId="0" borderId="0">
      <alignment horizontal="center"/>
    </xf>
    <xf numFmtId="0" fontId="35" fillId="0" borderId="0">
      <alignment horizontal="left" vertical="center" wrapText="1"/>
    </xf>
    <xf numFmtId="0" fontId="34" fillId="0" borderId="0">
      <alignment horizontal="center" vertical="center" shrinkToFit="1"/>
    </xf>
    <xf numFmtId="0" fontId="35" fillId="0" borderId="0">
      <alignment horizontal="right"/>
    </xf>
    <xf numFmtId="0" fontId="34" fillId="0" borderId="0">
      <alignment horizontal="center" vertical="center" shrinkToFit="1"/>
    </xf>
    <xf numFmtId="0" fontId="35" fillId="0" borderId="0">
      <alignment horizontal="center" vertical="center" shrinkToFit="1"/>
    </xf>
    <xf numFmtId="0" fontId="35" fillId="40" borderId="13"/>
    <xf numFmtId="0" fontId="35" fillId="0" borderId="0">
      <alignment horizontal="center" vertical="center" shrinkToFit="1"/>
    </xf>
    <xf numFmtId="0" fontId="35" fillId="39" borderId="13"/>
    <xf numFmtId="0" fontId="35" fillId="0" borderId="11">
      <alignment horizontal="center" vertical="center" wrapText="1"/>
    </xf>
    <xf numFmtId="0" fontId="35" fillId="39" borderId="13"/>
    <xf numFmtId="0" fontId="36" fillId="0" borderId="11">
      <alignment horizontal="center" vertical="center" wrapText="1"/>
    </xf>
    <xf numFmtId="0" fontId="35" fillId="40" borderId="14"/>
    <xf numFmtId="0" fontId="36" fillId="0" borderId="11">
      <alignment horizontal="center" vertical="center" wrapText="1"/>
    </xf>
    <xf numFmtId="0" fontId="35" fillId="39" borderId="14"/>
    <xf numFmtId="49" fontId="35" fillId="0" borderId="11">
      <alignment horizontal="left" vertical="top" wrapText="1" indent="2"/>
    </xf>
    <xf numFmtId="0" fontId="35" fillId="39" borderId="14"/>
    <xf numFmtId="0" fontId="36" fillId="36" borderId="11">
      <alignment vertical="top" wrapText="1"/>
    </xf>
    <xf numFmtId="0" fontId="34" fillId="0" borderId="11">
      <alignment horizontal="left"/>
    </xf>
    <xf numFmtId="0" fontId="36" fillId="36" borderId="11">
      <alignment vertical="top" wrapText="1"/>
    </xf>
    <xf numFmtId="0" fontId="36" fillId="38" borderId="11">
      <alignment vertical="top" wrapText="1"/>
    </xf>
    <xf numFmtId="0" fontId="35" fillId="40" borderId="15"/>
    <xf numFmtId="0" fontId="36" fillId="38" borderId="11">
      <alignment vertical="top" wrapText="1"/>
    </xf>
    <xf numFmtId="0" fontId="36" fillId="0" borderId="11">
      <alignment vertical="top" wrapText="1"/>
    </xf>
    <xf numFmtId="0" fontId="35" fillId="0" borderId="0"/>
    <xf numFmtId="0" fontId="36" fillId="0" borderId="11">
      <alignment vertical="top" wrapText="1"/>
    </xf>
    <xf numFmtId="0" fontId="35" fillId="39" borderId="15"/>
    <xf numFmtId="0" fontId="35" fillId="0" borderId="0">
      <alignment horizontal="left" wrapText="1"/>
    </xf>
    <xf numFmtId="0" fontId="35" fillId="39" borderId="15"/>
    <xf numFmtId="0" fontId="36" fillId="0" borderId="11"/>
    <xf numFmtId="49" fontId="35" fillId="0" borderId="11">
      <alignment horizontal="center" vertical="top" shrinkToFit="1"/>
    </xf>
    <xf numFmtId="0" fontId="36" fillId="0" borderId="11"/>
    <xf numFmtId="0" fontId="35" fillId="0" borderId="0">
      <alignment wrapText="1"/>
    </xf>
    <xf numFmtId="4" fontId="35" fillId="0" borderId="11">
      <alignment horizontal="right" vertical="top" shrinkToFit="1"/>
    </xf>
    <xf numFmtId="0" fontId="35" fillId="0" borderId="0">
      <alignment wrapText="1"/>
    </xf>
    <xf numFmtId="0" fontId="36" fillId="0" borderId="11">
      <alignment horizontal="center" vertical="center" wrapText="1"/>
    </xf>
    <xf numFmtId="4" fontId="34" fillId="8" borderId="11">
      <alignment horizontal="right" vertical="top" shrinkToFit="1"/>
    </xf>
    <xf numFmtId="0" fontId="36" fillId="0" borderId="11">
      <alignment horizontal="center" vertical="center" wrapText="1"/>
    </xf>
    <xf numFmtId="49" fontId="36" fillId="36" borderId="11">
      <alignment horizontal="left" vertical="top" shrinkToFit="1"/>
    </xf>
    <xf numFmtId="0" fontId="35" fillId="0" borderId="11">
      <alignment horizontal="center" vertical="center" wrapText="1"/>
    </xf>
    <xf numFmtId="49" fontId="36" fillId="36" borderId="11">
      <alignment horizontal="left" vertical="top" shrinkToFit="1"/>
    </xf>
    <xf numFmtId="0" fontId="36" fillId="38" borderId="16">
      <alignment wrapText="1"/>
    </xf>
    <xf numFmtId="0" fontId="35" fillId="0" borderId="0">
      <alignment horizontal="left" wrapText="1"/>
    </xf>
    <xf numFmtId="0" fontId="36" fillId="38" borderId="16">
      <alignment wrapText="1"/>
    </xf>
    <xf numFmtId="49" fontId="36" fillId="0" borderId="11">
      <alignment horizontal="left" vertical="top" shrinkToFit="1"/>
    </xf>
    <xf numFmtId="10" fontId="35" fillId="0" borderId="11">
      <alignment horizontal="right" vertical="top" shrinkToFit="1"/>
    </xf>
    <xf numFmtId="49" fontId="36" fillId="0" borderId="11">
      <alignment horizontal="left" vertical="top" shrinkToFit="1"/>
    </xf>
    <xf numFmtId="0" fontId="36" fillId="37" borderId="11">
      <alignment horizontal="left" vertical="center" shrinkToFit="1"/>
    </xf>
    <xf numFmtId="10" fontId="34" fillId="8" borderId="11">
      <alignment horizontal="right" vertical="top" shrinkToFit="1"/>
    </xf>
    <xf numFmtId="0" fontId="36" fillId="37" borderId="11">
      <alignment horizontal="left" vertical="center" shrinkToFit="1"/>
    </xf>
    <xf numFmtId="49" fontId="36" fillId="38" borderId="17">
      <alignment horizontal="left" vertical="top" shrinkToFit="1"/>
    </xf>
    <xf numFmtId="0" fontId="39" fillId="0" borderId="0">
      <alignment horizontal="center" wrapText="1"/>
    </xf>
    <xf numFmtId="49" fontId="36" fillId="38" borderId="17">
      <alignment horizontal="left" vertical="top" shrinkToFit="1"/>
    </xf>
    <xf numFmtId="0" fontId="36" fillId="0" borderId="11">
      <alignment horizontal="center" vertical="center" wrapText="1"/>
    </xf>
    <xf numFmtId="0" fontId="39" fillId="0" borderId="0">
      <alignment horizontal="center"/>
    </xf>
    <xf numFmtId="0" fontId="36" fillId="0" borderId="11">
      <alignment horizontal="center" vertical="center" wrapText="1"/>
    </xf>
    <xf numFmtId="4" fontId="36" fillId="36" borderId="11">
      <alignment horizontal="right" vertical="top" shrinkToFit="1"/>
    </xf>
    <xf numFmtId="0" fontId="34" fillId="0" borderId="11">
      <alignment vertical="top" wrapText="1"/>
    </xf>
    <xf numFmtId="4" fontId="36" fillId="36" borderId="11">
      <alignment horizontal="right" vertical="top" shrinkToFit="1"/>
    </xf>
    <xf numFmtId="4" fontId="36" fillId="38" borderId="11">
      <alignment horizontal="right" vertical="top" shrinkToFit="1"/>
    </xf>
    <xf numFmtId="4" fontId="34" fillId="36" borderId="11">
      <alignment horizontal="right" vertical="top" shrinkToFit="1"/>
    </xf>
    <xf numFmtId="4" fontId="36" fillId="38" borderId="11">
      <alignment horizontal="right" vertical="top" shrinkToFit="1"/>
    </xf>
    <xf numFmtId="4" fontId="36" fillId="0" borderId="11">
      <alignment horizontal="right" vertical="top" shrinkToFit="1"/>
    </xf>
    <xf numFmtId="10" fontId="34" fillId="36" borderId="11">
      <alignment horizontal="right" vertical="top" shrinkToFit="1"/>
    </xf>
    <xf numFmtId="4" fontId="36" fillId="0" borderId="11">
      <alignment horizontal="right" vertical="top" shrinkToFit="1"/>
    </xf>
    <xf numFmtId="4" fontId="36" fillId="37" borderId="11">
      <alignment horizontal="right" vertical="center" shrinkToFit="1"/>
    </xf>
    <xf numFmtId="0" fontId="36" fillId="0" borderId="0">
      <alignment horizontal="left" vertical="top"/>
    </xf>
    <xf numFmtId="0" fontId="36" fillId="0" borderId="18"/>
    <xf numFmtId="0" fontId="36" fillId="0" borderId="19">
      <alignment horizontal="right"/>
    </xf>
    <xf numFmtId="49" fontId="36" fillId="0" borderId="20">
      <alignment horizontal="center"/>
    </xf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2" fillId="7" borderId="7" applyNumberFormat="0" applyAlignment="0" applyProtection="0"/>
    <xf numFmtId="0" fontId="1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7" fillId="0" borderId="0"/>
    <xf numFmtId="0" fontId="27" fillId="0" borderId="0"/>
    <xf numFmtId="0" fontId="27" fillId="41" borderId="0"/>
    <xf numFmtId="0" fontId="27" fillId="41" borderId="0"/>
    <xf numFmtId="0" fontId="27" fillId="4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41" borderId="0"/>
    <xf numFmtId="0" fontId="27" fillId="41" borderId="0"/>
    <xf numFmtId="0" fontId="27" fillId="41" borderId="0"/>
    <xf numFmtId="0" fontId="27" fillId="41" borderId="0"/>
    <xf numFmtId="0" fontId="27" fillId="41" borderId="0"/>
    <xf numFmtId="0" fontId="40" fillId="0" borderId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8" borderId="8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6" applyNumberFormat="0" applyFill="0" applyAlignment="0" applyProtection="0"/>
    <xf numFmtId="0" fontId="23" fillId="0" borderId="0" applyNumberFormat="0" applyFill="0" applyBorder="0" applyAlignment="0" applyProtection="0"/>
    <xf numFmtId="166" fontId="41" fillId="0" borderId="0" applyFont="0" applyFill="0" applyBorder="0" applyAlignment="0" applyProtection="0"/>
    <xf numFmtId="0" fontId="15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6" fillId="32" borderId="0" applyNumberFormat="0" applyBorder="0" applyAlignment="0" applyProtection="0"/>
    <xf numFmtId="0" fontId="42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1" fillId="0" borderId="0"/>
    <xf numFmtId="0" fontId="9" fillId="8" borderId="8" applyNumberFormat="0" applyFont="0" applyAlignment="0" applyProtection="0"/>
    <xf numFmtId="0" fontId="27" fillId="0" borderId="0"/>
    <xf numFmtId="4" fontId="37" fillId="0" borderId="11">
      <alignment horizontal="right" shrinkToFit="1"/>
    </xf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8" applyNumberFormat="0" applyFont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43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4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27" fillId="0" borderId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8" applyNumberFormat="0" applyFont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7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45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8" applyNumberFormat="0" applyFont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4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68">
    <xf numFmtId="0" fontId="0" fillId="0" borderId="0" xfId="0"/>
    <xf numFmtId="0" fontId="29" fillId="34" borderId="0" xfId="155" applyFont="1" applyFill="1"/>
    <xf numFmtId="165" fontId="29" fillId="33" borderId="0" xfId="155" applyNumberFormat="1" applyFont="1" applyFill="1"/>
    <xf numFmtId="0" fontId="29" fillId="33" borderId="0" xfId="155" applyFont="1" applyFill="1"/>
    <xf numFmtId="0" fontId="32" fillId="33" borderId="10" xfId="155" applyFont="1" applyFill="1" applyBorder="1" applyAlignment="1">
      <alignment horizontal="justify" vertical="center" wrapText="1"/>
    </xf>
    <xf numFmtId="0" fontId="31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29" fillId="34" borderId="0" xfId="155" applyFont="1" applyFill="1" applyAlignment="1"/>
    <xf numFmtId="0" fontId="29" fillId="35" borderId="0" xfId="155" applyFont="1" applyFill="1"/>
    <xf numFmtId="0" fontId="32" fillId="33" borderId="10" xfId="155" applyFont="1" applyFill="1" applyBorder="1" applyAlignment="1">
      <alignment horizontal="center" vertical="center" wrapText="1"/>
    </xf>
    <xf numFmtId="0" fontId="28" fillId="33" borderId="10" xfId="155" applyFont="1" applyFill="1" applyBorder="1" applyAlignment="1">
      <alignment horizontal="left" vertical="center" wrapText="1"/>
    </xf>
    <xf numFmtId="0" fontId="29" fillId="33" borderId="21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top" wrapText="1"/>
    </xf>
    <xf numFmtId="164" fontId="31" fillId="33" borderId="10" xfId="222" applyNumberFormat="1" applyFont="1" applyFill="1" applyBorder="1" applyAlignment="1">
      <alignment horizontal="right"/>
    </xf>
    <xf numFmtId="164" fontId="29" fillId="33" borderId="10" xfId="222" applyNumberFormat="1" applyFont="1" applyFill="1" applyBorder="1" applyAlignment="1"/>
    <xf numFmtId="164" fontId="28" fillId="33" borderId="21" xfId="155" applyNumberFormat="1" applyFont="1" applyFill="1" applyBorder="1" applyAlignment="1">
      <alignment horizontal="right"/>
    </xf>
    <xf numFmtId="164" fontId="30" fillId="33" borderId="21" xfId="155" applyNumberFormat="1" applyFont="1" applyFill="1" applyBorder="1" applyAlignment="1"/>
    <xf numFmtId="164" fontId="29" fillId="33" borderId="21" xfId="155" applyNumberFormat="1" applyFont="1" applyFill="1" applyBorder="1" applyAlignment="1"/>
    <xf numFmtId="0" fontId="29" fillId="33" borderId="10" xfId="155" applyFont="1" applyFill="1" applyBorder="1" applyAlignment="1"/>
    <xf numFmtId="164" fontId="30" fillId="33" borderId="10" xfId="155" applyNumberFormat="1" applyFont="1" applyFill="1" applyBorder="1" applyAlignment="1"/>
    <xf numFmtId="0" fontId="29" fillId="33" borderId="0" xfId="155" applyFont="1" applyFill="1"/>
    <xf numFmtId="0" fontId="32" fillId="33" borderId="10" xfId="155" applyFont="1" applyFill="1" applyBorder="1" applyAlignment="1">
      <alignment horizontal="justify" vertical="center" wrapText="1"/>
    </xf>
    <xf numFmtId="0" fontId="31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28" fillId="33" borderId="10" xfId="155" applyNumberFormat="1" applyFont="1" applyFill="1" applyBorder="1" applyAlignment="1">
      <alignment horizontal="center" vertical="center"/>
    </xf>
    <xf numFmtId="0" fontId="28" fillId="33" borderId="10" xfId="155" applyFont="1" applyFill="1" applyBorder="1" applyAlignment="1">
      <alignment horizontal="center" vertical="center"/>
    </xf>
    <xf numFmtId="0" fontId="28" fillId="33" borderId="10" xfId="155" applyFont="1" applyFill="1" applyBorder="1" applyAlignment="1">
      <alignment horizontal="center" vertical="center" wrapText="1"/>
    </xf>
    <xf numFmtId="165" fontId="28" fillId="33" borderId="10" xfId="155" applyNumberFormat="1" applyFont="1" applyFill="1" applyBorder="1" applyAlignment="1">
      <alignment horizontal="center" vertical="center" wrapText="1"/>
    </xf>
    <xf numFmtId="165" fontId="31" fillId="33" borderId="0" xfId="155" applyNumberFormat="1" applyFont="1" applyFill="1" applyBorder="1" applyAlignment="1">
      <alignment horizontal="center"/>
    </xf>
    <xf numFmtId="0" fontId="31" fillId="33" borderId="0" xfId="155" applyFont="1" applyFill="1"/>
    <xf numFmtId="0" fontId="31" fillId="33" borderId="0" xfId="155" applyFont="1" applyFill="1" applyAlignment="1">
      <alignment horizontal="left" vertical="center" wrapText="1"/>
    </xf>
    <xf numFmtId="0" fontId="32" fillId="33" borderId="10" xfId="155" applyFont="1" applyFill="1" applyBorder="1" applyAlignment="1">
      <alignment horizontal="center" vertical="center" wrapText="1"/>
    </xf>
    <xf numFmtId="164" fontId="28" fillId="33" borderId="10" xfId="155" applyNumberFormat="1" applyFont="1" applyFill="1" applyBorder="1" applyAlignment="1">
      <alignment horizontal="right"/>
    </xf>
    <xf numFmtId="164" fontId="28" fillId="33" borderId="10" xfId="155" applyNumberFormat="1" applyFont="1" applyFill="1" applyBorder="1" applyAlignment="1"/>
    <xf numFmtId="0" fontId="29" fillId="33" borderId="0" xfId="155" applyFont="1" applyFill="1" applyAlignment="1">
      <alignment horizontal="right"/>
    </xf>
    <xf numFmtId="0" fontId="29" fillId="33" borderId="0" xfId="155" applyFont="1" applyFill="1" applyAlignment="1"/>
    <xf numFmtId="164" fontId="29" fillId="33" borderId="10" xfId="155" applyNumberFormat="1" applyFont="1" applyFill="1" applyBorder="1" applyAlignment="1">
      <alignment horizontal="right"/>
    </xf>
    <xf numFmtId="164" fontId="29" fillId="33" borderId="10" xfId="155" applyNumberFormat="1" applyFont="1" applyFill="1" applyBorder="1" applyAlignment="1"/>
    <xf numFmtId="0" fontId="28" fillId="33" borderId="0" xfId="155" applyFont="1" applyFill="1" applyAlignment="1"/>
    <xf numFmtId="0" fontId="31" fillId="33" borderId="10" xfId="155" applyFont="1" applyFill="1" applyBorder="1" applyAlignment="1">
      <alignment horizontal="justify" vertical="top" wrapText="1"/>
    </xf>
    <xf numFmtId="0" fontId="28" fillId="33" borderId="0" xfId="155" applyFont="1" applyFill="1" applyAlignment="1">
      <alignment vertical="center"/>
    </xf>
    <xf numFmtId="0" fontId="28" fillId="33" borderId="10" xfId="155" applyFont="1" applyFill="1" applyBorder="1" applyAlignment="1">
      <alignment horizontal="center" vertical="top" wrapText="1"/>
    </xf>
    <xf numFmtId="0" fontId="28" fillId="33" borderId="0" xfId="155" applyFont="1" applyFill="1" applyBorder="1" applyAlignment="1">
      <alignment horizontal="justify" vertical="top" wrapText="1"/>
    </xf>
    <xf numFmtId="164" fontId="28" fillId="33" borderId="0" xfId="155" applyNumberFormat="1" applyFont="1" applyFill="1" applyBorder="1" applyAlignment="1">
      <alignment horizontal="right"/>
    </xf>
    <xf numFmtId="164" fontId="30" fillId="33" borderId="0" xfId="155" applyNumberFormat="1" applyFont="1" applyFill="1" applyBorder="1" applyAlignment="1"/>
    <xf numFmtId="0" fontId="29" fillId="33" borderId="0" xfId="155" applyFont="1" applyFill="1" applyBorder="1" applyAlignment="1"/>
    <xf numFmtId="164" fontId="29" fillId="33" borderId="0" xfId="155" applyNumberFormat="1" applyFont="1" applyFill="1" applyBorder="1" applyAlignment="1">
      <alignment horizontal="right"/>
    </xf>
    <xf numFmtId="0" fontId="29" fillId="33" borderId="10" xfId="155" applyFont="1" applyFill="1" applyBorder="1" applyAlignment="1">
      <alignment horizontal="justify" vertical="top" wrapText="1"/>
    </xf>
    <xf numFmtId="164" fontId="29" fillId="33" borderId="0" xfId="155" applyNumberFormat="1" applyFont="1" applyFill="1" applyAlignment="1">
      <alignment horizontal="right"/>
    </xf>
    <xf numFmtId="164" fontId="28" fillId="33" borderId="10" xfId="155" applyNumberFormat="1" applyFont="1" applyFill="1" applyBorder="1" applyAlignment="1">
      <alignment horizontal="center" vertical="center" wrapText="1"/>
    </xf>
    <xf numFmtId="164" fontId="31" fillId="33" borderId="10" xfId="0" applyNumberFormat="1" applyFont="1" applyFill="1" applyBorder="1" applyAlignment="1">
      <alignment horizontal="right" vertical="center"/>
    </xf>
    <xf numFmtId="164" fontId="28" fillId="33" borderId="10" xfId="0" applyNumberFormat="1" applyFont="1" applyFill="1" applyBorder="1"/>
    <xf numFmtId="164" fontId="29" fillId="33" borderId="10" xfId="0" applyNumberFormat="1" applyFont="1" applyFill="1" applyBorder="1"/>
    <xf numFmtId="164" fontId="31" fillId="33" borderId="10" xfId="0" applyNumberFormat="1" applyFont="1" applyFill="1" applyBorder="1"/>
    <xf numFmtId="164" fontId="32" fillId="33" borderId="10" xfId="1010" applyNumberFormat="1" applyFont="1" applyFill="1" applyBorder="1"/>
    <xf numFmtId="164" fontId="32" fillId="33" borderId="10" xfId="0" applyNumberFormat="1" applyFont="1" applyFill="1" applyBorder="1"/>
    <xf numFmtId="164" fontId="28" fillId="33" borderId="10" xfId="0" applyNumberFormat="1" applyFont="1" applyFill="1" applyBorder="1" applyAlignment="1"/>
    <xf numFmtId="0" fontId="29" fillId="33" borderId="0" xfId="0" applyFont="1" applyFill="1" applyAlignment="1"/>
    <xf numFmtId="164" fontId="29" fillId="33" borderId="10" xfId="0" applyNumberFormat="1" applyFont="1" applyFill="1" applyBorder="1" applyAlignment="1"/>
    <xf numFmtId="164" fontId="31" fillId="33" borderId="10" xfId="1010" applyNumberFormat="1" applyFont="1" applyFill="1" applyBorder="1"/>
    <xf numFmtId="164" fontId="32" fillId="33" borderId="10" xfId="0" applyNumberFormat="1" applyFont="1" applyFill="1" applyBorder="1" applyAlignment="1">
      <alignment horizontal="right"/>
    </xf>
    <xf numFmtId="164" fontId="29" fillId="33" borderId="10" xfId="0" applyNumberFormat="1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right"/>
    </xf>
    <xf numFmtId="164" fontId="31" fillId="33" borderId="10" xfId="597" applyNumberFormat="1" applyFont="1" applyFill="1" applyBorder="1"/>
    <xf numFmtId="164" fontId="28" fillId="33" borderId="21" xfId="155" applyNumberFormat="1" applyFont="1" applyFill="1" applyBorder="1" applyAlignment="1"/>
    <xf numFmtId="0" fontId="28" fillId="33" borderId="0" xfId="155" applyFont="1" applyFill="1" applyAlignment="1">
      <alignment horizontal="center" vertical="center"/>
    </xf>
  </cellXfs>
  <cellStyles count="1134">
    <cellStyle name="20% - Акцент1" xfId="199" builtinId="30" customBuiltin="1"/>
    <cellStyle name="20% - Акцент1 10" xfId="632"/>
    <cellStyle name="20% - Акцент1 11" xfId="961"/>
    <cellStyle name="20% - Акцент1 12" xfId="1011"/>
    <cellStyle name="20% - Акцент1 13" xfId="1085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13" xfId="962"/>
    <cellStyle name="20% - Акцент1 2 14" xfId="1012"/>
    <cellStyle name="20% - Акцент1 2 15" xfId="1080"/>
    <cellStyle name="20% - Акцент1 2 16" xfId="1086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12" xfId="963"/>
    <cellStyle name="20% - Акцент1 3 13" xfId="1013"/>
    <cellStyle name="20% - Акцент1 3 14" xfId="1079"/>
    <cellStyle name="20% - Акцент1 3 15" xfId="1087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- Акцент1 4 10" xfId="1088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4 8" xfId="964"/>
    <cellStyle name="20% - Акцент1 4 9" xfId="1014"/>
    <cellStyle name="20% - Акцент1 5" xfId="336"/>
    <cellStyle name="20% - Акцент1 5 2" xfId="759"/>
    <cellStyle name="20% - Акцент1 6" xfId="386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- Акцент2" xfId="203" builtinId="34" customBuiltin="1"/>
    <cellStyle name="20% - Акцент2 10" xfId="634"/>
    <cellStyle name="20% - Акцент2 11" xfId="965"/>
    <cellStyle name="20% - Акцент2 12" xfId="1015"/>
    <cellStyle name="20% - Акцент2 13" xfId="1089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13" xfId="966"/>
    <cellStyle name="20% - Акцент2 2 14" xfId="1016"/>
    <cellStyle name="20% - Акцент2 2 15" xfId="1078"/>
    <cellStyle name="20% - Акцент2 2 16" xfId="1090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12" xfId="967"/>
    <cellStyle name="20% - Акцент2 3 13" xfId="1017"/>
    <cellStyle name="20% - Акцент2 3 14" xfId="1077"/>
    <cellStyle name="20% - Акцент2 3 15" xfId="1091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- Акцент2 4 10" xfId="1092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4 8" xfId="968"/>
    <cellStyle name="20% - Акцент2 4 9" xfId="1018"/>
    <cellStyle name="20% - Акцент2 5" xfId="340"/>
    <cellStyle name="20% - Акцент2 5 2" xfId="763"/>
    <cellStyle name="20% - Акцент2 6" xfId="390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- Акцент3" xfId="207" builtinId="38" customBuiltin="1"/>
    <cellStyle name="20% - Акцент3 10" xfId="637"/>
    <cellStyle name="20% - Акцент3 11" xfId="969"/>
    <cellStyle name="20% - Акцент3 12" xfId="1019"/>
    <cellStyle name="20% - Акцент3 13" xfId="1093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13" xfId="970"/>
    <cellStyle name="20% - Акцент3 2 14" xfId="1020"/>
    <cellStyle name="20% - Акцент3 2 15" xfId="1076"/>
    <cellStyle name="20% - Акцент3 2 16" xfId="1094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12" xfId="971"/>
    <cellStyle name="20% - Акцент3 3 13" xfId="1021"/>
    <cellStyle name="20% - Акцент3 3 14" xfId="1074"/>
    <cellStyle name="20% - Акцент3 3 15" xfId="1095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- Акцент3 4 10" xfId="1096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4 8" xfId="972"/>
    <cellStyle name="20% - Акцент3 4 9" xfId="1022"/>
    <cellStyle name="20% - Акцент3 5" xfId="344"/>
    <cellStyle name="20% - Акцент3 5 2" xfId="767"/>
    <cellStyle name="20% - Акцент3 6" xfId="394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- Акцент4" xfId="211" builtinId="42" customBuiltin="1"/>
    <cellStyle name="20% - Акцент4 10" xfId="639"/>
    <cellStyle name="20% - Акцент4 11" xfId="973"/>
    <cellStyle name="20% - Акцент4 12" xfId="1023"/>
    <cellStyle name="20% - Акцент4 13" xfId="1097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13" xfId="974"/>
    <cellStyle name="20% - Акцент4 2 14" xfId="1024"/>
    <cellStyle name="20% - Акцент4 2 15" xfId="1073"/>
    <cellStyle name="20% - Акцент4 2 16" xfId="1098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12" xfId="975"/>
    <cellStyle name="20% - Акцент4 3 13" xfId="1025"/>
    <cellStyle name="20% - Акцент4 3 14" xfId="1072"/>
    <cellStyle name="20% - Акцент4 3 15" xfId="1099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- Акцент4 4 10" xfId="1100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4 8" xfId="976"/>
    <cellStyle name="20% - Акцент4 4 9" xfId="1026"/>
    <cellStyle name="20% - Акцент4 5" xfId="348"/>
    <cellStyle name="20% - Акцент4 5 2" xfId="771"/>
    <cellStyle name="20% - Акцент4 6" xfId="398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- Акцент5" xfId="215" builtinId="46" customBuiltin="1"/>
    <cellStyle name="20% - Акцент5 10" xfId="642"/>
    <cellStyle name="20% - Акцент5 11" xfId="977"/>
    <cellStyle name="20% - Акцент5 12" xfId="1027"/>
    <cellStyle name="20% - Акцент5 13" xfId="1101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13" xfId="978"/>
    <cellStyle name="20% - Акцент5 2 14" xfId="1028"/>
    <cellStyle name="20% - Акцент5 2 15" xfId="1081"/>
    <cellStyle name="20% - Акцент5 2 16" xfId="1102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12" xfId="979"/>
    <cellStyle name="20% - Акцент5 3 13" xfId="1029"/>
    <cellStyle name="20% - Акцент5 3 14" xfId="1071"/>
    <cellStyle name="20% - Акцент5 3 15" xfId="1103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- Акцент5 4 10" xfId="1104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4 8" xfId="980"/>
    <cellStyle name="20% - Акцент5 4 9" xfId="1030"/>
    <cellStyle name="20% - Акцент5 5" xfId="352"/>
    <cellStyle name="20% - Акцент5 5 2" xfId="775"/>
    <cellStyle name="20% - Акцент5 6" xfId="402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- Акцент6" xfId="219" builtinId="50" customBuiltin="1"/>
    <cellStyle name="20% - Акцент6 10" xfId="645"/>
    <cellStyle name="20% - Акцент6 11" xfId="981"/>
    <cellStyle name="20% - Акцент6 12" xfId="1031"/>
    <cellStyle name="20% - Акцент6 13" xfId="110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13" xfId="982"/>
    <cellStyle name="20% - Акцент6 2 14" xfId="1032"/>
    <cellStyle name="20% - Акцент6 2 15" xfId="1070"/>
    <cellStyle name="20% - Акцент6 2 16" xfId="1106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12" xfId="983"/>
    <cellStyle name="20% - Акцент6 3 13" xfId="1033"/>
    <cellStyle name="20% - Акцент6 3 14" xfId="1069"/>
    <cellStyle name="20% - Акцент6 3 15" xfId="1107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- Акцент6 4 10" xfId="1108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4 8" xfId="984"/>
    <cellStyle name="20% - Акцент6 4 9" xfId="1034"/>
    <cellStyle name="20% - Акцент6 5" xfId="356"/>
    <cellStyle name="20% - Акцент6 5 2" xfId="779"/>
    <cellStyle name="20% - Акцент6 6" xfId="4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- Акцент1" xfId="200" builtinId="31" customBuiltin="1"/>
    <cellStyle name="40% - Акцент1 10" xfId="633"/>
    <cellStyle name="40% - Акцент1 11" xfId="985"/>
    <cellStyle name="40% - Акцент1 12" xfId="1035"/>
    <cellStyle name="40% - Акцент1 13" xfId="1109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13" xfId="986"/>
    <cellStyle name="40% - Акцент1 2 14" xfId="1036"/>
    <cellStyle name="40% - Акцент1 2 15" xfId="1068"/>
    <cellStyle name="40% - Акцент1 2 16" xfId="1110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12" xfId="987"/>
    <cellStyle name="40% - Акцент1 3 13" xfId="1037"/>
    <cellStyle name="40% - Акцент1 3 14" xfId="1067"/>
    <cellStyle name="40% - Акцент1 3 15" xfId="1111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- Акцент1 4 10" xfId="1112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4 8" xfId="988"/>
    <cellStyle name="40% - Акцент1 4 9" xfId="1038"/>
    <cellStyle name="40% - Акцент1 5" xfId="360"/>
    <cellStyle name="40% - Акцент1 5 2" xfId="783"/>
    <cellStyle name="40% - Акцент1 6" xfId="410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- Акцент2" xfId="204" builtinId="35" customBuiltin="1"/>
    <cellStyle name="40% - Акцент2 10" xfId="635"/>
    <cellStyle name="40% - Акцент2 11" xfId="989"/>
    <cellStyle name="40% - Акцент2 12" xfId="1039"/>
    <cellStyle name="40% - Акцент2 13" xfId="1113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13" xfId="990"/>
    <cellStyle name="40% - Акцент2 2 14" xfId="1040"/>
    <cellStyle name="40% - Акцент2 2 15" xfId="1083"/>
    <cellStyle name="40% - Акцент2 2 16" xfId="1114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12" xfId="991"/>
    <cellStyle name="40% - Акцент2 3 13" xfId="1041"/>
    <cellStyle name="40% - Акцент2 3 14" xfId="1082"/>
    <cellStyle name="40% - Акцент2 3 15" xfId="1115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- Акцент2 4 10" xfId="1116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4 8" xfId="992"/>
    <cellStyle name="40% - Акцент2 4 9" xfId="1042"/>
    <cellStyle name="40% - Акцент2 5" xfId="364"/>
    <cellStyle name="40% - Акцент2 5 2" xfId="787"/>
    <cellStyle name="40% - Акцент2 6" xfId="414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- Акцент3" xfId="208" builtinId="39" customBuiltin="1"/>
    <cellStyle name="40% - Акцент3 10" xfId="638"/>
    <cellStyle name="40% - Акцент3 11" xfId="993"/>
    <cellStyle name="40% - Акцент3 12" xfId="1043"/>
    <cellStyle name="40% - Акцент3 13" xfId="1117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13" xfId="994"/>
    <cellStyle name="40% - Акцент3 2 14" xfId="1044"/>
    <cellStyle name="40% - Акцент3 2 15" xfId="1066"/>
    <cellStyle name="40% - Акцент3 2 16" xfId="1118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12" xfId="995"/>
    <cellStyle name="40% - Акцент3 3 13" xfId="1045"/>
    <cellStyle name="40% - Акцент3 3 14" xfId="1065"/>
    <cellStyle name="40% - Акцент3 3 15" xfId="1119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- Акцент3 4 10" xfId="1120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4 8" xfId="996"/>
    <cellStyle name="40% - Акцент3 4 9" xfId="1046"/>
    <cellStyle name="40% - Акцент3 5" xfId="368"/>
    <cellStyle name="40% - Акцент3 5 2" xfId="791"/>
    <cellStyle name="40% - Акцент3 6" xfId="418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- Акцент4" xfId="212" builtinId="43" customBuiltin="1"/>
    <cellStyle name="40% - Акцент4 10" xfId="640"/>
    <cellStyle name="40% - Акцент4 11" xfId="997"/>
    <cellStyle name="40% - Акцент4 12" xfId="1047"/>
    <cellStyle name="40% - Акцент4 13" xfId="1121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13" xfId="998"/>
    <cellStyle name="40% - Акцент4 2 14" xfId="1048"/>
    <cellStyle name="40% - Акцент4 2 15" xfId="1064"/>
    <cellStyle name="40% - Акцент4 2 16" xfId="1122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12" xfId="999"/>
    <cellStyle name="40% - Акцент4 3 13" xfId="1049"/>
    <cellStyle name="40% - Акцент4 3 14" xfId="1063"/>
    <cellStyle name="40% - Акцент4 3 15" xfId="1123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- Акцент4 4 10" xfId="1124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4 8" xfId="1000"/>
    <cellStyle name="40% - Акцент4 4 9" xfId="1050"/>
    <cellStyle name="40% - Акцент4 5" xfId="372"/>
    <cellStyle name="40% - Акцент4 5 2" xfId="795"/>
    <cellStyle name="40% - Акцент4 6" xfId="422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- Акцент5" xfId="216" builtinId="47" customBuiltin="1"/>
    <cellStyle name="40% - Акцент5 10" xfId="643"/>
    <cellStyle name="40% - Акцент5 11" xfId="1001"/>
    <cellStyle name="40% - Акцент5 12" xfId="1051"/>
    <cellStyle name="40% - Акцент5 13" xfId="1125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13" xfId="1002"/>
    <cellStyle name="40% - Акцент5 2 14" xfId="1052"/>
    <cellStyle name="40% - Акцент5 2 15" xfId="1062"/>
    <cellStyle name="40% - Акцент5 2 16" xfId="1126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12" xfId="1003"/>
    <cellStyle name="40% - Акцент5 3 13" xfId="1053"/>
    <cellStyle name="40% - Акцент5 3 14" xfId="1061"/>
    <cellStyle name="40% - Акцент5 3 15" xfId="1127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- Акцент5 4 10" xfId="1128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4 8" xfId="1004"/>
    <cellStyle name="40% - Акцент5 4 9" xfId="1054"/>
    <cellStyle name="40% - Акцент5 5" xfId="376"/>
    <cellStyle name="40% - Акцент5 5 2" xfId="799"/>
    <cellStyle name="40% - Акцент5 6" xfId="426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- Акцент6" xfId="220" builtinId="51" customBuiltin="1"/>
    <cellStyle name="40% - Акцент6 10" xfId="646"/>
    <cellStyle name="40% - Акцент6 11" xfId="1005"/>
    <cellStyle name="40% - Акцент6 12" xfId="1055"/>
    <cellStyle name="40% - Акцент6 13" xfId="1129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13" xfId="1006"/>
    <cellStyle name="40% - Акцент6 2 14" xfId="1056"/>
    <cellStyle name="40% - Акцент6 2 15" xfId="1060"/>
    <cellStyle name="40% - Акцент6 2 16" xfId="1130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12" xfId="1007"/>
    <cellStyle name="40% - Акцент6 3 13" xfId="1057"/>
    <cellStyle name="40% - Акцент6 3 14" xfId="1059"/>
    <cellStyle name="40% - Акцент6 3 15" xfId="1131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- Акцент6 4 10" xfId="1132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4 8" xfId="1008"/>
    <cellStyle name="40% - Акцент6 4 9" xfId="1058"/>
    <cellStyle name="40% - Акцент6 5" xfId="380"/>
    <cellStyle name="40% - Акцент6 5 2" xfId="803"/>
    <cellStyle name="40% - Акцент6 6" xfId="430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15" xfId="1010"/>
    <cellStyle name="Обычный 16" xfId="108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10" xfId="1133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имечание 2 8" xfId="1009"/>
    <cellStyle name="Примечание 2 9" xfId="1075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Zeros="0" tabSelected="1" view="pageBreakPreview" zoomScaleNormal="100" zoomScaleSheetLayoutView="100" workbookViewId="0">
      <selection activeCell="D104" sqref="D104"/>
    </sheetView>
  </sheetViews>
  <sheetFormatPr defaultColWidth="9.44140625" defaultRowHeight="13.8" x14ac:dyDescent="0.25"/>
  <cols>
    <col min="1" max="1" width="61.33203125" style="3" customWidth="1"/>
    <col min="2" max="2" width="15.88671875" style="21" customWidth="1"/>
    <col min="3" max="3" width="15" style="50" customWidth="1"/>
    <col min="4" max="4" width="14.33203125" style="2" customWidth="1"/>
    <col min="5" max="5" width="0" style="21" hidden="1" customWidth="1"/>
    <col min="6" max="6" width="16.33203125" style="21" customWidth="1"/>
    <col min="7" max="16384" width="9.44140625" style="1"/>
  </cols>
  <sheetData>
    <row r="1" spans="1:6" ht="14.25" customHeight="1" x14ac:dyDescent="0.25">
      <c r="A1" s="42"/>
      <c r="B1" s="42"/>
      <c r="C1" s="42"/>
      <c r="D1" s="42"/>
      <c r="E1" s="42"/>
      <c r="F1" s="42"/>
    </row>
    <row r="2" spans="1:6" ht="14.25" customHeight="1" x14ac:dyDescent="0.25">
      <c r="A2" s="67" t="s">
        <v>108</v>
      </c>
      <c r="B2" s="67"/>
      <c r="C2" s="67"/>
      <c r="D2" s="67"/>
      <c r="E2" s="67"/>
      <c r="F2" s="67"/>
    </row>
    <row r="3" spans="1:6" x14ac:dyDescent="0.25">
      <c r="A3" s="32"/>
      <c r="B3" s="31"/>
      <c r="D3" s="30"/>
    </row>
    <row r="4" spans="1:6" ht="69" x14ac:dyDescent="0.25">
      <c r="A4" s="28" t="s">
        <v>0</v>
      </c>
      <c r="B4" s="28" t="s">
        <v>1</v>
      </c>
      <c r="C4" s="51" t="s">
        <v>109</v>
      </c>
      <c r="D4" s="29" t="s">
        <v>2</v>
      </c>
      <c r="F4" s="43" t="s">
        <v>100</v>
      </c>
    </row>
    <row r="5" spans="1:6" x14ac:dyDescent="0.25">
      <c r="A5" s="28">
        <v>1</v>
      </c>
      <c r="B5" s="27">
        <v>2</v>
      </c>
      <c r="C5" s="26">
        <v>3</v>
      </c>
      <c r="D5" s="26">
        <v>4</v>
      </c>
      <c r="F5" s="26" t="s">
        <v>101</v>
      </c>
    </row>
    <row r="6" spans="1:6" x14ac:dyDescent="0.25">
      <c r="A6" s="33" t="s">
        <v>94</v>
      </c>
      <c r="B6" s="27"/>
      <c r="C6" s="26"/>
      <c r="D6" s="26"/>
      <c r="F6" s="26"/>
    </row>
    <row r="7" spans="1:6" s="3" customFormat="1" x14ac:dyDescent="0.25">
      <c r="A7" s="28" t="s">
        <v>3</v>
      </c>
      <c r="B7" s="34">
        <f>B8+B24</f>
        <v>4463652.3000000007</v>
      </c>
      <c r="C7" s="34">
        <f>C8+C24</f>
        <v>3153705.1999999993</v>
      </c>
      <c r="D7" s="35">
        <f>C7/B7*100</f>
        <v>70.653021069763852</v>
      </c>
      <c r="E7" s="36"/>
      <c r="F7" s="34">
        <f>C7-B7</f>
        <v>-1309947.1000000015</v>
      </c>
    </row>
    <row r="8" spans="1:6" s="3" customFormat="1" x14ac:dyDescent="0.25">
      <c r="A8" s="28" t="s">
        <v>51</v>
      </c>
      <c r="B8" s="35">
        <f>B9+B11+B12+B17+B21+B22+B23</f>
        <v>3516893.7</v>
      </c>
      <c r="C8" s="35">
        <f>C9+C11+C12+C17+C21+C22+C23</f>
        <v>2432946.5999999992</v>
      </c>
      <c r="D8" s="35">
        <f>C8/B8*100</f>
        <v>69.178849505744196</v>
      </c>
      <c r="E8" s="37"/>
      <c r="F8" s="34">
        <f>C8-B8</f>
        <v>-1083947.100000001</v>
      </c>
    </row>
    <row r="9" spans="1:6" s="3" customFormat="1" x14ac:dyDescent="0.25">
      <c r="A9" s="22" t="s">
        <v>102</v>
      </c>
      <c r="B9" s="34">
        <f>B10</f>
        <v>2204216</v>
      </c>
      <c r="C9" s="34">
        <f>C10</f>
        <v>1526722.9</v>
      </c>
      <c r="D9" s="35">
        <f t="shared" ref="D9:D22" si="0">C9/B9*100</f>
        <v>69.263760901835397</v>
      </c>
      <c r="E9" s="37"/>
      <c r="F9" s="34">
        <f t="shared" ref="F9:F46" si="1">C9-B9</f>
        <v>-677493.10000000009</v>
      </c>
    </row>
    <row r="10" spans="1:6" s="3" customFormat="1" x14ac:dyDescent="0.25">
      <c r="A10" s="23" t="s">
        <v>4</v>
      </c>
      <c r="B10" s="38">
        <v>2204216</v>
      </c>
      <c r="C10" s="52">
        <v>1526722.9</v>
      </c>
      <c r="D10" s="39">
        <f t="shared" si="0"/>
        <v>69.263760901835397</v>
      </c>
      <c r="E10" s="37"/>
      <c r="F10" s="38">
        <f t="shared" si="1"/>
        <v>-677493.10000000009</v>
      </c>
    </row>
    <row r="11" spans="1:6" s="3" customFormat="1" x14ac:dyDescent="0.25">
      <c r="A11" s="24" t="s">
        <v>64</v>
      </c>
      <c r="B11" s="34">
        <v>10615.7</v>
      </c>
      <c r="C11" s="53">
        <v>7871.9</v>
      </c>
      <c r="D11" s="35">
        <f t="shared" si="0"/>
        <v>74.153376602579186</v>
      </c>
      <c r="E11" s="37"/>
      <c r="F11" s="34">
        <f t="shared" si="1"/>
        <v>-2743.8000000000011</v>
      </c>
    </row>
    <row r="12" spans="1:6" s="3" customFormat="1" x14ac:dyDescent="0.25">
      <c r="A12" s="22" t="s">
        <v>65</v>
      </c>
      <c r="B12" s="34">
        <f>SUM(B13:B16)</f>
        <v>583900</v>
      </c>
      <c r="C12" s="34">
        <f>SUM(C13:C16)</f>
        <v>522351.79999999993</v>
      </c>
      <c r="D12" s="35">
        <f t="shared" si="0"/>
        <v>89.459119712279488</v>
      </c>
      <c r="E12" s="37"/>
      <c r="F12" s="34">
        <f t="shared" si="1"/>
        <v>-61548.20000000007</v>
      </c>
    </row>
    <row r="13" spans="1:6" s="3" customFormat="1" ht="27.6" x14ac:dyDescent="0.25">
      <c r="A13" s="25" t="s">
        <v>103</v>
      </c>
      <c r="B13" s="38">
        <v>408170</v>
      </c>
      <c r="C13" s="54">
        <v>352582.2</v>
      </c>
      <c r="D13" s="39">
        <f t="shared" si="0"/>
        <v>86.381213709973792</v>
      </c>
      <c r="E13" s="37"/>
      <c r="F13" s="38">
        <f t="shared" si="1"/>
        <v>-55587.799999999988</v>
      </c>
    </row>
    <row r="14" spans="1:6" s="3" customFormat="1" ht="27.6" x14ac:dyDescent="0.25">
      <c r="A14" s="23" t="s">
        <v>5</v>
      </c>
      <c r="B14" s="38">
        <v>75900</v>
      </c>
      <c r="C14" s="55">
        <v>77332.399999999994</v>
      </c>
      <c r="D14" s="39">
        <f t="shared" si="0"/>
        <v>101.88722002635045</v>
      </c>
      <c r="E14" s="37"/>
      <c r="F14" s="38">
        <f t="shared" si="1"/>
        <v>1432.3999999999942</v>
      </c>
    </row>
    <row r="15" spans="1:6" s="3" customFormat="1" x14ac:dyDescent="0.25">
      <c r="A15" s="23" t="s">
        <v>6</v>
      </c>
      <c r="B15" s="38">
        <v>2825</v>
      </c>
      <c r="C15" s="55">
        <v>3082.1</v>
      </c>
      <c r="D15" s="39">
        <f t="shared" si="0"/>
        <v>109.10088495575221</v>
      </c>
      <c r="E15" s="37"/>
      <c r="F15" s="38">
        <f t="shared" si="1"/>
        <v>257.09999999999991</v>
      </c>
    </row>
    <row r="16" spans="1:6" s="3" customFormat="1" ht="27.6" x14ac:dyDescent="0.25">
      <c r="A16" s="23" t="s">
        <v>7</v>
      </c>
      <c r="B16" s="38">
        <v>97005</v>
      </c>
      <c r="C16" s="55">
        <v>89355.1</v>
      </c>
      <c r="D16" s="39">
        <f t="shared" si="0"/>
        <v>92.113911654038461</v>
      </c>
      <c r="E16" s="37"/>
      <c r="F16" s="38">
        <f t="shared" si="1"/>
        <v>-7649.8999999999942</v>
      </c>
    </row>
    <row r="17" spans="1:6" s="3" customFormat="1" x14ac:dyDescent="0.25">
      <c r="A17" s="22" t="s">
        <v>66</v>
      </c>
      <c r="B17" s="34">
        <f>B18+B19+B20</f>
        <v>631854</v>
      </c>
      <c r="C17" s="34">
        <f>C18+C19+C20</f>
        <v>320671.80000000005</v>
      </c>
      <c r="D17" s="35">
        <f t="shared" si="0"/>
        <v>50.75093296869214</v>
      </c>
      <c r="E17" s="37"/>
      <c r="F17" s="34">
        <f t="shared" si="1"/>
        <v>-311182.19999999995</v>
      </c>
    </row>
    <row r="18" spans="1:6" s="3" customFormat="1" x14ac:dyDescent="0.25">
      <c r="A18" s="23" t="s">
        <v>8</v>
      </c>
      <c r="B18" s="38">
        <v>177548</v>
      </c>
      <c r="C18" s="55">
        <v>25252.400000000001</v>
      </c>
      <c r="D18" s="39">
        <f t="shared" si="0"/>
        <v>14.222858044021899</v>
      </c>
      <c r="E18" s="37"/>
      <c r="F18" s="38">
        <f t="shared" si="1"/>
        <v>-152295.6</v>
      </c>
    </row>
    <row r="19" spans="1:6" s="3" customFormat="1" x14ac:dyDescent="0.25">
      <c r="A19" s="23" t="s">
        <v>9</v>
      </c>
      <c r="B19" s="38">
        <v>49926</v>
      </c>
      <c r="C19" s="55">
        <v>16008.5</v>
      </c>
      <c r="D19" s="39">
        <f t="shared" si="0"/>
        <v>32.064455393983096</v>
      </c>
      <c r="E19" s="37"/>
      <c r="F19" s="38">
        <f t="shared" si="1"/>
        <v>-33917.5</v>
      </c>
    </row>
    <row r="20" spans="1:6" s="3" customFormat="1" x14ac:dyDescent="0.25">
      <c r="A20" s="23" t="s">
        <v>10</v>
      </c>
      <c r="B20" s="38">
        <v>404380</v>
      </c>
      <c r="C20" s="55">
        <v>279410.90000000002</v>
      </c>
      <c r="D20" s="39">
        <f t="shared" si="0"/>
        <v>69.096122459073143</v>
      </c>
      <c r="E20" s="37"/>
      <c r="F20" s="38">
        <f t="shared" si="1"/>
        <v>-124969.09999999998</v>
      </c>
    </row>
    <row r="21" spans="1:6" s="3" customFormat="1" ht="27.6" x14ac:dyDescent="0.25">
      <c r="A21" s="22" t="s">
        <v>67</v>
      </c>
      <c r="B21" s="34">
        <v>8763</v>
      </c>
      <c r="C21" s="56">
        <v>6382.5</v>
      </c>
      <c r="D21" s="35">
        <f>C21/B21*100</f>
        <v>72.834645669291348</v>
      </c>
      <c r="E21" s="37"/>
      <c r="F21" s="34">
        <f t="shared" si="1"/>
        <v>-2380.5</v>
      </c>
    </row>
    <row r="22" spans="1:6" s="3" customFormat="1" x14ac:dyDescent="0.25">
      <c r="A22" s="22" t="s">
        <v>68</v>
      </c>
      <c r="B22" s="34">
        <v>77545</v>
      </c>
      <c r="C22" s="57">
        <v>48945.3</v>
      </c>
      <c r="D22" s="35">
        <f t="shared" si="0"/>
        <v>63.11857631052937</v>
      </c>
      <c r="E22" s="37"/>
      <c r="F22" s="34">
        <f t="shared" si="1"/>
        <v>-28599.699999999997</v>
      </c>
    </row>
    <row r="23" spans="1:6" s="3" customFormat="1" ht="27.6" x14ac:dyDescent="0.25">
      <c r="A23" s="22" t="s">
        <v>69</v>
      </c>
      <c r="B23" s="34">
        <v>0</v>
      </c>
      <c r="C23" s="58">
        <v>0.4</v>
      </c>
      <c r="D23" s="34" t="str">
        <f>IF(B23=0, "х",C23/B23*100)</f>
        <v>х</v>
      </c>
      <c r="E23" s="37"/>
      <c r="F23" s="34">
        <f>C23-B23</f>
        <v>0.4</v>
      </c>
    </row>
    <row r="24" spans="1:6" s="3" customFormat="1" x14ac:dyDescent="0.25">
      <c r="A24" s="28" t="s">
        <v>52</v>
      </c>
      <c r="B24" s="34">
        <f>B25+B31+B32+B33+B36+B37</f>
        <v>946758.60000000009</v>
      </c>
      <c r="C24" s="34">
        <f>C25+C31+C32+C33+C36+C37</f>
        <v>720758.60000000009</v>
      </c>
      <c r="D24" s="35">
        <f t="shared" ref="D24:D28" si="2">C24/B24*100</f>
        <v>76.129078732424503</v>
      </c>
      <c r="E24" s="37"/>
      <c r="F24" s="34">
        <f t="shared" si="1"/>
        <v>-226000</v>
      </c>
    </row>
    <row r="25" spans="1:6" s="3" customFormat="1" ht="27.6" x14ac:dyDescent="0.25">
      <c r="A25" s="22" t="s">
        <v>70</v>
      </c>
      <c r="B25" s="34">
        <f>B26+B27+B28+B29+B30</f>
        <v>532690.6</v>
      </c>
      <c r="C25" s="34">
        <f>C26+C27+C28+C29+C30</f>
        <v>415595</v>
      </c>
      <c r="D25" s="35">
        <f>C25/B25*100</f>
        <v>78.018084043532966</v>
      </c>
      <c r="E25" s="37"/>
      <c r="F25" s="34">
        <f t="shared" si="1"/>
        <v>-117095.59999999998</v>
      </c>
    </row>
    <row r="26" spans="1:6" s="3" customFormat="1" ht="55.2" x14ac:dyDescent="0.25">
      <c r="A26" s="23" t="s">
        <v>53</v>
      </c>
      <c r="B26" s="38">
        <v>7000</v>
      </c>
      <c r="C26" s="59">
        <v>4305.3999999999996</v>
      </c>
      <c r="D26" s="38">
        <f>IF(B26=0, "х",C26/B26*100)</f>
        <v>61.505714285714284</v>
      </c>
      <c r="E26" s="37"/>
      <c r="F26" s="38">
        <f t="shared" si="1"/>
        <v>-2694.6000000000004</v>
      </c>
    </row>
    <row r="27" spans="1:6" s="3" customFormat="1" ht="19.5" customHeight="1" x14ac:dyDescent="0.25">
      <c r="A27" s="23" t="s">
        <v>54</v>
      </c>
      <c r="B27" s="38">
        <v>360000</v>
      </c>
      <c r="C27" s="38">
        <f>256041.4+5791.8</f>
        <v>261833.19999999998</v>
      </c>
      <c r="D27" s="39">
        <f t="shared" si="2"/>
        <v>72.731444444444435</v>
      </c>
      <c r="E27" s="37"/>
      <c r="F27" s="38">
        <f t="shared" si="1"/>
        <v>-98166.800000000017</v>
      </c>
    </row>
    <row r="28" spans="1:6" x14ac:dyDescent="0.25">
      <c r="A28" s="23" t="s">
        <v>55</v>
      </c>
      <c r="B28" s="38">
        <v>51100</v>
      </c>
      <c r="C28" s="38">
        <f>2177.3+45409.4</f>
        <v>47586.700000000004</v>
      </c>
      <c r="D28" s="39">
        <f t="shared" si="2"/>
        <v>93.12465753424658</v>
      </c>
      <c r="E28" s="37"/>
      <c r="F28" s="38">
        <f t="shared" si="1"/>
        <v>-3513.2999999999956</v>
      </c>
    </row>
    <row r="29" spans="1:6" ht="27.6" x14ac:dyDescent="0.25">
      <c r="A29" s="23" t="s">
        <v>57</v>
      </c>
      <c r="B29" s="38">
        <v>800</v>
      </c>
      <c r="C29" s="60">
        <v>1036.2</v>
      </c>
      <c r="D29" s="38">
        <f>IF(B29=0, "х",C29/B29*100)</f>
        <v>129.52500000000001</v>
      </c>
      <c r="E29" s="37"/>
      <c r="F29" s="38">
        <f t="shared" si="1"/>
        <v>236.20000000000005</v>
      </c>
    </row>
    <row r="30" spans="1:6" x14ac:dyDescent="0.25">
      <c r="A30" s="23" t="s">
        <v>56</v>
      </c>
      <c r="B30" s="38">
        <v>113790.6</v>
      </c>
      <c r="C30" s="61">
        <v>100833.5</v>
      </c>
      <c r="D30" s="39">
        <f t="shared" ref="D30:D36" si="3">C30/B30*100</f>
        <v>88.613207066313024</v>
      </c>
      <c r="E30" s="37"/>
      <c r="F30" s="38">
        <f t="shared" si="1"/>
        <v>-12957.100000000006</v>
      </c>
    </row>
    <row r="31" spans="1:6" x14ac:dyDescent="0.25">
      <c r="A31" s="24" t="s">
        <v>11</v>
      </c>
      <c r="B31" s="34">
        <v>17272</v>
      </c>
      <c r="C31" s="34">
        <v>18602.7</v>
      </c>
      <c r="D31" s="35">
        <f t="shared" si="3"/>
        <v>107.70437702640112</v>
      </c>
      <c r="E31" s="40"/>
      <c r="F31" s="34">
        <f t="shared" si="1"/>
        <v>1330.7000000000007</v>
      </c>
    </row>
    <row r="32" spans="1:6" s="9" customFormat="1" ht="27.6" x14ac:dyDescent="0.25">
      <c r="A32" s="22" t="s">
        <v>85</v>
      </c>
      <c r="B32" s="34">
        <v>9350</v>
      </c>
      <c r="C32" s="56">
        <v>9990.6</v>
      </c>
      <c r="D32" s="35">
        <f t="shared" si="3"/>
        <v>106.85133689839572</v>
      </c>
      <c r="E32" s="37"/>
      <c r="F32" s="34">
        <f t="shared" si="1"/>
        <v>640.60000000000036</v>
      </c>
    </row>
    <row r="33" spans="1:6" s="9" customFormat="1" ht="27.6" x14ac:dyDescent="0.25">
      <c r="A33" s="22" t="s">
        <v>73</v>
      </c>
      <c r="B33" s="34">
        <f>B34+B35</f>
        <v>271407.7</v>
      </c>
      <c r="C33" s="34">
        <f>C34+C35</f>
        <v>168975.2</v>
      </c>
      <c r="D33" s="35">
        <f t="shared" si="3"/>
        <v>62.258808427321696</v>
      </c>
      <c r="E33" s="37"/>
      <c r="F33" s="34">
        <f t="shared" si="1"/>
        <v>-102432.5</v>
      </c>
    </row>
    <row r="34" spans="1:6" x14ac:dyDescent="0.25">
      <c r="A34" s="23" t="s">
        <v>58</v>
      </c>
      <c r="B34" s="38">
        <v>140800</v>
      </c>
      <c r="C34" s="55">
        <v>116339.4</v>
      </c>
      <c r="D34" s="39">
        <f t="shared" si="3"/>
        <v>82.627414772727263</v>
      </c>
      <c r="E34" s="37"/>
      <c r="F34" s="38">
        <f t="shared" si="1"/>
        <v>-24460.600000000006</v>
      </c>
    </row>
    <row r="35" spans="1:6" x14ac:dyDescent="0.25">
      <c r="A35" s="23" t="s">
        <v>59</v>
      </c>
      <c r="B35" s="38">
        <v>130607.7</v>
      </c>
      <c r="C35" s="55">
        <v>52635.8</v>
      </c>
      <c r="D35" s="39">
        <f t="shared" si="3"/>
        <v>40.300686712957969</v>
      </c>
      <c r="E35" s="37"/>
      <c r="F35" s="38">
        <f t="shared" si="1"/>
        <v>-77971.899999999994</v>
      </c>
    </row>
    <row r="36" spans="1:6" s="9" customFormat="1" x14ac:dyDescent="0.25">
      <c r="A36" s="22" t="s">
        <v>71</v>
      </c>
      <c r="B36" s="34">
        <v>103273.8</v>
      </c>
      <c r="C36" s="57">
        <v>99267.3</v>
      </c>
      <c r="D36" s="35">
        <f t="shared" si="3"/>
        <v>96.120506846847903</v>
      </c>
      <c r="E36" s="37"/>
      <c r="F36" s="34">
        <f t="shared" si="1"/>
        <v>-4006.5</v>
      </c>
    </row>
    <row r="37" spans="1:6" s="9" customFormat="1" x14ac:dyDescent="0.25">
      <c r="A37" s="22" t="s">
        <v>72</v>
      </c>
      <c r="B37" s="34">
        <v>12764.5</v>
      </c>
      <c r="C37" s="62">
        <v>8327.7999999999993</v>
      </c>
      <c r="D37" s="35">
        <f t="shared" ref="D37:D38" si="4">C37/B37*100</f>
        <v>65.24188178150338</v>
      </c>
      <c r="E37" s="37"/>
      <c r="F37" s="34">
        <f t="shared" si="1"/>
        <v>-4436.7000000000007</v>
      </c>
    </row>
    <row r="38" spans="1:6" x14ac:dyDescent="0.25">
      <c r="A38" s="33" t="s">
        <v>60</v>
      </c>
      <c r="B38" s="34">
        <f>B39+B40+B41+B42+B43+B44+B45+B46</f>
        <v>9902019.2999999989</v>
      </c>
      <c r="C38" s="34">
        <f>C39+C40+C41+C42+C43+C44+C45+C46</f>
        <v>5443079.1999999993</v>
      </c>
      <c r="D38" s="35">
        <f t="shared" si="4"/>
        <v>54.969385890815218</v>
      </c>
      <c r="E38" s="37"/>
      <c r="F38" s="34">
        <f t="shared" si="1"/>
        <v>-4458940.0999999996</v>
      </c>
    </row>
    <row r="39" spans="1:6" x14ac:dyDescent="0.25">
      <c r="A39" s="41" t="s">
        <v>61</v>
      </c>
      <c r="B39" s="38"/>
      <c r="C39" s="60"/>
      <c r="D39" s="39"/>
      <c r="E39" s="37"/>
      <c r="F39" s="34">
        <f t="shared" si="1"/>
        <v>0</v>
      </c>
    </row>
    <row r="40" spans="1:6" x14ac:dyDescent="0.25">
      <c r="A40" s="41" t="s">
        <v>62</v>
      </c>
      <c r="B40" s="14">
        <v>4691102.8</v>
      </c>
      <c r="C40" s="63">
        <v>1962850.9</v>
      </c>
      <c r="D40" s="39">
        <f>C40/B40*100</f>
        <v>41.841992889177362</v>
      </c>
      <c r="E40" s="37"/>
      <c r="F40" s="38">
        <f t="shared" si="1"/>
        <v>-2728251.9</v>
      </c>
    </row>
    <row r="41" spans="1:6" x14ac:dyDescent="0.25">
      <c r="A41" s="41" t="s">
        <v>63</v>
      </c>
      <c r="B41" s="14">
        <v>5052882.2</v>
      </c>
      <c r="C41" s="64">
        <v>3501686.3</v>
      </c>
      <c r="D41" s="39">
        <f>C41/B41*100</f>
        <v>69.300770558237033</v>
      </c>
      <c r="E41" s="37"/>
      <c r="F41" s="38">
        <f t="shared" si="1"/>
        <v>-1551195.9000000004</v>
      </c>
    </row>
    <row r="42" spans="1:6" x14ac:dyDescent="0.25">
      <c r="A42" s="41" t="s">
        <v>12</v>
      </c>
      <c r="B42" s="14">
        <v>593305.69999999995</v>
      </c>
      <c r="C42" s="64">
        <v>409370.1</v>
      </c>
      <c r="D42" s="39">
        <f>C42/B42*100</f>
        <v>68.998174128446763</v>
      </c>
      <c r="E42" s="37"/>
      <c r="F42" s="38">
        <f t="shared" si="1"/>
        <v>-183935.59999999998</v>
      </c>
    </row>
    <row r="43" spans="1:6" ht="27.6" x14ac:dyDescent="0.25">
      <c r="A43" s="41" t="s">
        <v>13</v>
      </c>
      <c r="B43" s="38"/>
      <c r="C43" s="38"/>
      <c r="D43" s="39"/>
      <c r="E43" s="37"/>
      <c r="F43" s="38">
        <f t="shared" si="1"/>
        <v>0</v>
      </c>
    </row>
    <row r="44" spans="1:6" ht="27.6" x14ac:dyDescent="0.25">
      <c r="A44" s="41" t="s">
        <v>14</v>
      </c>
      <c r="B44" s="14"/>
      <c r="C44" s="64"/>
      <c r="D44" s="38" t="str">
        <f>IF(B44=0, "х",C44/B44*100)</f>
        <v>х</v>
      </c>
      <c r="E44" s="37"/>
      <c r="F44" s="38">
        <f t="shared" si="1"/>
        <v>0</v>
      </c>
    </row>
    <row r="45" spans="1:6" ht="69" x14ac:dyDescent="0.25">
      <c r="A45" s="41" t="s">
        <v>93</v>
      </c>
      <c r="B45" s="14">
        <v>1100.5</v>
      </c>
      <c r="C45" s="64">
        <v>5949</v>
      </c>
      <c r="D45" s="38" t="s">
        <v>107</v>
      </c>
      <c r="E45" s="37"/>
      <c r="F45" s="38">
        <f t="shared" si="1"/>
        <v>4848.5</v>
      </c>
    </row>
    <row r="46" spans="1:6" ht="41.4" x14ac:dyDescent="0.25">
      <c r="A46" s="49" t="s">
        <v>74</v>
      </c>
      <c r="B46" s="15">
        <v>-436371.9</v>
      </c>
      <c r="C46" s="60">
        <v>-436777.1</v>
      </c>
      <c r="D46" s="38">
        <f>IF(B46=0, "х",C46/B46*100)</f>
        <v>100.09285657486193</v>
      </c>
      <c r="E46" s="37"/>
      <c r="F46" s="38">
        <f t="shared" si="1"/>
        <v>-405.19999999995343</v>
      </c>
    </row>
    <row r="47" spans="1:6" x14ac:dyDescent="0.25">
      <c r="A47" s="33" t="s">
        <v>92</v>
      </c>
      <c r="B47" s="34">
        <f>B38+B24+B8</f>
        <v>14365671.599999998</v>
      </c>
      <c r="C47" s="34">
        <f>C38+C24+C8</f>
        <v>8596784.3999999985</v>
      </c>
      <c r="D47" s="35">
        <f>C47/B47*100</f>
        <v>59.842551322139371</v>
      </c>
      <c r="E47" s="37"/>
      <c r="F47" s="34">
        <f>C47-B47</f>
        <v>-5768887.1999999993</v>
      </c>
    </row>
    <row r="48" spans="1:6" x14ac:dyDescent="0.25">
      <c r="A48" s="10" t="s">
        <v>84</v>
      </c>
      <c r="B48" s="34"/>
      <c r="C48" s="34"/>
      <c r="D48" s="39"/>
      <c r="E48" s="37"/>
      <c r="F48" s="39"/>
    </row>
    <row r="49" spans="1:6" x14ac:dyDescent="0.25">
      <c r="A49" s="4" t="s">
        <v>75</v>
      </c>
      <c r="B49" s="34">
        <f>B50+B51+B52+B53+B54+B55+B56</f>
        <v>418463.10000000003</v>
      </c>
      <c r="C49" s="34">
        <f>C50+C51+C52+C53+C54+C55+C56</f>
        <v>252480.2</v>
      </c>
      <c r="D49" s="35">
        <f t="shared" ref="D49:D70" si="5">C49/B49*100</f>
        <v>60.335116764178252</v>
      </c>
      <c r="E49" s="37"/>
      <c r="F49" s="35">
        <f>C49-B49</f>
        <v>-165982.90000000002</v>
      </c>
    </row>
    <row r="50" spans="1:6" ht="41.4" x14ac:dyDescent="0.25">
      <c r="A50" s="41" t="s">
        <v>15</v>
      </c>
      <c r="B50" s="38">
        <v>20513.5</v>
      </c>
      <c r="C50" s="65">
        <v>12467.2</v>
      </c>
      <c r="D50" s="39">
        <f t="shared" si="5"/>
        <v>60.775586808686967</v>
      </c>
      <c r="E50" s="37"/>
      <c r="F50" s="39">
        <f>C50-B50</f>
        <v>-8046.2999999999993</v>
      </c>
    </row>
    <row r="51" spans="1:6" ht="48" customHeight="1" x14ac:dyDescent="0.25">
      <c r="A51" s="41" t="s">
        <v>16</v>
      </c>
      <c r="B51" s="38">
        <v>179083.1</v>
      </c>
      <c r="C51" s="65">
        <v>119213.4</v>
      </c>
      <c r="D51" s="39">
        <f>C51/B51*100</f>
        <v>66.568760536309682</v>
      </c>
      <c r="E51" s="37"/>
      <c r="F51" s="39">
        <f t="shared" ref="F51:F97" si="6">C51-B51</f>
        <v>-59869.700000000012</v>
      </c>
    </row>
    <row r="52" spans="1:6" x14ac:dyDescent="0.25">
      <c r="A52" s="41" t="s">
        <v>17</v>
      </c>
      <c r="B52" s="38">
        <v>106.1</v>
      </c>
      <c r="C52" s="65">
        <v>106.1</v>
      </c>
      <c r="D52" s="39">
        <f t="shared" si="5"/>
        <v>100</v>
      </c>
      <c r="E52" s="37"/>
      <c r="F52" s="39">
        <f t="shared" si="6"/>
        <v>0</v>
      </c>
    </row>
    <row r="53" spans="1:6" ht="41.4" x14ac:dyDescent="0.25">
      <c r="A53" s="41" t="s">
        <v>18</v>
      </c>
      <c r="B53" s="38">
        <v>29896.2</v>
      </c>
      <c r="C53" s="65">
        <v>19712.599999999999</v>
      </c>
      <c r="D53" s="39">
        <f t="shared" si="5"/>
        <v>65.936808022424259</v>
      </c>
      <c r="E53" s="37"/>
      <c r="F53" s="39">
        <f t="shared" si="6"/>
        <v>-10183.600000000002</v>
      </c>
    </row>
    <row r="54" spans="1:6" x14ac:dyDescent="0.25">
      <c r="A54" s="41" t="s">
        <v>19</v>
      </c>
      <c r="B54" s="38">
        <v>531.6</v>
      </c>
      <c r="C54" s="65">
        <v>355.4</v>
      </c>
      <c r="D54" s="39">
        <f t="shared" si="5"/>
        <v>66.854778028592918</v>
      </c>
      <c r="E54" s="37"/>
      <c r="F54" s="39">
        <f t="shared" si="6"/>
        <v>-176.20000000000005</v>
      </c>
    </row>
    <row r="55" spans="1:6" x14ac:dyDescent="0.25">
      <c r="A55" s="41" t="s">
        <v>20</v>
      </c>
      <c r="B55" s="38">
        <v>9221.4</v>
      </c>
      <c r="C55" s="65"/>
      <c r="D55" s="39">
        <f t="shared" si="5"/>
        <v>0</v>
      </c>
      <c r="E55" s="37"/>
      <c r="F55" s="39">
        <f t="shared" si="6"/>
        <v>-9221.4</v>
      </c>
    </row>
    <row r="56" spans="1:6" s="8" customFormat="1" x14ac:dyDescent="0.25">
      <c r="A56" s="41" t="s">
        <v>21</v>
      </c>
      <c r="B56" s="38">
        <v>179111.2</v>
      </c>
      <c r="C56" s="65">
        <v>100625.5</v>
      </c>
      <c r="D56" s="39">
        <f t="shared" si="5"/>
        <v>56.180462193319002</v>
      </c>
      <c r="E56" s="37"/>
      <c r="F56" s="39">
        <f t="shared" si="6"/>
        <v>-78485.700000000012</v>
      </c>
    </row>
    <row r="57" spans="1:6" ht="27.6" x14ac:dyDescent="0.25">
      <c r="A57" s="4" t="s">
        <v>76</v>
      </c>
      <c r="B57" s="34">
        <f>B58+B59+B60</f>
        <v>71605</v>
      </c>
      <c r="C57" s="34">
        <f>C58+C59+C60</f>
        <v>41578</v>
      </c>
      <c r="D57" s="35">
        <f t="shared" si="5"/>
        <v>58.065777529502128</v>
      </c>
      <c r="E57" s="37"/>
      <c r="F57" s="35">
        <f t="shared" si="6"/>
        <v>-30027</v>
      </c>
    </row>
    <row r="58" spans="1:6" x14ac:dyDescent="0.25">
      <c r="A58" s="5" t="s">
        <v>22</v>
      </c>
      <c r="B58" s="38">
        <v>13363.9</v>
      </c>
      <c r="C58" s="55">
        <v>9788.2000000000007</v>
      </c>
      <c r="D58" s="39">
        <f t="shared" si="5"/>
        <v>73.24358907205233</v>
      </c>
      <c r="E58" s="37"/>
      <c r="F58" s="39">
        <f t="shared" si="6"/>
        <v>-3575.6999999999989</v>
      </c>
    </row>
    <row r="59" spans="1:6" x14ac:dyDescent="0.25">
      <c r="A59" s="41" t="s">
        <v>106</v>
      </c>
      <c r="B59" s="38">
        <v>18714.7</v>
      </c>
      <c r="C59" s="55">
        <v>11156.1</v>
      </c>
      <c r="D59" s="39">
        <f t="shared" si="5"/>
        <v>59.611428449293868</v>
      </c>
      <c r="E59" s="37"/>
      <c r="F59" s="39">
        <f t="shared" si="6"/>
        <v>-7558.6</v>
      </c>
    </row>
    <row r="60" spans="1:6" ht="27.6" x14ac:dyDescent="0.25">
      <c r="A60" s="5" t="s">
        <v>23</v>
      </c>
      <c r="B60" s="38">
        <v>39526.400000000001</v>
      </c>
      <c r="C60" s="55">
        <v>20633.7</v>
      </c>
      <c r="D60" s="39">
        <f t="shared" si="5"/>
        <v>52.20232553432642</v>
      </c>
      <c r="E60" s="37"/>
      <c r="F60" s="39">
        <f t="shared" si="6"/>
        <v>-18892.7</v>
      </c>
    </row>
    <row r="61" spans="1:6" x14ac:dyDescent="0.25">
      <c r="A61" s="4" t="s">
        <v>77</v>
      </c>
      <c r="B61" s="34">
        <f>B62+B63+B64</f>
        <v>3180284</v>
      </c>
      <c r="C61" s="34">
        <f>C62+C63+C64</f>
        <v>1481246</v>
      </c>
      <c r="D61" s="35">
        <f t="shared" si="5"/>
        <v>46.575903284109216</v>
      </c>
      <c r="E61" s="37"/>
      <c r="F61" s="35">
        <f t="shared" si="6"/>
        <v>-1699038</v>
      </c>
    </row>
    <row r="62" spans="1:6" x14ac:dyDescent="0.25">
      <c r="A62" s="5" t="s">
        <v>24</v>
      </c>
      <c r="B62" s="38">
        <v>124817.9</v>
      </c>
      <c r="C62" s="55">
        <v>112746.5</v>
      </c>
      <c r="D62" s="39">
        <f t="shared" si="5"/>
        <v>90.328790982703609</v>
      </c>
      <c r="E62" s="37"/>
      <c r="F62" s="39">
        <f t="shared" si="6"/>
        <v>-12071.399999999994</v>
      </c>
    </row>
    <row r="63" spans="1:6" x14ac:dyDescent="0.25">
      <c r="A63" s="5" t="s">
        <v>25</v>
      </c>
      <c r="B63" s="38">
        <v>2080369.9</v>
      </c>
      <c r="C63" s="55">
        <v>1166094.6000000001</v>
      </c>
      <c r="D63" s="39">
        <f t="shared" si="5"/>
        <v>56.052272242546877</v>
      </c>
      <c r="E63" s="37"/>
      <c r="F63" s="39">
        <f>C63-B63</f>
        <v>-914275.29999999981</v>
      </c>
    </row>
    <row r="64" spans="1:6" x14ac:dyDescent="0.25">
      <c r="A64" s="5" t="s">
        <v>26</v>
      </c>
      <c r="B64" s="38">
        <v>975096.2</v>
      </c>
      <c r="C64" s="55">
        <v>202404.9</v>
      </c>
      <c r="D64" s="39">
        <f t="shared" si="5"/>
        <v>20.757428856763056</v>
      </c>
      <c r="E64" s="37"/>
      <c r="F64" s="39">
        <f t="shared" si="6"/>
        <v>-772691.29999999993</v>
      </c>
    </row>
    <row r="65" spans="1:6" x14ac:dyDescent="0.25">
      <c r="A65" s="4" t="s">
        <v>97</v>
      </c>
      <c r="B65" s="34">
        <f>B66+B67+B68+B69</f>
        <v>1767032.4</v>
      </c>
      <c r="C65" s="34">
        <f>C66+C67+C68+C69</f>
        <v>828972.10000000009</v>
      </c>
      <c r="D65" s="35">
        <f t="shared" si="5"/>
        <v>46.913237131362173</v>
      </c>
      <c r="E65" s="37"/>
      <c r="F65" s="35">
        <f t="shared" si="6"/>
        <v>-938060.29999999981</v>
      </c>
    </row>
    <row r="66" spans="1:6" x14ac:dyDescent="0.25">
      <c r="A66" s="5" t="s">
        <v>27</v>
      </c>
      <c r="B66" s="38">
        <v>186752.9</v>
      </c>
      <c r="C66" s="55">
        <v>51485.1</v>
      </c>
      <c r="D66" s="39">
        <f>C66/B66*100</f>
        <v>27.568567877660804</v>
      </c>
      <c r="E66" s="37"/>
      <c r="F66" s="39">
        <f>C66-B66</f>
        <v>-135267.79999999999</v>
      </c>
    </row>
    <row r="67" spans="1:6" x14ac:dyDescent="0.25">
      <c r="A67" s="5" t="s">
        <v>28</v>
      </c>
      <c r="B67" s="38">
        <v>336456.5</v>
      </c>
      <c r="C67" s="55">
        <v>37861.300000000003</v>
      </c>
      <c r="D67" s="39">
        <f>C67/B67*100</f>
        <v>11.252955434060571</v>
      </c>
      <c r="E67" s="37"/>
      <c r="F67" s="39">
        <f>C67-B67</f>
        <v>-298595.20000000001</v>
      </c>
    </row>
    <row r="68" spans="1:6" x14ac:dyDescent="0.25">
      <c r="A68" s="5" t="s">
        <v>29</v>
      </c>
      <c r="B68" s="38">
        <v>1094607.1000000001</v>
      </c>
      <c r="C68" s="55">
        <v>638256.4</v>
      </c>
      <c r="D68" s="39">
        <f>C68/B68*100</f>
        <v>58.309177786257735</v>
      </c>
      <c r="E68" s="37"/>
      <c r="F68" s="39">
        <f>C68-B68</f>
        <v>-456350.70000000007</v>
      </c>
    </row>
    <row r="69" spans="1:6" x14ac:dyDescent="0.25">
      <c r="A69" s="5" t="s">
        <v>30</v>
      </c>
      <c r="B69" s="38">
        <v>149215.9</v>
      </c>
      <c r="C69" s="55">
        <v>101369.3</v>
      </c>
      <c r="D69" s="39">
        <f>C69/B69*100</f>
        <v>67.934650395835831</v>
      </c>
      <c r="E69" s="37"/>
      <c r="F69" s="39">
        <f>C69-B69</f>
        <v>-47846.599999999991</v>
      </c>
    </row>
    <row r="70" spans="1:6" x14ac:dyDescent="0.25">
      <c r="A70" s="4" t="s">
        <v>78</v>
      </c>
      <c r="B70" s="34">
        <f>B71+B72+B73</f>
        <v>116308.7</v>
      </c>
      <c r="C70" s="34">
        <f>C71+C72+C73</f>
        <v>67236</v>
      </c>
      <c r="D70" s="35">
        <f t="shared" si="5"/>
        <v>57.808229307007984</v>
      </c>
      <c r="E70" s="37"/>
      <c r="F70" s="35">
        <f t="shared" si="6"/>
        <v>-49072.7</v>
      </c>
    </row>
    <row r="71" spans="1:6" x14ac:dyDescent="0.25">
      <c r="A71" s="7" t="s">
        <v>31</v>
      </c>
      <c r="B71" s="38">
        <v>57901</v>
      </c>
      <c r="C71" s="54">
        <v>18341.599999999999</v>
      </c>
      <c r="D71" s="39">
        <f>C71/B71*100</f>
        <v>31.677518522996145</v>
      </c>
      <c r="E71" s="37"/>
      <c r="F71" s="39">
        <f>C71-B71</f>
        <v>-39559.4</v>
      </c>
    </row>
    <row r="72" spans="1:6" ht="27.6" x14ac:dyDescent="0.25">
      <c r="A72" s="5" t="s">
        <v>32</v>
      </c>
      <c r="B72" s="38">
        <v>10631</v>
      </c>
      <c r="C72" s="55">
        <v>7792.2</v>
      </c>
      <c r="D72" s="39">
        <f>C72/B72*100</f>
        <v>73.296961715736998</v>
      </c>
      <c r="E72" s="37"/>
      <c r="F72" s="39">
        <f>C72-B72</f>
        <v>-2838.8</v>
      </c>
    </row>
    <row r="73" spans="1:6" x14ac:dyDescent="0.25">
      <c r="A73" s="5" t="s">
        <v>33</v>
      </c>
      <c r="B73" s="38">
        <v>47776.7</v>
      </c>
      <c r="C73" s="55">
        <v>41102.199999999997</v>
      </c>
      <c r="D73" s="39">
        <f>C73/B73*100</f>
        <v>86.029801137374491</v>
      </c>
      <c r="E73" s="37"/>
      <c r="F73" s="39">
        <f>C73-B73</f>
        <v>-6674.5</v>
      </c>
    </row>
    <row r="74" spans="1:6" x14ac:dyDescent="0.25">
      <c r="A74" s="4" t="s">
        <v>79</v>
      </c>
      <c r="B74" s="34">
        <f>B75+B76+B77++B78+B79</f>
        <v>8779351.4000000004</v>
      </c>
      <c r="C74" s="34">
        <f>C75+C76+C77++C78+C79</f>
        <v>5864139</v>
      </c>
      <c r="D74" s="35">
        <f t="shared" ref="D74:D98" si="7">C74/B74*100</f>
        <v>66.794672326249511</v>
      </c>
      <c r="E74" s="37"/>
      <c r="F74" s="35">
        <f t="shared" si="6"/>
        <v>-2915212.4000000004</v>
      </c>
    </row>
    <row r="75" spans="1:6" x14ac:dyDescent="0.25">
      <c r="A75" s="5" t="s">
        <v>34</v>
      </c>
      <c r="B75" s="38">
        <v>3979879.2</v>
      </c>
      <c r="C75" s="55">
        <v>2598346</v>
      </c>
      <c r="D75" s="39">
        <f t="shared" si="7"/>
        <v>65.287056953889461</v>
      </c>
      <c r="E75" s="37"/>
      <c r="F75" s="39">
        <f t="shared" si="6"/>
        <v>-1381533.2000000002</v>
      </c>
    </row>
    <row r="76" spans="1:6" x14ac:dyDescent="0.25">
      <c r="A76" s="5" t="s">
        <v>35</v>
      </c>
      <c r="B76" s="38">
        <v>4206923.7</v>
      </c>
      <c r="C76" s="55">
        <v>2832026</v>
      </c>
      <c r="D76" s="39">
        <f t="shared" si="7"/>
        <v>67.318216396460912</v>
      </c>
      <c r="E76" s="37"/>
      <c r="F76" s="39">
        <f t="shared" si="6"/>
        <v>-1374897.7000000002</v>
      </c>
    </row>
    <row r="77" spans="1:6" x14ac:dyDescent="0.25">
      <c r="A77" s="5" t="s">
        <v>36</v>
      </c>
      <c r="B77" s="38">
        <v>340014</v>
      </c>
      <c r="C77" s="55">
        <v>247988.7</v>
      </c>
      <c r="D77" s="39">
        <f t="shared" si="7"/>
        <v>72.93484974148123</v>
      </c>
      <c r="E77" s="37"/>
      <c r="F77" s="39">
        <f t="shared" si="6"/>
        <v>-92025.299999999988</v>
      </c>
    </row>
    <row r="78" spans="1:6" x14ac:dyDescent="0.25">
      <c r="A78" s="5" t="s">
        <v>37</v>
      </c>
      <c r="B78" s="38">
        <v>448</v>
      </c>
      <c r="C78" s="55">
        <v>148.5</v>
      </c>
      <c r="D78" s="39">
        <f t="shared" si="7"/>
        <v>33.147321428571431</v>
      </c>
      <c r="E78" s="37"/>
      <c r="F78" s="39">
        <f t="shared" si="6"/>
        <v>-299.5</v>
      </c>
    </row>
    <row r="79" spans="1:6" x14ac:dyDescent="0.25">
      <c r="A79" s="5" t="s">
        <v>38</v>
      </c>
      <c r="B79" s="38">
        <v>252086.5</v>
      </c>
      <c r="C79" s="55">
        <v>185629.8</v>
      </c>
      <c r="D79" s="39">
        <f t="shared" si="7"/>
        <v>73.637342737512711</v>
      </c>
      <c r="E79" s="37"/>
      <c r="F79" s="39">
        <f t="shared" si="6"/>
        <v>-66456.700000000012</v>
      </c>
    </row>
    <row r="80" spans="1:6" x14ac:dyDescent="0.25">
      <c r="A80" s="4" t="s">
        <v>80</v>
      </c>
      <c r="B80" s="34">
        <f>B81+B82</f>
        <v>273240.7</v>
      </c>
      <c r="C80" s="34">
        <f>C81+C82</f>
        <v>182581.9</v>
      </c>
      <c r="D80" s="35">
        <f t="shared" si="7"/>
        <v>66.820901864180541</v>
      </c>
      <c r="E80" s="37"/>
      <c r="F80" s="35">
        <f t="shared" si="6"/>
        <v>-90658.800000000017</v>
      </c>
    </row>
    <row r="81" spans="1:6" x14ac:dyDescent="0.25">
      <c r="A81" s="5" t="s">
        <v>39</v>
      </c>
      <c r="B81" s="38">
        <v>224939</v>
      </c>
      <c r="C81" s="55">
        <v>151227.29999999999</v>
      </c>
      <c r="D81" s="39">
        <f t="shared" si="7"/>
        <v>67.230360230995956</v>
      </c>
      <c r="E81" s="37"/>
      <c r="F81" s="39">
        <f t="shared" si="6"/>
        <v>-73711.700000000012</v>
      </c>
    </row>
    <row r="82" spans="1:6" x14ac:dyDescent="0.25">
      <c r="A82" s="5" t="s">
        <v>40</v>
      </c>
      <c r="B82" s="38">
        <v>48301.7</v>
      </c>
      <c r="C82" s="55">
        <v>31354.6</v>
      </c>
      <c r="D82" s="39">
        <f t="shared" si="7"/>
        <v>64.914071347385288</v>
      </c>
      <c r="E82" s="37"/>
      <c r="F82" s="39">
        <f t="shared" si="6"/>
        <v>-16947.099999999999</v>
      </c>
    </row>
    <row r="83" spans="1:6" x14ac:dyDescent="0.25">
      <c r="A83" s="4" t="s">
        <v>81</v>
      </c>
      <c r="B83" s="34">
        <f>B84+B85+B86+B87</f>
        <v>296132.3</v>
      </c>
      <c r="C83" s="34">
        <f>C84+C85+C86+C87</f>
        <v>78597.600000000006</v>
      </c>
      <c r="D83" s="35">
        <f t="shared" si="7"/>
        <v>26.54138032224111</v>
      </c>
      <c r="E83" s="37"/>
      <c r="F83" s="35">
        <f t="shared" si="6"/>
        <v>-217534.69999999998</v>
      </c>
    </row>
    <row r="84" spans="1:6" x14ac:dyDescent="0.25">
      <c r="A84" s="5" t="s">
        <v>41</v>
      </c>
      <c r="B84" s="38">
        <v>480</v>
      </c>
      <c r="C84" s="55">
        <v>296.3</v>
      </c>
      <c r="D84" s="39">
        <f t="shared" si="7"/>
        <v>61.729166666666671</v>
      </c>
      <c r="E84" s="37"/>
      <c r="F84" s="39">
        <f t="shared" si="6"/>
        <v>-183.7</v>
      </c>
    </row>
    <row r="85" spans="1:6" x14ac:dyDescent="0.25">
      <c r="A85" s="5" t="s">
        <v>42</v>
      </c>
      <c r="B85" s="38">
        <v>9877.6</v>
      </c>
      <c r="C85" s="55">
        <v>5971.5</v>
      </c>
      <c r="D85" s="39">
        <f t="shared" si="7"/>
        <v>60.45496881833644</v>
      </c>
      <c r="E85" s="37"/>
      <c r="F85" s="39">
        <f t="shared" si="6"/>
        <v>-3906.1000000000004</v>
      </c>
    </row>
    <row r="86" spans="1:6" x14ac:dyDescent="0.25">
      <c r="A86" s="5" t="s">
        <v>43</v>
      </c>
      <c r="B86" s="38">
        <v>285247.7</v>
      </c>
      <c r="C86" s="55">
        <v>72103.3</v>
      </c>
      <c r="D86" s="39">
        <f t="shared" si="7"/>
        <v>25.27743431410665</v>
      </c>
      <c r="E86" s="37"/>
      <c r="F86" s="39">
        <f t="shared" si="6"/>
        <v>-213144.40000000002</v>
      </c>
    </row>
    <row r="87" spans="1:6" x14ac:dyDescent="0.25">
      <c r="A87" s="5" t="s">
        <v>44</v>
      </c>
      <c r="B87" s="38">
        <v>527</v>
      </c>
      <c r="C87" s="55">
        <v>226.5</v>
      </c>
      <c r="D87" s="39">
        <f t="shared" si="7"/>
        <v>42.979127134724862</v>
      </c>
      <c r="E87" s="37"/>
      <c r="F87" s="39">
        <f t="shared" si="6"/>
        <v>-300.5</v>
      </c>
    </row>
    <row r="88" spans="1:6" x14ac:dyDescent="0.25">
      <c r="A88" s="4" t="s">
        <v>82</v>
      </c>
      <c r="B88" s="34">
        <f>B89+B90+B91+B92</f>
        <v>386857.49999999994</v>
      </c>
      <c r="C88" s="34">
        <f>C89+C90+C91+C92</f>
        <v>249177.3</v>
      </c>
      <c r="D88" s="35">
        <f t="shared" si="7"/>
        <v>64.410616312207992</v>
      </c>
      <c r="E88" s="37"/>
      <c r="F88" s="35">
        <f t="shared" si="6"/>
        <v>-137680.19999999995</v>
      </c>
    </row>
    <row r="89" spans="1:6" x14ac:dyDescent="0.25">
      <c r="A89" s="7" t="s">
        <v>45</v>
      </c>
      <c r="B89" s="38">
        <v>24794.6</v>
      </c>
      <c r="C89" s="54">
        <v>16605.7</v>
      </c>
      <c r="D89" s="39">
        <f t="shared" si="7"/>
        <v>66.973050583594812</v>
      </c>
      <c r="E89" s="37"/>
      <c r="F89" s="39">
        <f t="shared" si="6"/>
        <v>-8188.8999999999978</v>
      </c>
    </row>
    <row r="90" spans="1:6" x14ac:dyDescent="0.25">
      <c r="A90" s="7" t="s">
        <v>46</v>
      </c>
      <c r="B90" s="38">
        <v>74399</v>
      </c>
      <c r="C90" s="54">
        <v>33345</v>
      </c>
      <c r="D90" s="39">
        <f t="shared" si="7"/>
        <v>44.819150795037565</v>
      </c>
      <c r="E90" s="37"/>
      <c r="F90" s="39">
        <f t="shared" si="6"/>
        <v>-41054</v>
      </c>
    </row>
    <row r="91" spans="1:6" x14ac:dyDescent="0.25">
      <c r="A91" s="7" t="s">
        <v>47</v>
      </c>
      <c r="B91" s="38">
        <v>269358.59999999998</v>
      </c>
      <c r="C91" s="54">
        <v>185781.9</v>
      </c>
      <c r="D91" s="39">
        <f t="shared" si="7"/>
        <v>68.971957828708653</v>
      </c>
      <c r="E91" s="37"/>
      <c r="F91" s="39">
        <f t="shared" si="6"/>
        <v>-83576.699999999983</v>
      </c>
    </row>
    <row r="92" spans="1:6" x14ac:dyDescent="0.25">
      <c r="A92" s="7" t="s">
        <v>48</v>
      </c>
      <c r="B92" s="38">
        <v>18305.3</v>
      </c>
      <c r="C92" s="54">
        <v>13444.7</v>
      </c>
      <c r="D92" s="39">
        <f t="shared" si="7"/>
        <v>73.447034465428047</v>
      </c>
      <c r="E92" s="37"/>
      <c r="F92" s="39">
        <f t="shared" si="6"/>
        <v>-4860.5999999999985</v>
      </c>
    </row>
    <row r="93" spans="1:6" x14ac:dyDescent="0.25">
      <c r="A93" s="6" t="s">
        <v>83</v>
      </c>
      <c r="B93" s="34">
        <f>B94+B95</f>
        <v>19745.900000000001</v>
      </c>
      <c r="C93" s="34">
        <f>C94+C95</f>
        <v>14143.6</v>
      </c>
      <c r="D93" s="35">
        <f t="shared" si="7"/>
        <v>71.628034174182986</v>
      </c>
      <c r="E93" s="37"/>
      <c r="F93" s="35">
        <f t="shared" si="6"/>
        <v>-5602.3000000000011</v>
      </c>
    </row>
    <row r="94" spans="1:6" x14ac:dyDescent="0.25">
      <c r="A94" s="5" t="s">
        <v>49</v>
      </c>
      <c r="B94" s="38">
        <v>9850</v>
      </c>
      <c r="C94" s="54">
        <v>6576.6</v>
      </c>
      <c r="D94" s="39">
        <f t="shared" si="7"/>
        <v>66.767512690355332</v>
      </c>
      <c r="E94" s="37"/>
      <c r="F94" s="39">
        <f t="shared" si="6"/>
        <v>-3273.3999999999996</v>
      </c>
    </row>
    <row r="95" spans="1:6" x14ac:dyDescent="0.25">
      <c r="A95" s="5" t="s">
        <v>50</v>
      </c>
      <c r="B95" s="38">
        <v>9895.9</v>
      </c>
      <c r="C95" s="54">
        <v>7567</v>
      </c>
      <c r="D95" s="39">
        <f t="shared" si="7"/>
        <v>76.466011176345759</v>
      </c>
      <c r="E95" s="37"/>
      <c r="F95" s="39">
        <f t="shared" si="6"/>
        <v>-2328.8999999999996</v>
      </c>
    </row>
    <row r="96" spans="1:6" x14ac:dyDescent="0.25">
      <c r="A96" s="6" t="s">
        <v>104</v>
      </c>
      <c r="B96" s="34">
        <f>B97</f>
        <v>77633.3</v>
      </c>
      <c r="C96" s="34">
        <f>C97</f>
        <v>36790.800000000003</v>
      </c>
      <c r="D96" s="35">
        <f t="shared" si="7"/>
        <v>47.390488360020768</v>
      </c>
      <c r="E96" s="37"/>
      <c r="F96" s="35">
        <f t="shared" si="6"/>
        <v>-40842.5</v>
      </c>
    </row>
    <row r="97" spans="1:6" ht="27.6" x14ac:dyDescent="0.25">
      <c r="A97" s="25" t="s">
        <v>105</v>
      </c>
      <c r="B97" s="38">
        <v>77633.3</v>
      </c>
      <c r="C97" s="55">
        <v>36790.800000000003</v>
      </c>
      <c r="D97" s="39">
        <f t="shared" si="7"/>
        <v>47.390488360020768</v>
      </c>
      <c r="E97" s="37"/>
      <c r="F97" s="39">
        <f t="shared" si="6"/>
        <v>-40842.5</v>
      </c>
    </row>
    <row r="98" spans="1:6" x14ac:dyDescent="0.25">
      <c r="A98" s="10" t="s">
        <v>91</v>
      </c>
      <c r="B98" s="34">
        <f>B49+B57+B61+B65+B70+B74+B80+B83+B88+B93+B96</f>
        <v>15386654.300000003</v>
      </c>
      <c r="C98" s="34">
        <f>C49+C57+C61+C65+C70+C74+C80+C83+C88+C93+C96</f>
        <v>9096942.5000000019</v>
      </c>
      <c r="D98" s="35">
        <f t="shared" si="7"/>
        <v>59.122290802361107</v>
      </c>
      <c r="E98" s="37"/>
      <c r="F98" s="35">
        <f>C98-B98</f>
        <v>-6289711.8000000007</v>
      </c>
    </row>
    <row r="99" spans="1:6" ht="27.6" x14ac:dyDescent="0.25">
      <c r="A99" s="12" t="s">
        <v>99</v>
      </c>
      <c r="B99" s="16">
        <v>135094.6</v>
      </c>
      <c r="C99" s="66"/>
      <c r="D99" s="17"/>
      <c r="E99" s="37"/>
      <c r="F99" s="18"/>
    </row>
    <row r="100" spans="1:6" x14ac:dyDescent="0.25">
      <c r="A100" s="12"/>
      <c r="B100" s="16"/>
      <c r="C100" s="66"/>
      <c r="D100" s="17"/>
      <c r="E100" s="37"/>
      <c r="F100" s="18"/>
    </row>
    <row r="101" spans="1:6" x14ac:dyDescent="0.25">
      <c r="A101" s="11" t="s">
        <v>98</v>
      </c>
      <c r="B101" s="34">
        <f>B47-B98+B99</f>
        <v>-885888.10000000487</v>
      </c>
      <c r="C101" s="34">
        <f>C47-C98+C99</f>
        <v>-500158.10000000335</v>
      </c>
      <c r="D101" s="35"/>
      <c r="E101" s="19"/>
      <c r="F101" s="38" t="s">
        <v>96</v>
      </c>
    </row>
    <row r="102" spans="1:6" x14ac:dyDescent="0.25">
      <c r="A102" s="6" t="s">
        <v>86</v>
      </c>
      <c r="B102" s="34">
        <f>B103+B104</f>
        <v>748616.7</v>
      </c>
      <c r="C102" s="34">
        <f>C103+C104</f>
        <v>-427993.19999999995</v>
      </c>
      <c r="D102" s="20"/>
      <c r="E102" s="19"/>
      <c r="F102" s="38" t="s">
        <v>96</v>
      </c>
    </row>
    <row r="103" spans="1:6" x14ac:dyDescent="0.25">
      <c r="A103" s="7" t="s">
        <v>87</v>
      </c>
      <c r="B103" s="38">
        <v>1818609.9</v>
      </c>
      <c r="C103" s="39">
        <v>480000</v>
      </c>
      <c r="D103" s="20"/>
      <c r="E103" s="19"/>
      <c r="F103" s="38" t="s">
        <v>96</v>
      </c>
    </row>
    <row r="104" spans="1:6" x14ac:dyDescent="0.25">
      <c r="A104" s="7" t="s">
        <v>88</v>
      </c>
      <c r="B104" s="38">
        <v>-1069993.2</v>
      </c>
      <c r="C104" s="39">
        <v>-907993.2</v>
      </c>
      <c r="D104" s="20"/>
      <c r="E104" s="19"/>
      <c r="F104" s="38" t="s">
        <v>96</v>
      </c>
    </row>
    <row r="105" spans="1:6" x14ac:dyDescent="0.25">
      <c r="A105" s="6" t="s">
        <v>95</v>
      </c>
      <c r="B105" s="34">
        <v>-430000</v>
      </c>
      <c r="C105" s="34">
        <v>422000</v>
      </c>
      <c r="D105" s="20"/>
      <c r="E105" s="19"/>
      <c r="F105" s="38" t="s">
        <v>96</v>
      </c>
    </row>
    <row r="106" spans="1:6" ht="27.6" x14ac:dyDescent="0.25">
      <c r="A106" s="6" t="s">
        <v>89</v>
      </c>
      <c r="B106" s="34">
        <v>567271.4</v>
      </c>
      <c r="C106" s="34">
        <v>506151.3</v>
      </c>
      <c r="D106" s="20"/>
      <c r="E106" s="19"/>
      <c r="F106" s="38" t="s">
        <v>96</v>
      </c>
    </row>
    <row r="107" spans="1:6" ht="27.6" x14ac:dyDescent="0.25">
      <c r="A107" s="13" t="s">
        <v>90</v>
      </c>
      <c r="B107" s="34">
        <f>B102+B105+B106</f>
        <v>885888.1</v>
      </c>
      <c r="C107" s="34">
        <f>C102+C105+C106</f>
        <v>500158.10000000003</v>
      </c>
      <c r="D107" s="20"/>
      <c r="E107" s="19"/>
      <c r="F107" s="38" t="s">
        <v>96</v>
      </c>
    </row>
    <row r="108" spans="1:6" x14ac:dyDescent="0.25">
      <c r="A108" s="44"/>
      <c r="B108" s="45"/>
      <c r="C108" s="45"/>
      <c r="D108" s="46"/>
      <c r="E108" s="47"/>
      <c r="F108" s="48"/>
    </row>
    <row r="109" spans="1:6" x14ac:dyDescent="0.25">
      <c r="A109" s="44"/>
      <c r="B109" s="45"/>
      <c r="C109" s="45"/>
      <c r="D109" s="46"/>
      <c r="E109" s="47"/>
      <c r="F109" s="48"/>
    </row>
    <row r="110" spans="1:6" x14ac:dyDescent="0.25">
      <c r="A110" s="21"/>
    </row>
    <row r="111" spans="1:6" x14ac:dyDescent="0.25">
      <c r="A111" s="3" t="s">
        <v>110</v>
      </c>
      <c r="F111" s="36" t="s">
        <v>111</v>
      </c>
    </row>
  </sheetData>
  <mergeCells count="1">
    <mergeCell ref="A2:F2"/>
  </mergeCells>
  <pageMargins left="0.98425196850393704" right="0.39370078740157483" top="0.19685039370078741" bottom="0.19685039370078741" header="0.11811023622047245" footer="0.11811023622047245"/>
  <pageSetup paperSize="9" scale="64" fitToHeight="0" orientation="portrait" r:id="rId1"/>
  <headerFooter alignWithMargins="0"/>
  <rowBreaks count="1" manualBreakCount="1">
    <brk id="5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01.10.2021</vt:lpstr>
      <vt:lpstr>Лист1</vt:lpstr>
      <vt:lpstr>'на 01.10.2021'!Заголовки_для_печати</vt:lpstr>
      <vt:lpstr>'на 01.10.2021'!Область_печати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2021-10-11T07:16:45Z</dcterms:modified>
</cp:coreProperties>
</file>