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19200" windowHeight="10872"/>
  </bookViews>
  <sheets>
    <sheet name=" 01.03.2020 " sheetId="6" r:id="rId1"/>
    <sheet name="Лист1" sheetId="7" state="hidden" r:id="rId2"/>
  </sheets>
  <definedNames>
    <definedName name="_xlnm.Print_Area" localSheetId="0">' 01.03.2020 '!$A$1:$F$112</definedName>
  </definedNames>
  <calcPr calcId="145621"/>
</workbook>
</file>

<file path=xl/calcChain.xml><?xml version="1.0" encoding="utf-8"?>
<calcChain xmlns="http://schemas.openxmlformats.org/spreadsheetml/2006/main">
  <c r="D8" i="6" l="1"/>
  <c r="C39" i="6" l="1"/>
  <c r="C107" i="6" l="1"/>
  <c r="C28" i="6"/>
  <c r="C29" i="6" l="1"/>
  <c r="C26" i="6"/>
  <c r="B26" i="6"/>
  <c r="C10" i="6"/>
  <c r="D14" i="6" l="1"/>
  <c r="F14" i="6"/>
  <c r="C13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97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6" i="6"/>
  <c r="F37" i="6"/>
  <c r="F38" i="6"/>
  <c r="F40" i="6"/>
  <c r="F41" i="6"/>
  <c r="F42" i="6"/>
  <c r="F43" i="6"/>
  <c r="F44" i="6"/>
  <c r="F45" i="6"/>
  <c r="F46" i="6"/>
  <c r="F47" i="6"/>
  <c r="D59" i="6" l="1"/>
  <c r="B102" i="6"/>
  <c r="B107" i="6" s="1"/>
  <c r="F29" i="6" l="1"/>
  <c r="F28" i="6"/>
  <c r="D12" i="6" l="1"/>
  <c r="C34" i="6"/>
  <c r="C102" i="6" l="1"/>
  <c r="D53" i="6"/>
  <c r="D43" i="6"/>
  <c r="D42" i="6"/>
  <c r="D41" i="6"/>
  <c r="C18" i="6"/>
  <c r="C94" i="6"/>
  <c r="C89" i="6"/>
  <c r="C84" i="6"/>
  <c r="C81" i="6"/>
  <c r="C75" i="6"/>
  <c r="C71" i="6"/>
  <c r="C66" i="6"/>
  <c r="C62" i="6"/>
  <c r="C58" i="6"/>
  <c r="C50" i="6"/>
  <c r="B10" i="6"/>
  <c r="B75" i="6"/>
  <c r="B94" i="6"/>
  <c r="B89" i="6"/>
  <c r="B84" i="6"/>
  <c r="B81" i="6"/>
  <c r="B71" i="6"/>
  <c r="B66" i="6"/>
  <c r="B62" i="6"/>
  <c r="B58" i="6"/>
  <c r="B50" i="6"/>
  <c r="B39" i="6"/>
  <c r="F39" i="6" s="1"/>
  <c r="B34" i="6"/>
  <c r="F34" i="6" s="1"/>
  <c r="B18" i="6"/>
  <c r="F94" i="6" l="1"/>
  <c r="F89" i="6"/>
  <c r="F84" i="6"/>
  <c r="F81" i="6"/>
  <c r="F75" i="6"/>
  <c r="F71" i="6"/>
  <c r="F66" i="6"/>
  <c r="F62" i="6"/>
  <c r="F58" i="6"/>
  <c r="F50" i="6"/>
  <c r="F18" i="6"/>
  <c r="F10" i="6"/>
  <c r="C25" i="6"/>
  <c r="F26" i="6"/>
  <c r="F13" i="6"/>
  <c r="B25" i="6"/>
  <c r="B98" i="6"/>
  <c r="B9" i="6"/>
  <c r="D39" i="6"/>
  <c r="C98" i="6"/>
  <c r="C9" i="6"/>
  <c r="F25" i="6" l="1"/>
  <c r="F98" i="6"/>
  <c r="F9" i="6"/>
  <c r="C8" i="6"/>
  <c r="D25" i="6"/>
  <c r="B8" i="6"/>
  <c r="D9" i="6"/>
  <c r="C48" i="6"/>
  <c r="C101" i="6" s="1"/>
  <c r="B48" i="6"/>
  <c r="B101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97" i="6"/>
  <c r="D10" i="6"/>
  <c r="D18" i="6"/>
  <c r="D20" i="6"/>
  <c r="D28" i="6"/>
  <c r="D29" i="6"/>
  <c r="D51" i="6"/>
  <c r="D57" i="6"/>
  <c r="D61" i="6"/>
  <c r="D71" i="6"/>
  <c r="D76" i="6"/>
  <c r="D84" i="6"/>
  <c r="D94" i="6"/>
  <c r="D13" i="6"/>
  <c r="D23" i="6"/>
  <c r="D26" i="6"/>
  <c r="D31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6" i="6"/>
  <c r="D38" i="6"/>
  <c r="D64" i="6"/>
  <c r="D80" i="6"/>
  <c r="D82" i="6"/>
  <c r="D87" i="6"/>
  <c r="D96" i="6"/>
  <c r="F8" i="6" l="1"/>
  <c r="F48" i="6"/>
  <c r="D48" i="6"/>
  <c r="D98" i="6"/>
</calcChain>
</file>

<file path=xl/sharedStrings.xml><?xml version="1.0" encoding="utf-8"?>
<sst xmlns="http://schemas.openxmlformats.org/spreadsheetml/2006/main" count="116" uniqueCount="110">
  <si>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</si>
  <si>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</si>
  <si>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</si>
  <si>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</si>
  <si>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</si>
  <si>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</si>
  <si>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</si>
  <si>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</si>
  <si>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</si>
  <si>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</si>
  <si>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</si>
  <si>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</si>
  <si>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</si>
  <si>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</si>
  <si>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</si>
  <si>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</si>
  <si>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</si>
  <si>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</si>
  <si>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</si>
  <si>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</si>
  <si>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</si>
  <si>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</si>
  <si>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</si>
  <si>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</si>
  <si>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</si>
  <si>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</si>
  <si>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</si>
  <si>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</si>
  <si>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</si>
  <si>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</si>
  <si>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</si>
  <si>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</si>
  <si>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</si>
  <si>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</si>
  <si>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</si>
  <si>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</si>
  <si>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</si>
  <si>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</si>
  <si>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</si>
  <si>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</si>
  <si>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</si>
  <si>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</si>
  <si>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</si>
  <si>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</si>
  <si>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</si>
  <si>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</si>
  <si>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</si>
  <si>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</si>
  <si>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</si>
  <si>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</si>
  <si>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</si>
  <si>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</si>
  <si>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</si>
  <si>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</si>
  <si>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</si>
  <si>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</si>
  <si>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</si>
  <si>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</si>
  <si>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</si>
  <si>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</si>
  <si>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</si>
  <si>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</si>
  <si>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</si>
  <si>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</si>
  <si>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</si>
  <si>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</si>
  <si>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</si>
  <si>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</si>
  <si>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</si>
  <si>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</si>
  <si>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</si>
  <si>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</si>
  <si>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</si>
  <si>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</si>
  <si>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</si>
  <si>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</si>
  <si>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</si>
  <si>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</si>
  <si>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</si>
  <si>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</si>
  <si>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</si>
  <si>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</si>
  <si>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</si>
  <si>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</si>
  <si>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</si>
  <si>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</si>
  <si>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</si>
  <si>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</si>
  <si>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</si>
  <si>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</si>
  <si>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</si>
  <si>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</si>
  <si>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</si>
  <si>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</si>
  <si>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</si>
  <si>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</si>
  <si>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</si>
  <si>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</si>
  <si>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</si>
  <si>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</si>
  <si>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</si>
  <si>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</si>
  <si>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</si>
  <si>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</si>
  <si>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</si>
  <si>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</si>
  <si>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</si>
  <si>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и муниципального долга</t>
  </si>
  <si>
    <t xml:space="preserve">Сведения об исполнении  бюджета города Чебоксары  на 01.03.2020 года </t>
  </si>
  <si>
    <t xml:space="preserve">Исполнено                за январь-февраль                  2020 года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</si>
</sst>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3">
    <xf numFmtId="0" fontId="0" fillId="0" borderId="0"/>
    <xf numFmtId="0" fontId="19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5" fillId="0" borderId="0"/>
    <xf numFmtId="0" fontId="25" fillId="0" borderId="0"/>
    <xf numFmtId="164" fontId="26" fillId="8" borderId="11">
      <alignment horizontal="right" vertical="top" shrinkToFit="1"/>
    </xf>
    <xf numFmtId="164" fontId="26" fillId="36" borderId="11">
      <alignment horizontal="right" vertical="top" shrinkToFit="1"/>
    </xf>
    <xf numFmtId="164" fontId="27" fillId="0" borderId="11">
      <alignment horizontal="right" vertical="top" shrinkToFit="1"/>
    </xf>
    <xf numFmtId="0" fontId="27" fillId="0" borderId="0">
      <alignment horizontal="center" vertical="center" wrapText="1" shrinkToFit="1"/>
    </xf>
    <xf numFmtId="164" fontId="28" fillId="37" borderId="11">
      <alignment horizontal="right" vertical="center" shrinkToFit="1"/>
    </xf>
    <xf numFmtId="164" fontId="28" fillId="36" borderId="11">
      <alignment horizontal="right" vertical="top" shrinkToFit="1"/>
    </xf>
    <xf numFmtId="164" fontId="28" fillId="38" borderId="11">
      <alignment horizontal="right" vertical="top" shrinkToFit="1"/>
    </xf>
    <xf numFmtId="164" fontId="28" fillId="0" borderId="11">
      <alignment horizontal="right" vertical="top" shrinkToFit="1"/>
    </xf>
    <xf numFmtId="164" fontId="29" fillId="0" borderId="12">
      <alignment horizontal="right" vertical="top" shrinkToFit="1"/>
    </xf>
    <xf numFmtId="0" fontId="30" fillId="0" borderId="0"/>
    <xf numFmtId="0" fontId="30" fillId="0" borderId="0"/>
    <xf numFmtId="0" fontId="25" fillId="0" borderId="0"/>
    <xf numFmtId="0" fontId="27" fillId="39" borderId="0"/>
    <xf numFmtId="0" fontId="27" fillId="40" borderId="0"/>
    <xf numFmtId="0" fontId="27" fillId="39" borderId="0"/>
    <xf numFmtId="0" fontId="28" fillId="0" borderId="0"/>
    <xf numFmtId="0" fontId="27" fillId="0" borderId="0">
      <alignment wrapText="1"/>
    </xf>
    <xf numFmtId="0" fontId="28" fillId="0" borderId="0"/>
    <xf numFmtId="0" fontId="28" fillId="0" borderId="0">
      <alignment horizontal="left"/>
    </xf>
    <xf numFmtId="0" fontId="31" fillId="0" borderId="0">
      <alignment horizontal="center" wrapText="1"/>
    </xf>
    <xf numFmtId="0" fontId="28" fillId="0" borderId="0">
      <alignment horizontal="left"/>
    </xf>
    <xf numFmtId="0" fontId="27" fillId="0" borderId="0">
      <alignment horizontal="left" vertical="center" wrapText="1"/>
    </xf>
    <xf numFmtId="0" fontId="31" fillId="0" borderId="0">
      <alignment horizontal="center"/>
    </xf>
    <xf numFmtId="0" fontId="27" fillId="0" borderId="0">
      <alignment horizontal="left" vertical="center" wrapText="1"/>
    </xf>
    <xf numFmtId="0" fontId="26" fillId="0" borderId="0">
      <alignment horizontal="center" vertical="center" shrinkToFit="1"/>
    </xf>
    <xf numFmtId="0" fontId="27" fillId="0" borderId="0">
      <alignment horizontal="right"/>
    </xf>
    <xf numFmtId="0" fontId="26" fillId="0" borderId="0">
      <alignment horizontal="center" vertical="center" shrinkToFit="1"/>
    </xf>
    <xf numFmtId="0" fontId="27" fillId="0" borderId="0">
      <alignment horizontal="center" vertical="center" shrinkToFit="1"/>
    </xf>
    <xf numFmtId="0" fontId="27" fillId="40" borderId="13"/>
    <xf numFmtId="0" fontId="27" fillId="0" borderId="0">
      <alignment horizontal="center" vertical="center" shrinkToFit="1"/>
    </xf>
    <xf numFmtId="0" fontId="27" fillId="39" borderId="13"/>
    <xf numFmtId="0" fontId="27" fillId="0" borderId="11">
      <alignment horizontal="center" vertical="center" wrapText="1"/>
    </xf>
    <xf numFmtId="0" fontId="27" fillId="39" borderId="13"/>
    <xf numFmtId="0" fontId="28" fillId="0" borderId="11">
      <alignment horizontal="center" vertical="center" wrapText="1"/>
    </xf>
    <xf numFmtId="0" fontId="27" fillId="40" borderId="14"/>
    <xf numFmtId="0" fontId="28" fillId="0" borderId="11">
      <alignment horizontal="center" vertical="center" wrapText="1"/>
    </xf>
    <xf numFmtId="0" fontId="27" fillId="39" borderId="14"/>
    <xf numFmtId="49" fontId="27" fillId="0" borderId="11">
      <alignment horizontal="left" vertical="top" wrapText="1" indent="2"/>
    </xf>
    <xf numFmtId="0" fontId="27" fillId="39" borderId="14"/>
    <xf numFmtId="0" fontId="28" fillId="36" borderId="11">
      <alignment vertical="top" wrapText="1"/>
    </xf>
    <xf numFmtId="0" fontId="26" fillId="0" borderId="11">
      <alignment horizontal="left"/>
    </xf>
    <xf numFmtId="0" fontId="28" fillId="36" borderId="11">
      <alignment vertical="top" wrapText="1"/>
    </xf>
    <xf numFmtId="0" fontId="28" fillId="38" borderId="11">
      <alignment vertical="top" wrapText="1"/>
    </xf>
    <xf numFmtId="0" fontId="27" fillId="40" borderId="15"/>
    <xf numFmtId="0" fontId="28" fillId="38" borderId="11">
      <alignment vertical="top" wrapText="1"/>
    </xf>
    <xf numFmtId="0" fontId="28" fillId="0" borderId="11">
      <alignment vertical="top" wrapText="1"/>
    </xf>
    <xf numFmtId="0" fontId="27" fillId="0" borderId="0"/>
    <xf numFmtId="0" fontId="28" fillId="0" borderId="11">
      <alignment vertical="top" wrapText="1"/>
    </xf>
    <xf numFmtId="0" fontId="27" fillId="39" borderId="15"/>
    <xf numFmtId="0" fontId="27" fillId="0" borderId="0">
      <alignment horizontal="left" wrapText="1"/>
    </xf>
    <xf numFmtId="0" fontId="27" fillId="39" borderId="15"/>
    <xf numFmtId="0" fontId="28" fillId="0" borderId="11"/>
    <xf numFmtId="49" fontId="27" fillId="0" borderId="11">
      <alignment horizontal="center" vertical="top" shrinkToFit="1"/>
    </xf>
    <xf numFmtId="0" fontId="28" fillId="0" borderId="11"/>
    <xf numFmtId="0" fontId="27" fillId="0" borderId="0">
      <alignment wrapText="1"/>
    </xf>
    <xf numFmtId="4" fontId="27" fillId="0" borderId="11">
      <alignment horizontal="right" vertical="top" shrinkToFit="1"/>
    </xf>
    <xf numFmtId="0" fontId="27" fillId="0" borderId="0">
      <alignment wrapText="1"/>
    </xf>
    <xf numFmtId="0" fontId="28" fillId="0" borderId="11">
      <alignment horizontal="center" vertical="center" wrapText="1"/>
    </xf>
    <xf numFmtId="4" fontId="26" fillId="8" borderId="11">
      <alignment horizontal="right" vertical="top" shrinkToFit="1"/>
    </xf>
    <xf numFmtId="0" fontId="28" fillId="0" borderId="11">
      <alignment horizontal="center" vertical="center" wrapText="1"/>
    </xf>
    <xf numFmtId="49" fontId="28" fillId="36" borderId="11">
      <alignment horizontal="left" vertical="top" shrinkToFit="1"/>
    </xf>
    <xf numFmtId="0" fontId="27" fillId="0" borderId="11">
      <alignment horizontal="center" vertical="center" wrapText="1"/>
    </xf>
    <xf numFmtId="49" fontId="28" fillId="36" borderId="11">
      <alignment horizontal="left" vertical="top" shrinkToFit="1"/>
    </xf>
    <xf numFmtId="0" fontId="28" fillId="38" borderId="16">
      <alignment wrapText="1"/>
    </xf>
    <xf numFmtId="0" fontId="27" fillId="0" borderId="0">
      <alignment horizontal="left" wrapText="1"/>
    </xf>
    <xf numFmtId="0" fontId="28" fillId="38" borderId="16">
      <alignment wrapText="1"/>
    </xf>
    <xf numFmtId="49" fontId="28" fillId="0" borderId="11">
      <alignment horizontal="left" vertical="top" shrinkToFit="1"/>
    </xf>
    <xf numFmtId="10" fontId="27" fillId="0" borderId="11">
      <alignment horizontal="right" vertical="top" shrinkToFit="1"/>
    </xf>
    <xf numFmtId="49" fontId="28" fillId="0" borderId="11">
      <alignment horizontal="left" vertical="top" shrinkToFit="1"/>
    </xf>
    <xf numFmtId="0" fontId="28" fillId="37" borderId="11">
      <alignment horizontal="left" vertical="center" shrinkToFit="1"/>
    </xf>
    <xf numFmtId="10" fontId="26" fillId="8" borderId="11">
      <alignment horizontal="right" vertical="top" shrinkToFit="1"/>
    </xf>
    <xf numFmtId="0" fontId="28" fillId="37" borderId="11">
      <alignment horizontal="left" vertical="center" shrinkToFit="1"/>
    </xf>
    <xf numFmtId="49" fontId="28" fillId="38" borderId="17">
      <alignment horizontal="left" vertical="top" shrinkToFit="1"/>
    </xf>
    <xf numFmtId="0" fontId="31" fillId="0" borderId="0">
      <alignment horizontal="center" wrapText="1"/>
    </xf>
    <xf numFmtId="49" fontId="28" fillId="38" borderId="17">
      <alignment horizontal="left" vertical="top" shrinkToFit="1"/>
    </xf>
    <xf numFmtId="0" fontId="28" fillId="0" borderId="11">
      <alignment horizontal="center" vertical="center" wrapText="1"/>
    </xf>
    <xf numFmtId="0" fontId="31" fillId="0" borderId="0">
      <alignment horizontal="center"/>
    </xf>
    <xf numFmtId="0" fontId="28" fillId="0" borderId="11">
      <alignment horizontal="center" vertical="center" wrapText="1"/>
    </xf>
    <xf numFmtId="4" fontId="28" fillId="36" borderId="11">
      <alignment horizontal="right" vertical="top" shrinkToFit="1"/>
    </xf>
    <xf numFmtId="0" fontId="26" fillId="0" borderId="11">
      <alignment vertical="top" wrapText="1"/>
    </xf>
    <xf numFmtId="4" fontId="28" fillId="36" borderId="11">
      <alignment horizontal="right" vertical="top" shrinkToFit="1"/>
    </xf>
    <xf numFmtId="4" fontId="28" fillId="38" borderId="11">
      <alignment horizontal="right" vertical="top" shrinkToFit="1"/>
    </xf>
    <xf numFmtId="4" fontId="26" fillId="36" borderId="11">
      <alignment horizontal="right" vertical="top" shrinkToFit="1"/>
    </xf>
    <xf numFmtId="4" fontId="28" fillId="38" borderId="11">
      <alignment horizontal="right" vertical="top" shrinkToFit="1"/>
    </xf>
    <xf numFmtId="4" fontId="28" fillId="0" borderId="11">
      <alignment horizontal="right" vertical="top" shrinkToFit="1"/>
    </xf>
    <xf numFmtId="10" fontId="26" fillId="36" borderId="11">
      <alignment horizontal="right" vertical="top" shrinkToFit="1"/>
    </xf>
    <xf numFmtId="4" fontId="28" fillId="0" borderId="11">
      <alignment horizontal="right" vertical="top" shrinkToFit="1"/>
    </xf>
    <xf numFmtId="4" fontId="28" fillId="37" borderId="11">
      <alignment horizontal="right" vertical="center" shrinkToFit="1"/>
    </xf>
    <xf numFmtId="0" fontId="28" fillId="0" borderId="0">
      <alignment horizontal="left" vertical="top"/>
    </xf>
    <xf numFmtId="0" fontId="28" fillId="0" borderId="18"/>
    <xf numFmtId="0" fontId="28" fillId="0" borderId="19">
      <alignment horizontal="right"/>
    </xf>
    <xf numFmtId="49" fontId="28" fillId="0" borderId="20">
      <alignment horizontal="center"/>
    </xf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9" fillId="41" borderId="0"/>
    <xf numFmtId="0" fontId="19" fillId="41" borderId="0"/>
    <xf numFmtId="0" fontId="19" fillId="41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41" borderId="0"/>
    <xf numFmtId="0" fontId="19" fillId="41" borderId="0"/>
    <xf numFmtId="0" fontId="19" fillId="41" borderId="0"/>
    <xf numFmtId="0" fontId="19" fillId="41" borderId="0"/>
    <xf numFmtId="0" fontId="19" fillId="41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8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166" fontId="33" fillId="0" borderId="0" applyFont="0" applyFill="0" applyBorder="0" applyAlignment="0" applyProtection="0"/>
    <xf numFmtId="0" fontId="7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3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0" borderId="0"/>
    <xf numFmtId="0" fontId="1" fillId="8" borderId="8" applyNumberFormat="0" applyFont="0" applyAlignment="0" applyProtection="0"/>
    <xf numFmtId="0" fontId="19" fillId="0" borderId="0"/>
    <xf numFmtId="4" fontId="29" fillId="0" borderId="11">
      <alignment horizontal="right" shrinkToFit="1"/>
    </xf>
  </cellStyleXfs>
  <cellXfs count="49">
    <xf numFmtId="0" fontId="0" fillId="0" borderId="0" xfId="0"/>
    <xf numFmtId="0" fontId="21" fillId="34" borderId="0" xfId="155" applyFont="1" applyFill="1"/>
    <xf numFmtId="165" fontId="21" fillId="33" borderId="0" xfId="155" applyNumberFormat="1" applyFont="1" applyFill="1"/>
    <xf numFmtId="164" fontId="21" fillId="33" borderId="0" xfId="155" applyNumberFormat="1" applyFont="1" applyFill="1" applyAlignment="1">
      <alignment horizontal="right"/>
    </xf>
    <xf numFmtId="0" fontId="21" fillId="33" borderId="0" xfId="155" applyFont="1" applyFill="1"/>
    <xf numFmtId="0" fontId="24" fillId="33" borderId="10" xfId="155" applyFont="1" applyFill="1" applyBorder="1" applyAlignment="1">
      <alignment horizontal="justify" vertical="center" wrapText="1"/>
    </xf>
    <xf numFmtId="0" fontId="23" fillId="33" borderId="10" xfId="155" applyFont="1" applyFill="1" applyBorder="1" applyAlignment="1">
      <alignment horizontal="justify" vertical="center" wrapText="1"/>
    </xf>
    <xf numFmtId="0" fontId="20" fillId="33" borderId="10" xfId="155" applyFont="1" applyFill="1" applyBorder="1" applyAlignment="1">
      <alignment horizontal="justify" vertical="center" wrapText="1"/>
    </xf>
    <xf numFmtId="0" fontId="21" fillId="33" borderId="10" xfId="155" applyFont="1" applyFill="1" applyBorder="1" applyAlignment="1">
      <alignment horizontal="justify" vertical="center" wrapText="1"/>
    </xf>
    <xf numFmtId="0" fontId="21" fillId="34" borderId="0" xfId="155" applyFont="1" applyFill="1" applyAlignment="1"/>
    <xf numFmtId="0" fontId="21" fillId="35" borderId="0" xfId="155" applyFont="1" applyFill="1"/>
    <xf numFmtId="0" fontId="20" fillId="33" borderId="10" xfId="155" applyNumberFormat="1" applyFont="1" applyFill="1" applyBorder="1" applyAlignment="1">
      <alignment horizontal="center" vertical="center"/>
    </xf>
    <xf numFmtId="0" fontId="20" fillId="33" borderId="10" xfId="155" applyFont="1" applyFill="1" applyBorder="1" applyAlignment="1">
      <alignment horizontal="center" vertical="center"/>
    </xf>
    <xf numFmtId="0" fontId="20" fillId="33" borderId="10" xfId="155" applyFont="1" applyFill="1" applyBorder="1" applyAlignment="1">
      <alignment horizontal="center" vertical="center" wrapText="1"/>
    </xf>
    <xf numFmtId="165" fontId="20" fillId="33" borderId="10" xfId="155" applyNumberFormat="1" applyFont="1" applyFill="1" applyBorder="1" applyAlignment="1">
      <alignment horizontal="center" vertical="center" wrapText="1"/>
    </xf>
    <xf numFmtId="164" fontId="20" fillId="33" borderId="10" xfId="155" applyNumberFormat="1" applyFont="1" applyFill="1" applyBorder="1" applyAlignment="1">
      <alignment horizontal="center" vertical="center" wrapText="1"/>
    </xf>
    <xf numFmtId="165" fontId="23" fillId="33" borderId="0" xfId="155" applyNumberFormat="1" applyFont="1" applyFill="1" applyBorder="1" applyAlignment="1">
      <alignment horizontal="center"/>
    </xf>
    <xf numFmtId="0" fontId="23" fillId="33" borderId="0" xfId="155" applyFont="1" applyFill="1"/>
    <xf numFmtId="0" fontId="23" fillId="33" borderId="0" xfId="155" applyFont="1" applyFill="1" applyAlignment="1">
      <alignment horizontal="left" vertical="center" wrapText="1"/>
    </xf>
    <xf numFmtId="0" fontId="20" fillId="34" borderId="10" xfId="155" applyFont="1" applyFill="1" applyBorder="1" applyAlignment="1">
      <alignment horizontal="center" vertical="center" wrapText="1"/>
    </xf>
    <xf numFmtId="164" fontId="20" fillId="33" borderId="10" xfId="155" applyNumberFormat="1" applyFont="1" applyFill="1" applyBorder="1" applyAlignment="1">
      <alignment horizontal="right" vertical="center"/>
    </xf>
    <xf numFmtId="164" fontId="21" fillId="33" borderId="10" xfId="155" applyNumberFormat="1" applyFont="1" applyFill="1" applyBorder="1" applyAlignment="1">
      <alignment horizontal="right" vertical="center"/>
    </xf>
    <xf numFmtId="0" fontId="24" fillId="33" borderId="10" xfId="155" applyFont="1" applyFill="1" applyBorder="1" applyAlignment="1">
      <alignment horizontal="center" vertical="center" wrapText="1"/>
    </xf>
    <xf numFmtId="0" fontId="20" fillId="33" borderId="10" xfId="155" applyFont="1" applyFill="1" applyBorder="1" applyAlignment="1">
      <alignment horizontal="left" vertical="center" wrapText="1"/>
    </xf>
    <xf numFmtId="164" fontId="20" fillId="33" borderId="10" xfId="155" applyNumberFormat="1" applyFont="1" applyFill="1" applyBorder="1" applyAlignment="1">
      <alignment vertical="center"/>
    </xf>
    <xf numFmtId="0" fontId="21" fillId="33" borderId="0" xfId="155" applyFont="1" applyFill="1" applyAlignment="1">
      <alignment vertical="center"/>
    </xf>
    <xf numFmtId="0" fontId="21" fillId="33" borderId="0" xfId="155" applyFont="1" applyFill="1" applyAlignment="1">
      <alignment horizontal="right" vertical="center"/>
    </xf>
    <xf numFmtId="164" fontId="21" fillId="33" borderId="10" xfId="155" applyNumberFormat="1" applyFont="1" applyFill="1" applyBorder="1" applyAlignment="1">
      <alignment vertical="center"/>
    </xf>
    <xf numFmtId="0" fontId="21" fillId="33" borderId="21" xfId="155" applyFont="1" applyFill="1" applyBorder="1" applyAlignment="1">
      <alignment horizontal="justify" vertical="center" wrapText="1"/>
    </xf>
    <xf numFmtId="164" fontId="20" fillId="33" borderId="21" xfId="155" applyNumberFormat="1" applyFont="1" applyFill="1" applyBorder="1" applyAlignment="1">
      <alignment horizontal="right" vertical="center"/>
    </xf>
    <xf numFmtId="164" fontId="22" fillId="33" borderId="21" xfId="155" applyNumberFormat="1" applyFont="1" applyFill="1" applyBorder="1" applyAlignment="1">
      <alignment vertical="center"/>
    </xf>
    <xf numFmtId="0" fontId="21" fillId="34" borderId="10" xfId="155" applyFont="1" applyFill="1" applyBorder="1" applyAlignment="1">
      <alignment vertical="center"/>
    </xf>
    <xf numFmtId="164" fontId="22" fillId="33" borderId="10" xfId="155" applyNumberFormat="1" applyFont="1" applyFill="1" applyBorder="1" applyAlignment="1">
      <alignment vertical="center"/>
    </xf>
    <xf numFmtId="164" fontId="21" fillId="34" borderId="10" xfId="155" applyNumberFormat="1" applyFont="1" applyFill="1" applyBorder="1" applyAlignment="1">
      <alignment horizontal="right" vertical="center"/>
    </xf>
    <xf numFmtId="164" fontId="21" fillId="33" borderId="21" xfId="155" applyNumberFormat="1" applyFont="1" applyFill="1" applyBorder="1" applyAlignment="1">
      <alignment vertical="center"/>
    </xf>
    <xf numFmtId="164" fontId="20" fillId="0" borderId="10" xfId="155" applyNumberFormat="1" applyFont="1" applyFill="1" applyBorder="1" applyAlignment="1">
      <alignment horizontal="right" vertical="center"/>
    </xf>
    <xf numFmtId="164" fontId="21" fillId="0" borderId="10" xfId="155" applyNumberFormat="1" applyFont="1" applyFill="1" applyBorder="1" applyAlignment="1">
      <alignment horizontal="right" vertical="center"/>
    </xf>
    <xf numFmtId="0" fontId="20" fillId="33" borderId="10" xfId="155" applyFont="1" applyFill="1" applyBorder="1" applyAlignment="1">
      <alignment horizontal="justify" vertical="top" wrapText="1"/>
    </xf>
    <xf numFmtId="164" fontId="21" fillId="42" borderId="0" xfId="155" applyNumberFormat="1" applyFont="1" applyFill="1" applyAlignment="1">
      <alignment horizontal="right"/>
    </xf>
    <xf numFmtId="164" fontId="24" fillId="33" borderId="21" xfId="155" applyNumberFormat="1" applyFont="1" applyFill="1" applyBorder="1" applyAlignment="1">
      <alignment vertical="center"/>
    </xf>
    <xf numFmtId="0" fontId="21" fillId="34" borderId="0" xfId="155" applyFont="1" applyFill="1" applyAlignment="1">
      <alignment horizontal="right"/>
    </xf>
    <xf numFmtId="164" fontId="23" fillId="33" borderId="10" xfId="0" applyNumberFormat="1" applyFont="1" applyFill="1" applyBorder="1" applyAlignment="1">
      <alignment vertical="center"/>
    </xf>
    <xf numFmtId="164" fontId="20" fillId="33" borderId="10" xfId="0" applyNumberFormat="1" applyFont="1" applyFill="1" applyBorder="1" applyAlignment="1">
      <alignment vertical="center"/>
    </xf>
    <xf numFmtId="164" fontId="21" fillId="34" borderId="0" xfId="155" applyNumberFormat="1" applyFont="1" applyFill="1"/>
    <xf numFmtId="164" fontId="23" fillId="33" borderId="10" xfId="0" applyNumberFormat="1" applyFont="1" applyFill="1" applyBorder="1" applyAlignment="1">
      <alignment horizontal="right"/>
    </xf>
    <xf numFmtId="4" fontId="21" fillId="34" borderId="0" xfId="155" applyNumberFormat="1" applyFont="1" applyFill="1"/>
    <xf numFmtId="164" fontId="23" fillId="33" borderId="10" xfId="0" applyNumberFormat="1" applyFont="1" applyFill="1" applyBorder="1" applyAlignment="1">
      <alignment horizontal="right" vertical="center"/>
    </xf>
    <xf numFmtId="0" fontId="20" fillId="33" borderId="0" xfId="155" applyFont="1" applyFill="1" applyAlignment="1">
      <alignment vertical="center"/>
    </xf>
    <xf numFmtId="0" fontId="20" fillId="33" borderId="0" xfId="155" applyFont="1" applyFill="1" applyAlignment="1">
      <alignment horizontal="center" vertical="center"/>
    </xf>
  </cellXfs>
  <cellStyles count="263">
    <cellStyle name="20% - Акцент1" xfId="199" builtinId="30" customBuiltin="1"/>
    <cellStyle name="20% - Акцент1 2" xfId="2"/>
    <cellStyle name="20% - Акцент1 2 2" xfId="223"/>
    <cellStyle name="20% - Акцент1 3" xfId="3"/>
    <cellStyle name="20% - Акцент1 3 2" xfId="224"/>
    <cellStyle name="20% - Акцент1 4" xfId="4"/>
    <cellStyle name="20% - Акцент1 4 2" xfId="225"/>
    <cellStyle name="20% - Акцент2" xfId="203" builtinId="34" customBuiltin="1"/>
    <cellStyle name="20% - Акцент2 2" xfId="5"/>
    <cellStyle name="20% - Акцент2 2 2" xfId="226"/>
    <cellStyle name="20% - Акцент2 3" xfId="6"/>
    <cellStyle name="20% - Акцент2 3 2" xfId="227"/>
    <cellStyle name="20% - Акцент2 4" xfId="7"/>
    <cellStyle name="20% - Акцент2 4 2" xfId="228"/>
    <cellStyle name="20% - Акцент3" xfId="207" builtinId="38" customBuiltin="1"/>
    <cellStyle name="20% - Акцент3 2" xfId="8"/>
    <cellStyle name="20% - Акцент3 2 2" xfId="229"/>
    <cellStyle name="20% - Акцент3 3" xfId="9"/>
    <cellStyle name="20% - Акцент3 3 2" xfId="230"/>
    <cellStyle name="20% - Акцент3 4" xfId="10"/>
    <cellStyle name="20% - Акцент3 4 2" xfId="231"/>
    <cellStyle name="20% - Акцент4" xfId="211" builtinId="42" customBuiltin="1"/>
    <cellStyle name="20% - Акцент4 2" xfId="11"/>
    <cellStyle name="20% - Акцент4 2 2" xfId="232"/>
    <cellStyle name="20% - Акцент4 3" xfId="12"/>
    <cellStyle name="20% - Акцент4 3 2" xfId="233"/>
    <cellStyle name="20% - Акцент4 4" xfId="13"/>
    <cellStyle name="20% - Акцент4 4 2" xfId="234"/>
    <cellStyle name="20% - Акцент5" xfId="215" builtinId="46" customBuiltin="1"/>
    <cellStyle name="20% - Акцент5 2" xfId="14"/>
    <cellStyle name="20% - Акцент5 2 2" xfId="235"/>
    <cellStyle name="20% - Акцент5 3" xfId="15"/>
    <cellStyle name="20% - Акцент5 3 2" xfId="236"/>
    <cellStyle name="20% - Акцент5 4" xfId="16"/>
    <cellStyle name="20% - Акцент5 4 2" xfId="237"/>
    <cellStyle name="20% - Акцент6" xfId="219" builtinId="50" customBuiltin="1"/>
    <cellStyle name="20% - Акцент6 2" xfId="17"/>
    <cellStyle name="20% - Акцент6 2 2" xfId="238"/>
    <cellStyle name="20% - Акцент6 3" xfId="18"/>
    <cellStyle name="20% - Акцент6 3 2" xfId="239"/>
    <cellStyle name="20% - Акцент6 4" xfId="19"/>
    <cellStyle name="20% - Акцент6 4 2" xfId="240"/>
    <cellStyle name="40% - Акцент1" xfId="200" builtinId="31" customBuiltin="1"/>
    <cellStyle name="40% - Акцент1 2" xfId="20"/>
    <cellStyle name="40% - Акцент1 2 2" xfId="241"/>
    <cellStyle name="40% - Акцент1 3" xfId="21"/>
    <cellStyle name="40% - Акцент1 3 2" xfId="242"/>
    <cellStyle name="40% - Акцент1 4" xfId="22"/>
    <cellStyle name="40% - Акцент1 4 2" xfId="243"/>
    <cellStyle name="40% - Акцент2" xfId="204" builtinId="35" customBuiltin="1"/>
    <cellStyle name="40% - Акцент2 2" xfId="23"/>
    <cellStyle name="40% - Акцент2 2 2" xfId="244"/>
    <cellStyle name="40% - Акцент2 3" xfId="24"/>
    <cellStyle name="40% - Акцент2 3 2" xfId="245"/>
    <cellStyle name="40% - Акцент2 4" xfId="25"/>
    <cellStyle name="40% - Акцент2 4 2" xfId="246"/>
    <cellStyle name="40% - Акцент3" xfId="208" builtinId="39" customBuiltin="1"/>
    <cellStyle name="40% - Акцент3 2" xfId="26"/>
    <cellStyle name="40% - Акцент3 2 2" xfId="247"/>
    <cellStyle name="40% - Акцент3 3" xfId="27"/>
    <cellStyle name="40% - Акцент3 3 2" xfId="248"/>
    <cellStyle name="40% - Акцент3 4" xfId="28"/>
    <cellStyle name="40% - Акцент3 4 2" xfId="249"/>
    <cellStyle name="40% - Акцент4" xfId="212" builtinId="43" customBuiltin="1"/>
    <cellStyle name="40% - Акцент4 2" xfId="29"/>
    <cellStyle name="40% - Акцент4 2 2" xfId="250"/>
    <cellStyle name="40% - Акцент4 3" xfId="30"/>
    <cellStyle name="40% - Акцент4 3 2" xfId="251"/>
    <cellStyle name="40% - Акцент4 4" xfId="31"/>
    <cellStyle name="40% - Акцент4 4 2" xfId="252"/>
    <cellStyle name="40% - Акцент5" xfId="216" builtinId="47" customBuiltin="1"/>
    <cellStyle name="40% - Акцент5 2" xfId="32"/>
    <cellStyle name="40% - Акцент5 2 2" xfId="253"/>
    <cellStyle name="40% - Акцент5 3" xfId="33"/>
    <cellStyle name="40% - Акцент5 3 2" xfId="254"/>
    <cellStyle name="40% - Акцент5 4" xfId="34"/>
    <cellStyle name="40% - Акцент5 4 2" xfId="255"/>
    <cellStyle name="40% - Акцент6" xfId="220" builtinId="51" customBuiltin="1"/>
    <cellStyle name="40% - Акцент6 2" xfId="35"/>
    <cellStyle name="40% - Акцент6 2 2" xfId="256"/>
    <cellStyle name="40% - Акцент6 3" xfId="36"/>
    <cellStyle name="40% - Акцент6 3 2" xfId="257"/>
    <cellStyle name="40% - Акцент6 4" xfId="37"/>
    <cellStyle name="40% - Акцент6 4 2" xfId="258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showZeros="0" tabSelected="1" view="pageBreakPreview" topLeftCell="A89" zoomScaleNormal="100" zoomScaleSheetLayoutView="100" workbookViewId="0">
      <selection activeCell="D47" sqref="D47"/>
    </sheetView>
  </sheetViews>
  <sheetFormatPr defaultColWidth="9.44140625" defaultRowHeight="13.8" x14ac:dyDescent="0.25"/>
  <cols>
    <col min="1" max="1" width="67.109375" style="4" customWidth="1"/>
    <col min="2" max="2" width="15.88671875" style="4" customWidth="1"/>
    <col min="3" max="3" width="15" style="38" customWidth="1"/>
    <col min="4" max="4" width="14.33203125" style="2" customWidth="1"/>
    <col min="5" max="5" width="0" style="1" hidden="1" customWidth="1"/>
    <col min="6" max="6" width="18.44140625" style="1" customWidth="1"/>
    <col min="7" max="7" width="9.44140625" style="1"/>
    <col min="8" max="8" width="24.88671875" style="1" customWidth="1"/>
    <col min="9" max="16384" width="9.44140625" style="1"/>
  </cols>
  <sheetData>
    <row r="1" spans="1:6" ht="18" customHeight="1" x14ac:dyDescent="0.25">
      <c r="A1" s="48" t="s">
        <v>108</v>
      </c>
      <c r="B1" s="48"/>
      <c r="C1" s="48"/>
      <c r="D1" s="48"/>
      <c r="E1" s="48"/>
      <c r="F1" s="48"/>
    </row>
    <row r="2" spans="1:6" ht="14.25" customHeight="1" x14ac:dyDescent="0.25">
      <c r="A2" s="48"/>
      <c r="B2" s="48"/>
      <c r="C2" s="48"/>
      <c r="D2" s="48"/>
      <c r="E2" s="48"/>
      <c r="F2" s="48"/>
    </row>
    <row r="3" spans="1:6" ht="14.25" customHeight="1" x14ac:dyDescent="0.25">
      <c r="A3" s="48"/>
      <c r="B3" s="48"/>
      <c r="C3" s="48"/>
      <c r="D3" s="48"/>
      <c r="E3" s="48"/>
      <c r="F3" s="48"/>
    </row>
    <row r="4" spans="1:6" x14ac:dyDescent="0.25">
      <c r="A4" s="18"/>
      <c r="B4" s="17"/>
      <c r="C4" s="3"/>
      <c r="D4" s="16"/>
    </row>
    <row r="5" spans="1:6" ht="81.75" customHeight="1" x14ac:dyDescent="0.25">
      <c r="A5" s="13" t="s">
        <v>0</v>
      </c>
      <c r="B5" s="13" t="s">
        <v>1</v>
      </c>
      <c r="C5" s="15" t="s">
        <v>109</v>
      </c>
      <c r="D5" s="14" t="s">
        <v>2</v>
      </c>
      <c r="F5" s="19" t="s">
        <v>103</v>
      </c>
    </row>
    <row r="6" spans="1:6" ht="18" customHeight="1" x14ac:dyDescent="0.25">
      <c r="A6" s="13">
        <v>1</v>
      </c>
      <c r="B6" s="12">
        <v>2</v>
      </c>
      <c r="C6" s="11">
        <v>3</v>
      </c>
      <c r="D6" s="11">
        <v>4</v>
      </c>
      <c r="F6" s="11" t="s">
        <v>104</v>
      </c>
    </row>
    <row r="7" spans="1:6" ht="20.25" customHeight="1" x14ac:dyDescent="0.25">
      <c r="A7" s="22" t="s">
        <v>95</v>
      </c>
      <c r="B7" s="12"/>
      <c r="C7" s="11"/>
      <c r="D7" s="11"/>
      <c r="F7" s="11"/>
    </row>
    <row r="8" spans="1:6" s="4" customFormat="1" ht="21.75" customHeight="1" x14ac:dyDescent="0.25">
      <c r="A8" s="13" t="s">
        <v>3</v>
      </c>
      <c r="B8" s="20">
        <f>B9+B25</f>
        <v>4151716.5999999996</v>
      </c>
      <c r="C8" s="20">
        <f>C9+C25</f>
        <v>714484.79999999993</v>
      </c>
      <c r="D8" s="24">
        <f>C8/B8*100</f>
        <v>17.209382740623479</v>
      </c>
      <c r="E8" s="26"/>
      <c r="F8" s="20">
        <f>C8-B8</f>
        <v>-3437231.8</v>
      </c>
    </row>
    <row r="9" spans="1:6" s="4" customFormat="1" ht="23.25" customHeight="1" x14ac:dyDescent="0.25">
      <c r="A9" s="13" t="s">
        <v>52</v>
      </c>
      <c r="B9" s="24">
        <f>B10+B12+B13+B18+B22+B23+B24</f>
        <v>3320067.8</v>
      </c>
      <c r="C9" s="24">
        <f>C10+C12+C13+C18+C22+C23+C24</f>
        <v>490380.89999999997</v>
      </c>
      <c r="D9" s="24">
        <f>C9/B9*100</f>
        <v>14.770207403595794</v>
      </c>
      <c r="E9" s="25"/>
      <c r="F9" s="20">
        <f>C9-B9</f>
        <v>-2829686.9</v>
      </c>
    </row>
    <row r="10" spans="1:6" s="4" customFormat="1" ht="23.25" customHeight="1" x14ac:dyDescent="0.25">
      <c r="A10" s="5" t="s">
        <v>105</v>
      </c>
      <c r="B10" s="20">
        <f>B11</f>
        <v>2202500</v>
      </c>
      <c r="C10" s="20">
        <f>C11</f>
        <v>300922.2</v>
      </c>
      <c r="D10" s="24">
        <f t="shared" ref="D10:D23" si="0">C10/B10*100</f>
        <v>13.662755959137343</v>
      </c>
      <c r="E10" s="25"/>
      <c r="F10" s="20">
        <f t="shared" ref="F10:F48" si="1">C10-B10</f>
        <v>-1901577.8</v>
      </c>
    </row>
    <row r="11" spans="1:6" s="4" customFormat="1" ht="18.75" customHeight="1" x14ac:dyDescent="0.25">
      <c r="A11" s="6" t="s">
        <v>4</v>
      </c>
      <c r="B11" s="21">
        <v>2202500</v>
      </c>
      <c r="C11" s="46">
        <v>300922.2</v>
      </c>
      <c r="D11" s="27">
        <f t="shared" si="0"/>
        <v>13.662755959137343</v>
      </c>
      <c r="E11" s="25"/>
      <c r="F11" s="21">
        <f t="shared" si="1"/>
        <v>-1901577.8</v>
      </c>
    </row>
    <row r="12" spans="1:6" s="4" customFormat="1" ht="17.25" customHeight="1" x14ac:dyDescent="0.25">
      <c r="A12" s="7" t="s">
        <v>65</v>
      </c>
      <c r="B12" s="20">
        <v>10481.9</v>
      </c>
      <c r="C12" s="42">
        <v>1562.1</v>
      </c>
      <c r="D12" s="24">
        <f t="shared" si="0"/>
        <v>14.902832501741095</v>
      </c>
      <c r="E12" s="25"/>
      <c r="F12" s="20">
        <f t="shared" si="1"/>
        <v>-8919.7999999999993</v>
      </c>
    </row>
    <row r="13" spans="1:6" s="4" customFormat="1" ht="19.350000000000001" customHeight="1" x14ac:dyDescent="0.25">
      <c r="A13" s="5" t="s">
        <v>66</v>
      </c>
      <c r="B13" s="20">
        <f>SUM(B14:B17)</f>
        <v>400809</v>
      </c>
      <c r="C13" s="20">
        <f>SUM(C14:C17)</f>
        <v>84864.8</v>
      </c>
      <c r="D13" s="24">
        <f t="shared" si="0"/>
        <v>21.173376845330321</v>
      </c>
      <c r="E13" s="25"/>
      <c r="F13" s="20">
        <f t="shared" si="1"/>
        <v>-315944.2</v>
      </c>
    </row>
    <row r="14" spans="1:6" s="4" customFormat="1" ht="27.6" x14ac:dyDescent="0.25">
      <c r="A14" s="8" t="s">
        <v>106</v>
      </c>
      <c r="B14" s="21">
        <v>38800</v>
      </c>
      <c r="C14" s="21">
        <v>2832.5</v>
      </c>
      <c r="D14" s="27">
        <f t="shared" si="0"/>
        <v>7.3002577319587632</v>
      </c>
      <c r="E14" s="25"/>
      <c r="F14" s="21">
        <f t="shared" si="1"/>
        <v>-35967.5</v>
      </c>
    </row>
    <row r="15" spans="1:6" s="4" customFormat="1" ht="31.5" customHeight="1" x14ac:dyDescent="0.25">
      <c r="A15" s="6" t="s">
        <v>5</v>
      </c>
      <c r="B15" s="21">
        <v>343600</v>
      </c>
      <c r="C15" s="41">
        <v>79750.7</v>
      </c>
      <c r="D15" s="27">
        <f t="shared" si="0"/>
        <v>23.210331781140862</v>
      </c>
      <c r="E15" s="25"/>
      <c r="F15" s="21">
        <f t="shared" si="1"/>
        <v>-263849.3</v>
      </c>
    </row>
    <row r="16" spans="1:6" s="4" customFormat="1" ht="18" customHeight="1" x14ac:dyDescent="0.25">
      <c r="A16" s="6" t="s">
        <v>6</v>
      </c>
      <c r="B16" s="21">
        <v>3946</v>
      </c>
      <c r="C16" s="41">
        <v>125</v>
      </c>
      <c r="D16" s="27">
        <f t="shared" si="0"/>
        <v>3.1677648251393817</v>
      </c>
      <c r="E16" s="25"/>
      <c r="F16" s="21">
        <f t="shared" si="1"/>
        <v>-3821</v>
      </c>
    </row>
    <row r="17" spans="1:6" s="4" customFormat="1" ht="31.5" customHeight="1" x14ac:dyDescent="0.25">
      <c r="A17" s="6" t="s">
        <v>7</v>
      </c>
      <c r="B17" s="21">
        <v>14463</v>
      </c>
      <c r="C17" s="41">
        <v>2156.6</v>
      </c>
      <c r="D17" s="27">
        <f t="shared" si="0"/>
        <v>14.911152596280164</v>
      </c>
      <c r="E17" s="25"/>
      <c r="F17" s="21">
        <f t="shared" si="1"/>
        <v>-12306.4</v>
      </c>
    </row>
    <row r="18" spans="1:6" s="4" customFormat="1" ht="16.5" customHeight="1" x14ac:dyDescent="0.25">
      <c r="A18" s="5" t="s">
        <v>67</v>
      </c>
      <c r="B18" s="20">
        <f>B19+B20+B21</f>
        <v>568500</v>
      </c>
      <c r="C18" s="20">
        <f>C19+C20+C21</f>
        <v>83993.2</v>
      </c>
      <c r="D18" s="24">
        <f t="shared" si="0"/>
        <v>14.774529463500437</v>
      </c>
      <c r="E18" s="25"/>
      <c r="F18" s="20">
        <f t="shared" si="1"/>
        <v>-484506.8</v>
      </c>
    </row>
    <row r="19" spans="1:6" s="4" customFormat="1" ht="17.25" customHeight="1" x14ac:dyDescent="0.25">
      <c r="A19" s="6" t="s">
        <v>8</v>
      </c>
      <c r="B19" s="21">
        <v>172900</v>
      </c>
      <c r="C19" s="41">
        <v>7883.2</v>
      </c>
      <c r="D19" s="27">
        <f t="shared" si="0"/>
        <v>4.5593984962406013</v>
      </c>
      <c r="E19" s="25"/>
      <c r="F19" s="21">
        <f t="shared" si="1"/>
        <v>-165016.79999999999</v>
      </c>
    </row>
    <row r="20" spans="1:6" s="4" customFormat="1" ht="15.75" customHeight="1" x14ac:dyDescent="0.25">
      <c r="A20" s="6" t="s">
        <v>9</v>
      </c>
      <c r="B20" s="21">
        <v>42700</v>
      </c>
      <c r="C20" s="41">
        <v>5441.1</v>
      </c>
      <c r="D20" s="27">
        <f t="shared" si="0"/>
        <v>12.742622950819674</v>
      </c>
      <c r="E20" s="25"/>
      <c r="F20" s="21">
        <f t="shared" si="1"/>
        <v>-37258.9</v>
      </c>
    </row>
    <row r="21" spans="1:6" s="4" customFormat="1" ht="18" customHeight="1" x14ac:dyDescent="0.25">
      <c r="A21" s="6" t="s">
        <v>10</v>
      </c>
      <c r="B21" s="21">
        <v>352900</v>
      </c>
      <c r="C21" s="41">
        <v>70668.899999999994</v>
      </c>
      <c r="D21" s="27">
        <f t="shared" si="0"/>
        <v>20.025191272315102</v>
      </c>
      <c r="E21" s="25"/>
      <c r="F21" s="21">
        <f t="shared" si="1"/>
        <v>-282231.09999999998</v>
      </c>
    </row>
    <row r="22" spans="1:6" s="4" customFormat="1" ht="33.75" customHeight="1" x14ac:dyDescent="0.25">
      <c r="A22" s="5" t="s">
        <v>68</v>
      </c>
      <c r="B22" s="20">
        <v>5886</v>
      </c>
      <c r="C22" s="20">
        <v>713</v>
      </c>
      <c r="D22" s="24">
        <f>C22/B22*100</f>
        <v>12.113489636425417</v>
      </c>
      <c r="E22" s="25"/>
      <c r="F22" s="20">
        <f t="shared" si="1"/>
        <v>-5173</v>
      </c>
    </row>
    <row r="23" spans="1:6" s="4" customFormat="1" ht="18.75" customHeight="1" x14ac:dyDescent="0.25">
      <c r="A23" s="5" t="s">
        <v>69</v>
      </c>
      <c r="B23" s="20">
        <v>131890.9</v>
      </c>
      <c r="C23" s="20">
        <v>18325.599999999999</v>
      </c>
      <c r="D23" s="24">
        <f t="shared" si="0"/>
        <v>13.8945143296467</v>
      </c>
      <c r="E23" s="25"/>
      <c r="F23" s="20">
        <f t="shared" si="1"/>
        <v>-113565.29999999999</v>
      </c>
    </row>
    <row r="24" spans="1:6" s="4" customFormat="1" ht="33.75" customHeight="1" x14ac:dyDescent="0.25">
      <c r="A24" s="5" t="s">
        <v>70</v>
      </c>
      <c r="B24" s="20"/>
      <c r="C24" s="20"/>
      <c r="D24" s="24"/>
      <c r="E24" s="25"/>
      <c r="F24" s="20">
        <f t="shared" si="1"/>
        <v>0</v>
      </c>
    </row>
    <row r="25" spans="1:6" s="4" customFormat="1" ht="24" customHeight="1" x14ac:dyDescent="0.25">
      <c r="A25" s="13" t="s">
        <v>53</v>
      </c>
      <c r="B25" s="20">
        <f>B26+B32+B33+B34+B37+B38</f>
        <v>831648.79999999993</v>
      </c>
      <c r="C25" s="20">
        <f>C26+C32+C33+C34+C37+C38</f>
        <v>224103.9</v>
      </c>
      <c r="D25" s="24">
        <f>C25/B25*100</f>
        <v>26.946939621628747</v>
      </c>
      <c r="E25" s="25"/>
      <c r="F25" s="20">
        <f t="shared" si="1"/>
        <v>-607544.89999999991</v>
      </c>
    </row>
    <row r="26" spans="1:6" s="4" customFormat="1" ht="33.75" customHeight="1" x14ac:dyDescent="0.25">
      <c r="A26" s="5" t="s">
        <v>71</v>
      </c>
      <c r="B26" s="20">
        <f>B27+B28+B29+B30+B31</f>
        <v>510600</v>
      </c>
      <c r="C26" s="20">
        <f>C27+C28+C29+C30+C31</f>
        <v>93640.4</v>
      </c>
      <c r="D26" s="24">
        <f>C26/B26*100</f>
        <v>18.339287113200157</v>
      </c>
      <c r="E26" s="25"/>
      <c r="F26" s="20">
        <f t="shared" si="1"/>
        <v>-416959.6</v>
      </c>
    </row>
    <row r="27" spans="1:6" s="4" customFormat="1" ht="55.2" x14ac:dyDescent="0.25">
      <c r="A27" s="6" t="s">
        <v>54</v>
      </c>
      <c r="B27" s="21">
        <v>10000</v>
      </c>
      <c r="C27" s="21"/>
      <c r="D27" s="27">
        <f>C27/B27*100</f>
        <v>0</v>
      </c>
      <c r="E27" s="25"/>
      <c r="F27" s="21">
        <f t="shared" si="1"/>
        <v>-10000</v>
      </c>
    </row>
    <row r="28" spans="1:6" s="4" customFormat="1" ht="19.5" customHeight="1" x14ac:dyDescent="0.25">
      <c r="A28" s="6" t="s">
        <v>55</v>
      </c>
      <c r="B28" s="21">
        <v>337000</v>
      </c>
      <c r="C28" s="21">
        <f>63636.3+2263.5</f>
        <v>65899.8</v>
      </c>
      <c r="D28" s="27">
        <f>C28/B28*100</f>
        <v>19.554836795252225</v>
      </c>
      <c r="E28" s="25"/>
      <c r="F28" s="21">
        <f t="shared" si="1"/>
        <v>-271100.2</v>
      </c>
    </row>
    <row r="29" spans="1:6" ht="21" customHeight="1" x14ac:dyDescent="0.25">
      <c r="A29" s="6" t="s">
        <v>56</v>
      </c>
      <c r="B29" s="21">
        <v>35000</v>
      </c>
      <c r="C29" s="21">
        <f>1624.1+10310.8</f>
        <v>11934.9</v>
      </c>
      <c r="D29" s="27">
        <f>C29/B29*100</f>
        <v>34.099714285714285</v>
      </c>
      <c r="E29" s="25"/>
      <c r="F29" s="21">
        <f t="shared" si="1"/>
        <v>-23065.1</v>
      </c>
    </row>
    <row r="30" spans="1:6" ht="27.6" x14ac:dyDescent="0.25">
      <c r="A30" s="6" t="s">
        <v>58</v>
      </c>
      <c r="B30" s="21"/>
      <c r="C30" s="21">
        <v>149.69999999999999</v>
      </c>
      <c r="D30" s="27"/>
      <c r="E30" s="25"/>
      <c r="F30" s="21">
        <f t="shared" si="1"/>
        <v>149.69999999999999</v>
      </c>
    </row>
    <row r="31" spans="1:6" ht="21.75" customHeight="1" x14ac:dyDescent="0.25">
      <c r="A31" s="6" t="s">
        <v>57</v>
      </c>
      <c r="B31" s="21">
        <v>128600</v>
      </c>
      <c r="C31" s="21">
        <v>15656</v>
      </c>
      <c r="D31" s="27">
        <f t="shared" ref="D31:D37" si="2">C31/B31*100</f>
        <v>12.174183514774494</v>
      </c>
      <c r="E31" s="25"/>
      <c r="F31" s="21">
        <f t="shared" si="1"/>
        <v>-112944</v>
      </c>
    </row>
    <row r="32" spans="1:6" ht="18.75" customHeight="1" x14ac:dyDescent="0.25">
      <c r="A32" s="7" t="s">
        <v>11</v>
      </c>
      <c r="B32" s="20">
        <v>13206.1</v>
      </c>
      <c r="C32" s="20">
        <v>2464.4</v>
      </c>
      <c r="D32" s="24">
        <f t="shared" si="2"/>
        <v>18.661073291887838</v>
      </c>
      <c r="E32" s="47"/>
      <c r="F32" s="20">
        <f t="shared" si="1"/>
        <v>-10741.7</v>
      </c>
    </row>
    <row r="33" spans="1:6" s="10" customFormat="1" ht="33.75" customHeight="1" x14ac:dyDescent="0.25">
      <c r="A33" s="5" t="s">
        <v>86</v>
      </c>
      <c r="B33" s="20">
        <v>600</v>
      </c>
      <c r="C33" s="20">
        <v>179.7</v>
      </c>
      <c r="D33" s="24">
        <f t="shared" si="2"/>
        <v>29.95</v>
      </c>
      <c r="E33" s="25"/>
      <c r="F33" s="20">
        <f t="shared" si="1"/>
        <v>-420.3</v>
      </c>
    </row>
    <row r="34" spans="1:6" s="10" customFormat="1" ht="21.75" customHeight="1" x14ac:dyDescent="0.25">
      <c r="A34" s="5" t="s">
        <v>74</v>
      </c>
      <c r="B34" s="20">
        <f>B35+B36</f>
        <v>214160</v>
      </c>
      <c r="C34" s="20">
        <f>C35+C36</f>
        <v>99361.799999999988</v>
      </c>
      <c r="D34" s="24">
        <f t="shared" si="2"/>
        <v>46.396059021292487</v>
      </c>
      <c r="E34" s="25"/>
      <c r="F34" s="20">
        <f t="shared" si="1"/>
        <v>-114798.20000000001</v>
      </c>
    </row>
    <row r="35" spans="1:6" ht="18" customHeight="1" x14ac:dyDescent="0.25">
      <c r="A35" s="6" t="s">
        <v>59</v>
      </c>
      <c r="B35" s="21">
        <v>115000</v>
      </c>
      <c r="C35" s="21">
        <v>30722.400000000001</v>
      </c>
      <c r="D35" s="27">
        <f t="shared" si="2"/>
        <v>26.715130434782608</v>
      </c>
      <c r="E35" s="25"/>
      <c r="F35" s="21">
        <f t="shared" si="1"/>
        <v>-84277.6</v>
      </c>
    </row>
    <row r="36" spans="1:6" ht="21" customHeight="1" x14ac:dyDescent="0.25">
      <c r="A36" s="6" t="s">
        <v>60</v>
      </c>
      <c r="B36" s="21">
        <v>99160</v>
      </c>
      <c r="C36" s="21">
        <v>68639.399999999994</v>
      </c>
      <c r="D36" s="27">
        <f t="shared" si="2"/>
        <v>69.220855183541744</v>
      </c>
      <c r="E36" s="25"/>
      <c r="F36" s="21">
        <f t="shared" si="1"/>
        <v>-30520.600000000006</v>
      </c>
    </row>
    <row r="37" spans="1:6" s="10" customFormat="1" ht="18.75" customHeight="1" x14ac:dyDescent="0.25">
      <c r="A37" s="5" t="s">
        <v>72</v>
      </c>
      <c r="B37" s="20">
        <v>48344</v>
      </c>
      <c r="C37" s="20">
        <v>31448.7</v>
      </c>
      <c r="D37" s="24">
        <f t="shared" si="2"/>
        <v>65.051919576369357</v>
      </c>
      <c r="E37" s="25"/>
      <c r="F37" s="20">
        <f t="shared" si="1"/>
        <v>-16895.3</v>
      </c>
    </row>
    <row r="38" spans="1:6" s="10" customFormat="1" ht="19.5" customHeight="1" x14ac:dyDescent="0.25">
      <c r="A38" s="5" t="s">
        <v>73</v>
      </c>
      <c r="B38" s="20">
        <v>44738.7</v>
      </c>
      <c r="C38" s="20">
        <v>-2991.1</v>
      </c>
      <c r="D38" s="24">
        <f t="shared" ref="D38:D47" si="3">C38/B38*100</f>
        <v>-6.6857105816664317</v>
      </c>
      <c r="E38" s="25"/>
      <c r="F38" s="20">
        <f t="shared" si="1"/>
        <v>-47729.799999999996</v>
      </c>
    </row>
    <row r="39" spans="1:6" s="4" customFormat="1" ht="23.25" customHeight="1" x14ac:dyDescent="0.25">
      <c r="A39" s="22" t="s">
        <v>61</v>
      </c>
      <c r="B39" s="20">
        <f>B40+B41+B42+B43+B44+B45+B46+B47</f>
        <v>7816466.5</v>
      </c>
      <c r="C39" s="20">
        <f>C40+C41+C42+C43+C44+C45+C46+C47</f>
        <v>294120</v>
      </c>
      <c r="D39" s="24">
        <f t="shared" si="3"/>
        <v>3.7628255683050651</v>
      </c>
      <c r="E39" s="25"/>
      <c r="F39" s="20">
        <f t="shared" si="1"/>
        <v>-7522346.5</v>
      </c>
    </row>
    <row r="40" spans="1:6" s="4" customFormat="1" ht="21" customHeight="1" x14ac:dyDescent="0.25">
      <c r="A40" s="6" t="s">
        <v>62</v>
      </c>
      <c r="B40" s="20"/>
      <c r="C40" s="20"/>
      <c r="D40" s="24"/>
      <c r="E40" s="25"/>
      <c r="F40" s="20">
        <f t="shared" si="1"/>
        <v>0</v>
      </c>
    </row>
    <row r="41" spans="1:6" s="4" customFormat="1" ht="18.75" customHeight="1" x14ac:dyDescent="0.25">
      <c r="A41" s="6" t="s">
        <v>63</v>
      </c>
      <c r="B41" s="44">
        <v>3443032</v>
      </c>
      <c r="C41" s="21"/>
      <c r="D41" s="27">
        <f t="shared" si="3"/>
        <v>0</v>
      </c>
      <c r="E41" s="25"/>
      <c r="F41" s="21">
        <f t="shared" si="1"/>
        <v>-3443032</v>
      </c>
    </row>
    <row r="42" spans="1:6" s="4" customFormat="1" ht="20.25" customHeight="1" x14ac:dyDescent="0.25">
      <c r="A42" s="6" t="s">
        <v>64</v>
      </c>
      <c r="B42" s="44">
        <v>4371026.5</v>
      </c>
      <c r="C42" s="21">
        <v>705805.2</v>
      </c>
      <c r="D42" s="27">
        <f t="shared" si="3"/>
        <v>16.147355775582692</v>
      </c>
      <c r="E42" s="25"/>
      <c r="F42" s="21">
        <f t="shared" si="1"/>
        <v>-3665221.3</v>
      </c>
    </row>
    <row r="43" spans="1:6" s="4" customFormat="1" ht="17.100000000000001" customHeight="1" x14ac:dyDescent="0.25">
      <c r="A43" s="6" t="s">
        <v>12</v>
      </c>
      <c r="B43" s="44">
        <v>2408</v>
      </c>
      <c r="C43" s="21">
        <v>513.9</v>
      </c>
      <c r="D43" s="27">
        <f t="shared" si="3"/>
        <v>21.341362126245848</v>
      </c>
      <c r="E43" s="25"/>
      <c r="F43" s="21">
        <f t="shared" si="1"/>
        <v>-1894.1</v>
      </c>
    </row>
    <row r="44" spans="1:6" s="4" customFormat="1" ht="32.1" customHeight="1" x14ac:dyDescent="0.25">
      <c r="A44" s="6" t="s">
        <v>13</v>
      </c>
      <c r="B44" s="21"/>
      <c r="C44" s="21"/>
      <c r="D44" s="27"/>
      <c r="E44" s="25"/>
      <c r="F44" s="21">
        <f t="shared" si="1"/>
        <v>0</v>
      </c>
    </row>
    <row r="45" spans="1:6" s="4" customFormat="1" ht="18" customHeight="1" x14ac:dyDescent="0.25">
      <c r="A45" s="6" t="s">
        <v>14</v>
      </c>
      <c r="B45" s="21"/>
      <c r="C45" s="21">
        <v>1004</v>
      </c>
      <c r="D45" s="27"/>
      <c r="E45" s="25"/>
      <c r="F45" s="21">
        <f t="shared" si="1"/>
        <v>1004</v>
      </c>
    </row>
    <row r="46" spans="1:6" s="4" customFormat="1" ht="63" customHeight="1" x14ac:dyDescent="0.25">
      <c r="A46" s="6" t="s">
        <v>94</v>
      </c>
      <c r="B46" s="21"/>
      <c r="C46" s="21">
        <v>3848.4</v>
      </c>
      <c r="D46" s="27"/>
      <c r="E46" s="25"/>
      <c r="F46" s="21">
        <f t="shared" si="1"/>
        <v>3848.4</v>
      </c>
    </row>
    <row r="47" spans="1:6" s="4" customFormat="1" ht="48.75" customHeight="1" x14ac:dyDescent="0.25">
      <c r="A47" s="8" t="s">
        <v>75</v>
      </c>
      <c r="B47" s="21"/>
      <c r="C47" s="21">
        <v>-417051.5</v>
      </c>
      <c r="D47" s="27"/>
      <c r="E47" s="25"/>
      <c r="F47" s="21">
        <f t="shared" si="1"/>
        <v>-417051.5</v>
      </c>
    </row>
    <row r="48" spans="1:6" ht="21.75" customHeight="1" x14ac:dyDescent="0.25">
      <c r="A48" s="22" t="s">
        <v>93</v>
      </c>
      <c r="B48" s="20">
        <f>B39+B25+B9</f>
        <v>11968183.100000001</v>
      </c>
      <c r="C48" s="20">
        <f>C39+C25+C9</f>
        <v>1008604.8</v>
      </c>
      <c r="D48" s="24">
        <f>C48/B48*100</f>
        <v>8.4273844373253279</v>
      </c>
      <c r="E48" s="25"/>
      <c r="F48" s="20">
        <f t="shared" si="1"/>
        <v>-10959578.300000001</v>
      </c>
    </row>
    <row r="49" spans="1:8" ht="19.5" customHeight="1" x14ac:dyDescent="0.25">
      <c r="A49" s="22" t="s">
        <v>85</v>
      </c>
      <c r="B49" s="20"/>
      <c r="C49" s="20"/>
      <c r="D49" s="27"/>
      <c r="E49" s="25"/>
      <c r="F49" s="27"/>
    </row>
    <row r="50" spans="1:8" ht="16.95" customHeight="1" x14ac:dyDescent="0.25">
      <c r="A50" s="5" t="s">
        <v>76</v>
      </c>
      <c r="B50" s="20">
        <f>B51+B52+B53+B54+B55+B56+B57</f>
        <v>565083.4</v>
      </c>
      <c r="C50" s="20">
        <f>C51+C52+C53+C54+C55+C56+C57</f>
        <v>47352.800000000003</v>
      </c>
      <c r="D50" s="24">
        <f t="shared" ref="D50:D72" si="4">C50/B50*100</f>
        <v>8.3797896027382848</v>
      </c>
      <c r="E50" s="25"/>
      <c r="F50" s="24">
        <f>C50-B50</f>
        <v>-517730.60000000003</v>
      </c>
    </row>
    <row r="51" spans="1:8" ht="41.4" x14ac:dyDescent="0.25">
      <c r="A51" s="6" t="s">
        <v>15</v>
      </c>
      <c r="B51" s="21">
        <v>19127.900000000001</v>
      </c>
      <c r="C51" s="21">
        <v>1421.5</v>
      </c>
      <c r="D51" s="27">
        <f t="shared" si="4"/>
        <v>7.4315528625724729</v>
      </c>
      <c r="E51" s="25"/>
      <c r="F51" s="27">
        <f>C51-B51</f>
        <v>-17706.400000000001</v>
      </c>
      <c r="H51" s="43"/>
    </row>
    <row r="52" spans="1:8" ht="41.4" x14ac:dyDescent="0.25">
      <c r="A52" s="6" t="s">
        <v>16</v>
      </c>
      <c r="B52" s="21">
        <v>164513.70000000001</v>
      </c>
      <c r="C52" s="21">
        <v>14705.1</v>
      </c>
      <c r="D52" s="27">
        <f t="shared" si="4"/>
        <v>8.9385260923558327</v>
      </c>
      <c r="E52" s="25"/>
      <c r="F52" s="27">
        <f t="shared" ref="F52:F98" si="5">C52-B52</f>
        <v>-149808.6</v>
      </c>
    </row>
    <row r="53" spans="1:8" ht="18.75" customHeight="1" x14ac:dyDescent="0.25">
      <c r="A53" s="6" t="s">
        <v>17</v>
      </c>
      <c r="B53" s="21">
        <v>169.5</v>
      </c>
      <c r="C53" s="21"/>
      <c r="D53" s="27">
        <f t="shared" si="4"/>
        <v>0</v>
      </c>
      <c r="E53" s="25"/>
      <c r="F53" s="27">
        <f t="shared" si="5"/>
        <v>-169.5</v>
      </c>
    </row>
    <row r="54" spans="1:8" ht="30.75" customHeight="1" x14ac:dyDescent="0.25">
      <c r="A54" s="6" t="s">
        <v>18</v>
      </c>
      <c r="B54" s="21">
        <v>28718.9</v>
      </c>
      <c r="C54" s="21">
        <v>2242.6</v>
      </c>
      <c r="D54" s="27">
        <f t="shared" si="4"/>
        <v>7.80879490509734</v>
      </c>
      <c r="E54" s="25"/>
      <c r="F54" s="27">
        <f t="shared" si="5"/>
        <v>-26476.300000000003</v>
      </c>
    </row>
    <row r="55" spans="1:8" x14ac:dyDescent="0.25">
      <c r="A55" s="6" t="s">
        <v>19</v>
      </c>
      <c r="B55" s="21">
        <v>20400</v>
      </c>
      <c r="C55" s="21"/>
      <c r="D55" s="27">
        <f t="shared" si="4"/>
        <v>0</v>
      </c>
      <c r="E55" s="25"/>
      <c r="F55" s="27">
        <f t="shared" si="5"/>
        <v>-20400</v>
      </c>
    </row>
    <row r="56" spans="1:8" ht="15.75" customHeight="1" x14ac:dyDescent="0.25">
      <c r="A56" s="6" t="s">
        <v>20</v>
      </c>
      <c r="B56" s="21">
        <v>20172.400000000001</v>
      </c>
      <c r="C56" s="21"/>
      <c r="D56" s="27">
        <f t="shared" si="4"/>
        <v>0</v>
      </c>
      <c r="E56" s="25"/>
      <c r="F56" s="27">
        <f t="shared" si="5"/>
        <v>-20172.400000000001</v>
      </c>
    </row>
    <row r="57" spans="1:8" ht="17.25" customHeight="1" x14ac:dyDescent="0.25">
      <c r="A57" s="6" t="s">
        <v>21</v>
      </c>
      <c r="B57" s="21">
        <v>311981</v>
      </c>
      <c r="C57" s="21">
        <v>28983.599999999999</v>
      </c>
      <c r="D57" s="27">
        <f t="shared" si="4"/>
        <v>9.2901811328253956</v>
      </c>
      <c r="E57" s="25"/>
      <c r="F57" s="27">
        <f t="shared" si="5"/>
        <v>-282997.40000000002</v>
      </c>
    </row>
    <row r="58" spans="1:8" ht="33.75" customHeight="1" x14ac:dyDescent="0.25">
      <c r="A58" s="5" t="s">
        <v>77</v>
      </c>
      <c r="B58" s="20">
        <f>B59+B60+B61</f>
        <v>62819.199999999997</v>
      </c>
      <c r="C58" s="20">
        <f>C59+C60+C61</f>
        <v>3320.9</v>
      </c>
      <c r="D58" s="24">
        <f t="shared" si="4"/>
        <v>5.2864410880749846</v>
      </c>
      <c r="E58" s="25"/>
      <c r="F58" s="24">
        <f t="shared" si="5"/>
        <v>-59498.299999999996</v>
      </c>
    </row>
    <row r="59" spans="1:8" x14ac:dyDescent="0.25">
      <c r="A59" s="6" t="s">
        <v>22</v>
      </c>
      <c r="B59" s="21">
        <v>14236.9</v>
      </c>
      <c r="C59" s="21">
        <v>1134.4000000000001</v>
      </c>
      <c r="D59" s="27">
        <f t="shared" si="4"/>
        <v>7.9680267473958528</v>
      </c>
      <c r="E59" s="25"/>
      <c r="F59" s="27">
        <f t="shared" si="5"/>
        <v>-13102.5</v>
      </c>
    </row>
    <row r="60" spans="1:8" ht="30" customHeight="1" x14ac:dyDescent="0.25">
      <c r="A60" s="6" t="s">
        <v>23</v>
      </c>
      <c r="B60" s="21">
        <v>18282.3</v>
      </c>
      <c r="C60" s="21">
        <v>1186.5</v>
      </c>
      <c r="D60" s="27">
        <f t="shared" si="4"/>
        <v>6.4898836579642616</v>
      </c>
      <c r="E60" s="25"/>
      <c r="F60" s="27">
        <f t="shared" si="5"/>
        <v>-17095.8</v>
      </c>
    </row>
    <row r="61" spans="1:8" ht="33.75" customHeight="1" x14ac:dyDescent="0.25">
      <c r="A61" s="6" t="s">
        <v>24</v>
      </c>
      <c r="B61" s="21">
        <v>30300</v>
      </c>
      <c r="C61" s="21">
        <v>1000</v>
      </c>
      <c r="D61" s="27">
        <f t="shared" si="4"/>
        <v>3.3003300330032999</v>
      </c>
      <c r="E61" s="25"/>
      <c r="F61" s="27">
        <f t="shared" si="5"/>
        <v>-29300</v>
      </c>
    </row>
    <row r="62" spans="1:8" ht="18.75" customHeight="1" x14ac:dyDescent="0.25">
      <c r="A62" s="5" t="s">
        <v>78</v>
      </c>
      <c r="B62" s="20">
        <f>B63+B64+B65</f>
        <v>2835614</v>
      </c>
      <c r="C62" s="20">
        <f>C63+C64+C65</f>
        <v>110167.40000000001</v>
      </c>
      <c r="D62" s="24">
        <f t="shared" si="4"/>
        <v>3.8851338722407216</v>
      </c>
      <c r="E62" s="25"/>
      <c r="F62" s="24">
        <f t="shared" si="5"/>
        <v>-2725446.6</v>
      </c>
    </row>
    <row r="63" spans="1:8" ht="15" customHeight="1" x14ac:dyDescent="0.25">
      <c r="A63" s="6" t="s">
        <v>25</v>
      </c>
      <c r="B63" s="21">
        <v>98625</v>
      </c>
      <c r="C63" s="21">
        <v>14926.3</v>
      </c>
      <c r="D63" s="27">
        <f t="shared" si="4"/>
        <v>15.134397972116604</v>
      </c>
      <c r="E63" s="25"/>
      <c r="F63" s="27">
        <f t="shared" si="5"/>
        <v>-83698.7</v>
      </c>
    </row>
    <row r="64" spans="1:8" ht="15.75" customHeight="1" x14ac:dyDescent="0.25">
      <c r="A64" s="6" t="s">
        <v>26</v>
      </c>
      <c r="B64" s="21">
        <v>2067295.1</v>
      </c>
      <c r="C64" s="21">
        <v>83045.3</v>
      </c>
      <c r="D64" s="27">
        <f t="shared" si="4"/>
        <v>4.0170994455508557</v>
      </c>
      <c r="E64" s="25"/>
      <c r="F64" s="27">
        <f>C64-B64</f>
        <v>-1984249.8</v>
      </c>
    </row>
    <row r="65" spans="1:6" ht="21.75" customHeight="1" x14ac:dyDescent="0.25">
      <c r="A65" s="6" t="s">
        <v>27</v>
      </c>
      <c r="B65" s="21">
        <v>669693.9</v>
      </c>
      <c r="C65" s="21">
        <v>12195.8</v>
      </c>
      <c r="D65" s="27">
        <f t="shared" si="4"/>
        <v>1.8211006550903328</v>
      </c>
      <c r="E65" s="25"/>
      <c r="F65" s="27">
        <f t="shared" si="5"/>
        <v>-657498.1</v>
      </c>
    </row>
    <row r="66" spans="1:6" ht="19.5" customHeight="1" x14ac:dyDescent="0.25">
      <c r="A66" s="5" t="s">
        <v>98</v>
      </c>
      <c r="B66" s="20">
        <f>B67+B68+B69+B70</f>
        <v>1017623.6</v>
      </c>
      <c r="C66" s="20">
        <f>C67+C68+C69+C70</f>
        <v>80326</v>
      </c>
      <c r="D66" s="24">
        <f t="shared" si="4"/>
        <v>7.8934883192567469</v>
      </c>
      <c r="E66" s="25"/>
      <c r="F66" s="24">
        <f t="shared" si="5"/>
        <v>-937297.6</v>
      </c>
    </row>
    <row r="67" spans="1:6" ht="18.75" customHeight="1" x14ac:dyDescent="0.25">
      <c r="A67" s="6" t="s">
        <v>28</v>
      </c>
      <c r="B67" s="21">
        <v>141396.79999999999</v>
      </c>
      <c r="C67" s="21">
        <v>13194.2</v>
      </c>
      <c r="D67" s="27">
        <f t="shared" si="4"/>
        <v>9.3313285732067506</v>
      </c>
      <c r="E67" s="25"/>
      <c r="F67" s="27">
        <f t="shared" si="5"/>
        <v>-128202.59999999999</v>
      </c>
    </row>
    <row r="68" spans="1:6" ht="18" customHeight="1" x14ac:dyDescent="0.25">
      <c r="A68" s="6" t="s">
        <v>29</v>
      </c>
      <c r="B68" s="21">
        <v>46671.4</v>
      </c>
      <c r="C68" s="21"/>
      <c r="D68" s="27">
        <f t="shared" si="4"/>
        <v>0</v>
      </c>
      <c r="E68" s="25"/>
      <c r="F68" s="27">
        <f t="shared" si="5"/>
        <v>-46671.4</v>
      </c>
    </row>
    <row r="69" spans="1:6" ht="18" customHeight="1" x14ac:dyDescent="0.25">
      <c r="A69" s="6" t="s">
        <v>30</v>
      </c>
      <c r="B69" s="21">
        <v>689607</v>
      </c>
      <c r="C69" s="21">
        <v>50321.4</v>
      </c>
      <c r="D69" s="27">
        <f t="shared" si="4"/>
        <v>7.2971127033223269</v>
      </c>
      <c r="E69" s="25"/>
      <c r="F69" s="27">
        <f t="shared" si="5"/>
        <v>-639285.6</v>
      </c>
    </row>
    <row r="70" spans="1:6" ht="18.75" customHeight="1" x14ac:dyDescent="0.25">
      <c r="A70" s="6" t="s">
        <v>31</v>
      </c>
      <c r="B70" s="21">
        <v>139948.4</v>
      </c>
      <c r="C70" s="21">
        <v>16810.400000000001</v>
      </c>
      <c r="D70" s="27">
        <f t="shared" si="4"/>
        <v>12.011855798279939</v>
      </c>
      <c r="E70" s="25"/>
      <c r="F70" s="27">
        <f t="shared" si="5"/>
        <v>-123138</v>
      </c>
    </row>
    <row r="71" spans="1:6" s="9" customFormat="1" ht="16.5" customHeight="1" x14ac:dyDescent="0.25">
      <c r="A71" s="5" t="s">
        <v>79</v>
      </c>
      <c r="B71" s="20">
        <f>B72+B73+B74</f>
        <v>208447.9</v>
      </c>
      <c r="C71" s="20">
        <f>C72+C73+C74</f>
        <v>1724.9</v>
      </c>
      <c r="D71" s="24">
        <f t="shared" si="4"/>
        <v>0.82749694288117082</v>
      </c>
      <c r="E71" s="25"/>
      <c r="F71" s="24">
        <f t="shared" si="5"/>
        <v>-206723</v>
      </c>
    </row>
    <row r="72" spans="1:6" ht="18.600000000000001" customHeight="1" x14ac:dyDescent="0.25">
      <c r="A72" s="8" t="s">
        <v>32</v>
      </c>
      <c r="B72" s="21">
        <v>176377.60000000001</v>
      </c>
      <c r="C72" s="21"/>
      <c r="D72" s="27">
        <f t="shared" si="4"/>
        <v>0</v>
      </c>
      <c r="E72" s="25"/>
      <c r="F72" s="27">
        <f t="shared" si="5"/>
        <v>-176377.60000000001</v>
      </c>
    </row>
    <row r="73" spans="1:6" ht="28.5" customHeight="1" x14ac:dyDescent="0.25">
      <c r="A73" s="6" t="s">
        <v>33</v>
      </c>
      <c r="B73" s="21">
        <v>10599.3</v>
      </c>
      <c r="C73" s="21">
        <v>1387.4</v>
      </c>
      <c r="D73" s="27">
        <f t="shared" ref="D73:D98" si="6">C73/B73*100</f>
        <v>13.089543649108906</v>
      </c>
      <c r="E73" s="25"/>
      <c r="F73" s="27">
        <f t="shared" si="5"/>
        <v>-9211.9</v>
      </c>
    </row>
    <row r="74" spans="1:6" ht="16.5" customHeight="1" x14ac:dyDescent="0.25">
      <c r="A74" s="6" t="s">
        <v>34</v>
      </c>
      <c r="B74" s="21">
        <v>21471</v>
      </c>
      <c r="C74" s="21">
        <v>337.5</v>
      </c>
      <c r="D74" s="27">
        <f t="shared" si="6"/>
        <v>1.571887662428392</v>
      </c>
      <c r="E74" s="25"/>
      <c r="F74" s="27">
        <f t="shared" si="5"/>
        <v>-21133.5</v>
      </c>
    </row>
    <row r="75" spans="1:6" ht="15" customHeight="1" x14ac:dyDescent="0.25">
      <c r="A75" s="5" t="s">
        <v>80</v>
      </c>
      <c r="B75" s="20">
        <f>B76+B77+B78++B79+B80</f>
        <v>6631857.8999999994</v>
      </c>
      <c r="C75" s="20">
        <f>C76+C77+C78++C79+C80</f>
        <v>865597.39999999991</v>
      </c>
      <c r="D75" s="24">
        <f t="shared" si="6"/>
        <v>13.052110178657477</v>
      </c>
      <c r="E75" s="25"/>
      <c r="F75" s="24">
        <f t="shared" si="5"/>
        <v>-5766260.5</v>
      </c>
    </row>
    <row r="76" spans="1:6" x14ac:dyDescent="0.25">
      <c r="A76" s="6" t="s">
        <v>35</v>
      </c>
      <c r="B76" s="21">
        <v>2953938.3</v>
      </c>
      <c r="C76" s="21">
        <v>410891</v>
      </c>
      <c r="D76" s="27">
        <f t="shared" si="6"/>
        <v>13.909938470955877</v>
      </c>
      <c r="E76" s="25"/>
      <c r="F76" s="27">
        <f t="shared" si="5"/>
        <v>-2543047.2999999998</v>
      </c>
    </row>
    <row r="77" spans="1:6" ht="18" customHeight="1" x14ac:dyDescent="0.25">
      <c r="A77" s="6" t="s">
        <v>36</v>
      </c>
      <c r="B77" s="21">
        <v>3161831</v>
      </c>
      <c r="C77" s="21">
        <v>400011.2</v>
      </c>
      <c r="D77" s="27">
        <f t="shared" si="6"/>
        <v>12.651251758870096</v>
      </c>
      <c r="E77" s="25"/>
      <c r="F77" s="27">
        <f t="shared" si="5"/>
        <v>-2761819.8</v>
      </c>
    </row>
    <row r="78" spans="1:6" ht="18" customHeight="1" x14ac:dyDescent="0.25">
      <c r="A78" s="6" t="s">
        <v>37</v>
      </c>
      <c r="B78" s="21">
        <v>384310.3</v>
      </c>
      <c r="C78" s="21">
        <v>37935</v>
      </c>
      <c r="D78" s="27">
        <f t="shared" si="6"/>
        <v>9.8709298189509873</v>
      </c>
      <c r="E78" s="25"/>
      <c r="F78" s="27">
        <f t="shared" si="5"/>
        <v>-346375.3</v>
      </c>
    </row>
    <row r="79" spans="1:6" x14ac:dyDescent="0.25">
      <c r="A79" s="6" t="s">
        <v>38</v>
      </c>
      <c r="B79" s="21">
        <v>448</v>
      </c>
      <c r="C79" s="21">
        <v>283</v>
      </c>
      <c r="D79" s="27">
        <f t="shared" si="6"/>
        <v>63.169642857142861</v>
      </c>
      <c r="E79" s="25"/>
      <c r="F79" s="27">
        <f t="shared" si="5"/>
        <v>-165</v>
      </c>
    </row>
    <row r="80" spans="1:6" ht="16.5" customHeight="1" x14ac:dyDescent="0.25">
      <c r="A80" s="6" t="s">
        <v>39</v>
      </c>
      <c r="B80" s="21">
        <v>131330.29999999999</v>
      </c>
      <c r="C80" s="21">
        <v>16477.2</v>
      </c>
      <c r="D80" s="27">
        <f t="shared" si="6"/>
        <v>12.546381147381833</v>
      </c>
      <c r="E80" s="25"/>
      <c r="F80" s="27">
        <f t="shared" si="5"/>
        <v>-114853.09999999999</v>
      </c>
    </row>
    <row r="81" spans="1:6" x14ac:dyDescent="0.25">
      <c r="A81" s="5" t="s">
        <v>81</v>
      </c>
      <c r="B81" s="20">
        <f>B82+B83</f>
        <v>255612.80000000002</v>
      </c>
      <c r="C81" s="20">
        <f>C82+C83</f>
        <v>52690</v>
      </c>
      <c r="D81" s="24">
        <f t="shared" si="6"/>
        <v>20.613208728201403</v>
      </c>
      <c r="E81" s="25"/>
      <c r="F81" s="24">
        <f t="shared" si="5"/>
        <v>-202922.80000000002</v>
      </c>
    </row>
    <row r="82" spans="1:6" ht="18" customHeight="1" x14ac:dyDescent="0.25">
      <c r="A82" s="6" t="s">
        <v>40</v>
      </c>
      <c r="B82" s="21">
        <v>208269.2</v>
      </c>
      <c r="C82" s="21">
        <v>46473.1</v>
      </c>
      <c r="D82" s="27">
        <f t="shared" si="6"/>
        <v>22.313957128562457</v>
      </c>
      <c r="E82" s="25"/>
      <c r="F82" s="27">
        <f t="shared" si="5"/>
        <v>-161796.1</v>
      </c>
    </row>
    <row r="83" spans="1:6" ht="18.75" customHeight="1" x14ac:dyDescent="0.25">
      <c r="A83" s="6" t="s">
        <v>41</v>
      </c>
      <c r="B83" s="21">
        <v>47343.6</v>
      </c>
      <c r="C83" s="21">
        <v>6216.9</v>
      </c>
      <c r="D83" s="27">
        <f t="shared" si="6"/>
        <v>13.131447545180341</v>
      </c>
      <c r="E83" s="25"/>
      <c r="F83" s="27">
        <f t="shared" si="5"/>
        <v>-41126.699999999997</v>
      </c>
    </row>
    <row r="84" spans="1:6" ht="15" customHeight="1" x14ac:dyDescent="0.25">
      <c r="A84" s="5" t="s">
        <v>82</v>
      </c>
      <c r="B84" s="20">
        <f>B85+B86+B87+B88</f>
        <v>155862.29999999999</v>
      </c>
      <c r="C84" s="20">
        <f>C85+C86+C87+C88</f>
        <v>2614.2000000000003</v>
      </c>
      <c r="D84" s="24">
        <f t="shared" si="6"/>
        <v>1.6772497262006274</v>
      </c>
      <c r="E84" s="25"/>
      <c r="F84" s="24">
        <f t="shared" si="5"/>
        <v>-153248.09999999998</v>
      </c>
    </row>
    <row r="85" spans="1:6" ht="17.7" customHeight="1" x14ac:dyDescent="0.25">
      <c r="A85" s="6" t="s">
        <v>42</v>
      </c>
      <c r="B85" s="21">
        <v>661.4</v>
      </c>
      <c r="C85" s="21">
        <v>68.8</v>
      </c>
      <c r="D85" s="27">
        <f t="shared" si="6"/>
        <v>10.402177199879043</v>
      </c>
      <c r="E85" s="25"/>
      <c r="F85" s="27">
        <f t="shared" si="5"/>
        <v>-592.6</v>
      </c>
    </row>
    <row r="86" spans="1:6" ht="15" customHeight="1" x14ac:dyDescent="0.25">
      <c r="A86" s="6" t="s">
        <v>43</v>
      </c>
      <c r="B86" s="21">
        <v>11381.5</v>
      </c>
      <c r="C86" s="21">
        <v>752.1</v>
      </c>
      <c r="D86" s="27">
        <f t="shared" si="6"/>
        <v>6.6080920792514171</v>
      </c>
      <c r="E86" s="25"/>
      <c r="F86" s="27">
        <f t="shared" si="5"/>
        <v>-10629.4</v>
      </c>
    </row>
    <row r="87" spans="1:6" ht="16.5" customHeight="1" x14ac:dyDescent="0.25">
      <c r="A87" s="6" t="s">
        <v>44</v>
      </c>
      <c r="B87" s="21">
        <v>143171.1</v>
      </c>
      <c r="C87" s="21">
        <v>1697.4</v>
      </c>
      <c r="D87" s="27">
        <f t="shared" si="6"/>
        <v>1.1855744630026592</v>
      </c>
      <c r="E87" s="25"/>
      <c r="F87" s="27">
        <f t="shared" si="5"/>
        <v>-141473.70000000001</v>
      </c>
    </row>
    <row r="88" spans="1:6" ht="16.5" customHeight="1" x14ac:dyDescent="0.25">
      <c r="A88" s="6" t="s">
        <v>45</v>
      </c>
      <c r="B88" s="21">
        <v>648.29999999999995</v>
      </c>
      <c r="C88" s="21">
        <v>95.9</v>
      </c>
      <c r="D88" s="27">
        <f t="shared" si="6"/>
        <v>14.792534320530621</v>
      </c>
      <c r="E88" s="25"/>
      <c r="F88" s="27">
        <f t="shared" si="5"/>
        <v>-552.4</v>
      </c>
    </row>
    <row r="89" spans="1:6" ht="17.25" customHeight="1" x14ac:dyDescent="0.25">
      <c r="A89" s="5" t="s">
        <v>83</v>
      </c>
      <c r="B89" s="20">
        <f>B90+B91+B92+B93</f>
        <v>278577.8</v>
      </c>
      <c r="C89" s="20">
        <f>C90+C91+C92+C93</f>
        <v>49366.200000000004</v>
      </c>
      <c r="D89" s="24">
        <f t="shared" si="6"/>
        <v>17.720794693618807</v>
      </c>
      <c r="E89" s="25"/>
      <c r="F89" s="24">
        <f t="shared" si="5"/>
        <v>-229211.59999999998</v>
      </c>
    </row>
    <row r="90" spans="1:6" ht="17.25" customHeight="1" x14ac:dyDescent="0.25">
      <c r="A90" s="8" t="s">
        <v>46</v>
      </c>
      <c r="B90" s="21">
        <v>27064.400000000001</v>
      </c>
      <c r="C90" s="21">
        <v>4265.2</v>
      </c>
      <c r="D90" s="27">
        <f t="shared" si="6"/>
        <v>15.759447835533024</v>
      </c>
      <c r="E90" s="25"/>
      <c r="F90" s="27">
        <f t="shared" si="5"/>
        <v>-22799.200000000001</v>
      </c>
    </row>
    <row r="91" spans="1:6" ht="15.6" customHeight="1" x14ac:dyDescent="0.25">
      <c r="A91" s="8" t="s">
        <v>47</v>
      </c>
      <c r="B91" s="21">
        <v>14508.2</v>
      </c>
      <c r="C91" s="21">
        <v>401.7</v>
      </c>
      <c r="D91" s="27">
        <f t="shared" si="6"/>
        <v>2.7687790353041724</v>
      </c>
      <c r="E91" s="25"/>
      <c r="F91" s="27">
        <f t="shared" si="5"/>
        <v>-14106.5</v>
      </c>
    </row>
    <row r="92" spans="1:6" ht="15.6" customHeight="1" x14ac:dyDescent="0.25">
      <c r="A92" s="8" t="s">
        <v>48</v>
      </c>
      <c r="B92" s="21">
        <v>220041</v>
      </c>
      <c r="C92" s="21">
        <v>41150.400000000001</v>
      </c>
      <c r="D92" s="27">
        <f t="shared" si="6"/>
        <v>18.701242041255949</v>
      </c>
      <c r="E92" s="25"/>
      <c r="F92" s="27">
        <f t="shared" si="5"/>
        <v>-178890.6</v>
      </c>
    </row>
    <row r="93" spans="1:6" ht="17.25" customHeight="1" x14ac:dyDescent="0.25">
      <c r="A93" s="8" t="s">
        <v>49</v>
      </c>
      <c r="B93" s="21">
        <v>16964.2</v>
      </c>
      <c r="C93" s="21">
        <v>3548.9</v>
      </c>
      <c r="D93" s="27">
        <f t="shared" si="6"/>
        <v>20.919937279683097</v>
      </c>
      <c r="E93" s="25"/>
      <c r="F93" s="27">
        <f t="shared" si="5"/>
        <v>-13415.300000000001</v>
      </c>
    </row>
    <row r="94" spans="1:6" ht="16.5" customHeight="1" x14ac:dyDescent="0.25">
      <c r="A94" s="7" t="s">
        <v>84</v>
      </c>
      <c r="B94" s="20">
        <f>B95+B96</f>
        <v>16188</v>
      </c>
      <c r="C94" s="20">
        <f>C95+C96</f>
        <v>1470</v>
      </c>
      <c r="D94" s="24">
        <f t="shared" si="6"/>
        <v>9.0808005930318743</v>
      </c>
      <c r="E94" s="25"/>
      <c r="F94" s="24">
        <f t="shared" si="5"/>
        <v>-14718</v>
      </c>
    </row>
    <row r="95" spans="1:6" ht="16.5" customHeight="1" x14ac:dyDescent="0.25">
      <c r="A95" s="6" t="s">
        <v>50</v>
      </c>
      <c r="B95" s="21">
        <v>7000</v>
      </c>
      <c r="C95" s="21"/>
      <c r="D95" s="27">
        <f t="shared" si="6"/>
        <v>0</v>
      </c>
      <c r="E95" s="25"/>
      <c r="F95" s="27">
        <f t="shared" si="5"/>
        <v>-7000</v>
      </c>
    </row>
    <row r="96" spans="1:6" ht="17.25" customHeight="1" x14ac:dyDescent="0.25">
      <c r="A96" s="6" t="s">
        <v>51</v>
      </c>
      <c r="B96" s="21">
        <v>9188</v>
      </c>
      <c r="C96" s="21">
        <v>1470</v>
      </c>
      <c r="D96" s="27">
        <f t="shared" si="6"/>
        <v>15.999129299085766</v>
      </c>
      <c r="E96" s="25"/>
      <c r="F96" s="27">
        <f t="shared" si="5"/>
        <v>-7718</v>
      </c>
    </row>
    <row r="97" spans="1:8" ht="18" customHeight="1" x14ac:dyDescent="0.25">
      <c r="A97" s="7" t="s">
        <v>107</v>
      </c>
      <c r="B97" s="20">
        <v>187592.2</v>
      </c>
      <c r="C97" s="20">
        <v>25275.5</v>
      </c>
      <c r="D97" s="24">
        <f t="shared" si="6"/>
        <v>13.473641228153408</v>
      </c>
      <c r="E97" s="25"/>
      <c r="F97" s="27">
        <f t="shared" si="5"/>
        <v>-162316.70000000001</v>
      </c>
    </row>
    <row r="98" spans="1:8" ht="21.75" customHeight="1" x14ac:dyDescent="0.25">
      <c r="A98" s="22" t="s">
        <v>92</v>
      </c>
      <c r="B98" s="20">
        <f>B50+B58+B62+B66+B71+B75+B81+B84+B89+B94+B97</f>
        <v>12215279.100000001</v>
      </c>
      <c r="C98" s="20">
        <f>C50+C58+C62+C66+C71+C75+C81+C84+C89+C94+C97</f>
        <v>1239905.2999999998</v>
      </c>
      <c r="D98" s="24">
        <f t="shared" si="6"/>
        <v>10.150445928001757</v>
      </c>
      <c r="E98" s="25"/>
      <c r="F98" s="24">
        <f t="shared" si="5"/>
        <v>-10975373.800000001</v>
      </c>
    </row>
    <row r="99" spans="1:8" ht="32.4" customHeight="1" x14ac:dyDescent="0.25">
      <c r="A99" s="28" t="s">
        <v>102</v>
      </c>
      <c r="B99" s="29">
        <v>4771.6000000000004</v>
      </c>
      <c r="C99" s="39"/>
      <c r="D99" s="30"/>
      <c r="E99" s="25"/>
      <c r="F99" s="34"/>
    </row>
    <row r="100" spans="1:8" ht="19.2" customHeight="1" x14ac:dyDescent="0.25">
      <c r="A100" s="28"/>
      <c r="B100" s="29"/>
      <c r="C100" s="39"/>
      <c r="D100" s="30"/>
      <c r="E100" s="25"/>
      <c r="F100" s="34"/>
    </row>
    <row r="101" spans="1:8" ht="18" customHeight="1" x14ac:dyDescent="0.25">
      <c r="A101" s="23" t="s">
        <v>99</v>
      </c>
      <c r="B101" s="35">
        <f>B48-B98+B99</f>
        <v>-242324.4</v>
      </c>
      <c r="C101" s="20">
        <f>C48-C98+C99</f>
        <v>-231300.49999999977</v>
      </c>
      <c r="D101" s="24"/>
      <c r="E101" s="31"/>
      <c r="F101" s="33" t="s">
        <v>97</v>
      </c>
    </row>
    <row r="102" spans="1:8" ht="18" customHeight="1" x14ac:dyDescent="0.25">
      <c r="A102" s="7" t="s">
        <v>87</v>
      </c>
      <c r="B102" s="35">
        <f>B103+B104</f>
        <v>260324.39999999991</v>
      </c>
      <c r="C102" s="20">
        <f>C103+C104</f>
        <v>0</v>
      </c>
      <c r="D102" s="32"/>
      <c r="E102" s="31"/>
      <c r="F102" s="33" t="s">
        <v>97</v>
      </c>
      <c r="H102" s="45"/>
    </row>
    <row r="103" spans="1:8" ht="18.75" customHeight="1" x14ac:dyDescent="0.25">
      <c r="A103" s="8" t="s">
        <v>88</v>
      </c>
      <c r="B103" s="36">
        <v>2115324.4</v>
      </c>
      <c r="C103" s="27">
        <v>0</v>
      </c>
      <c r="D103" s="32"/>
      <c r="E103" s="31"/>
      <c r="F103" s="33" t="s">
        <v>97</v>
      </c>
    </row>
    <row r="104" spans="1:8" ht="20.25" customHeight="1" x14ac:dyDescent="0.25">
      <c r="A104" s="8" t="s">
        <v>89</v>
      </c>
      <c r="B104" s="36">
        <v>-1855000</v>
      </c>
      <c r="C104" s="27">
        <v>0</v>
      </c>
      <c r="D104" s="32"/>
      <c r="E104" s="31"/>
      <c r="F104" s="33" t="s">
        <v>97</v>
      </c>
    </row>
    <row r="105" spans="1:8" ht="20.25" customHeight="1" x14ac:dyDescent="0.25">
      <c r="A105" s="7" t="s">
        <v>96</v>
      </c>
      <c r="B105" s="35">
        <v>-18000</v>
      </c>
      <c r="C105" s="20"/>
      <c r="D105" s="32"/>
      <c r="E105" s="31"/>
      <c r="F105" s="33" t="s">
        <v>97</v>
      </c>
    </row>
    <row r="106" spans="1:8" ht="32.4" customHeight="1" x14ac:dyDescent="0.25">
      <c r="A106" s="7" t="s">
        <v>90</v>
      </c>
      <c r="B106" s="35"/>
      <c r="C106" s="20">
        <v>231300.5</v>
      </c>
      <c r="D106" s="32"/>
      <c r="E106" s="31"/>
      <c r="F106" s="33" t="s">
        <v>97</v>
      </c>
    </row>
    <row r="107" spans="1:8" ht="27.6" x14ac:dyDescent="0.25">
      <c r="A107" s="37" t="s">
        <v>91</v>
      </c>
      <c r="B107" s="35">
        <f>B102+B105+B106</f>
        <v>242324.39999999991</v>
      </c>
      <c r="C107" s="20">
        <f>C102+C105+C106</f>
        <v>231300.5</v>
      </c>
      <c r="D107" s="32"/>
      <c r="E107" s="31"/>
      <c r="F107" s="33" t="s">
        <v>97</v>
      </c>
    </row>
    <row r="108" spans="1:8" ht="16.5" customHeight="1" x14ac:dyDescent="0.25">
      <c r="C108" s="3"/>
    </row>
    <row r="109" spans="1:8" ht="16.5" customHeight="1" x14ac:dyDescent="0.25">
      <c r="C109" s="3"/>
    </row>
    <row r="110" spans="1:8" ht="16.5" customHeight="1" x14ac:dyDescent="0.25">
      <c r="C110" s="3"/>
    </row>
    <row r="111" spans="1:8" x14ac:dyDescent="0.25">
      <c r="A111" s="4" t="s">
        <v>100</v>
      </c>
      <c r="C111" s="3"/>
      <c r="F111" s="40" t="s">
        <v>101</v>
      </c>
    </row>
    <row r="112" spans="1:8" x14ac:dyDescent="0.25">
      <c r="C112" s="3"/>
    </row>
  </sheetData>
  <mergeCells count="1">
    <mergeCell ref="A1:F3"/>
  </mergeCells>
  <pageMargins left="1.1811023622047245" right="0.39370078740157483" top="0.39370078740157483" bottom="0.39370078740157483" header="0.11811023622047245" footer="0.11811023622047245"/>
  <pageSetup paperSize="9" scale="62" fitToHeight="4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01.03.2020 </vt:lpstr>
      <vt:lpstr>Лист1</vt:lpstr>
      <vt:lpstr>' 01.03.2020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2020-03-10T06:26:27Z</dcterms:modified>
</cp:coreProperties>
</file>