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0932"/>
  </bookViews>
  <sheets>
    <sheet name=" за 2020 год" sheetId="6" r:id="rId1"/>
    <sheet name="Лист1" sheetId="7" state="hidden" r:id="rId2"/>
  </sheets>
  <definedNames>
    <definedName name="_xlnm.Print_Area" localSheetId="0">' за 2020 год'!$A$1:$F$112</definedName>
  </definedNames>
  <calcPr calcId="145621"/>
</workbook>
</file>

<file path=xl/calcChain.xml><?xml version="1.0" encoding="utf-8"?>
<calcChain xmlns="http://schemas.openxmlformats.org/spreadsheetml/2006/main">
  <c r="B50" i="6" l="1"/>
  <c r="B99" i="6" s="1"/>
  <c r="D98" i="6"/>
  <c r="F98" i="6"/>
  <c r="F36" i="6" l="1"/>
  <c r="D36" i="6"/>
  <c r="C103" i="6" l="1"/>
  <c r="C108" i="6" s="1"/>
  <c r="C29" i="6"/>
  <c r="C28" i="6"/>
  <c r="D30" i="6" l="1"/>
  <c r="B34" i="6"/>
  <c r="C26" i="6" l="1"/>
  <c r="C81" i="6" l="1"/>
  <c r="C50" i="6"/>
  <c r="C99" i="6" s="1"/>
  <c r="F99" i="6" s="1"/>
  <c r="B103" i="6" l="1"/>
  <c r="D31" i="6" l="1"/>
  <c r="C10" i="6"/>
  <c r="C62" i="6" l="1"/>
  <c r="C58" i="6"/>
  <c r="D46" i="6" l="1"/>
  <c r="F40" i="6"/>
  <c r="D40" i="6"/>
  <c r="C13" i="6" l="1"/>
  <c r="B58" i="6" l="1"/>
  <c r="B62" i="6"/>
  <c r="B66" i="6"/>
  <c r="B71" i="6"/>
  <c r="B75" i="6"/>
  <c r="B81" i="6"/>
  <c r="B84" i="6"/>
  <c r="B89" i="6"/>
  <c r="B94" i="6"/>
  <c r="C39" i="6" l="1"/>
  <c r="B26" i="6" l="1"/>
  <c r="D14" i="6" l="1"/>
  <c r="F14" i="6"/>
  <c r="B13" i="6"/>
  <c r="D55" i="6" l="1"/>
  <c r="F64" i="6" l="1"/>
  <c r="D22" i="6"/>
  <c r="F52" i="6" l="1"/>
  <c r="F53" i="6"/>
  <c r="F54" i="6"/>
  <c r="F55" i="6"/>
  <c r="F56" i="6"/>
  <c r="F57" i="6"/>
  <c r="F59" i="6"/>
  <c r="F60" i="6"/>
  <c r="F61" i="6"/>
  <c r="F63" i="6"/>
  <c r="F65" i="6"/>
  <c r="F67" i="6"/>
  <c r="F68" i="6"/>
  <c r="F69" i="6"/>
  <c r="F70" i="6"/>
  <c r="F72" i="6"/>
  <c r="F73" i="6"/>
  <c r="F74" i="6"/>
  <c r="F76" i="6"/>
  <c r="F77" i="6"/>
  <c r="F78" i="6"/>
  <c r="F79" i="6"/>
  <c r="F80" i="6"/>
  <c r="F82" i="6"/>
  <c r="F83" i="6"/>
  <c r="F85" i="6"/>
  <c r="F86" i="6"/>
  <c r="F87" i="6"/>
  <c r="F88" i="6"/>
  <c r="F90" i="6"/>
  <c r="F91" i="6"/>
  <c r="F92" i="6"/>
  <c r="F93" i="6"/>
  <c r="F95" i="6"/>
  <c r="F96" i="6"/>
  <c r="F51" i="6"/>
  <c r="F11" i="6"/>
  <c r="F12" i="6"/>
  <c r="F15" i="6"/>
  <c r="F16" i="6"/>
  <c r="F17" i="6"/>
  <c r="F19" i="6"/>
  <c r="F20" i="6"/>
  <c r="F21" i="6"/>
  <c r="F22" i="6"/>
  <c r="F23" i="6"/>
  <c r="F24" i="6"/>
  <c r="F27" i="6"/>
  <c r="F30" i="6"/>
  <c r="F31" i="6"/>
  <c r="F32" i="6"/>
  <c r="F33" i="6"/>
  <c r="F35" i="6"/>
  <c r="F37" i="6"/>
  <c r="F38" i="6"/>
  <c r="F41" i="6"/>
  <c r="F42" i="6"/>
  <c r="F43" i="6"/>
  <c r="F44" i="6"/>
  <c r="F45" i="6"/>
  <c r="F46" i="6"/>
  <c r="F47" i="6"/>
  <c r="D59" i="6" l="1"/>
  <c r="B108" i="6"/>
  <c r="F28" i="6" l="1"/>
  <c r="D12" i="6" l="1"/>
  <c r="C34" i="6"/>
  <c r="C25" i="6" s="1"/>
  <c r="D53" i="6" l="1"/>
  <c r="D47" i="6"/>
  <c r="D45" i="6"/>
  <c r="D43" i="6"/>
  <c r="D42" i="6"/>
  <c r="D41" i="6"/>
  <c r="C18" i="6"/>
  <c r="C9" i="6" s="1"/>
  <c r="C94" i="6"/>
  <c r="C89" i="6"/>
  <c r="C84" i="6"/>
  <c r="C75" i="6"/>
  <c r="C71" i="6"/>
  <c r="C66" i="6"/>
  <c r="B10" i="6"/>
  <c r="B39" i="6"/>
  <c r="F39" i="6" s="1"/>
  <c r="B18" i="6"/>
  <c r="F34" i="6" l="1"/>
  <c r="B25" i="6"/>
  <c r="F94" i="6"/>
  <c r="F89" i="6"/>
  <c r="F84" i="6"/>
  <c r="F81" i="6"/>
  <c r="F75" i="6"/>
  <c r="F71" i="6"/>
  <c r="F66" i="6"/>
  <c r="F62" i="6"/>
  <c r="F58" i="6"/>
  <c r="F50" i="6"/>
  <c r="F18" i="6"/>
  <c r="F10" i="6"/>
  <c r="F13" i="6"/>
  <c r="B9" i="6"/>
  <c r="D39" i="6"/>
  <c r="F9" i="6" l="1"/>
  <c r="B8" i="6"/>
  <c r="D9" i="6"/>
  <c r="B48" i="6"/>
  <c r="B102" i="6" s="1"/>
  <c r="D72" i="6"/>
  <c r="D91" i="6"/>
  <c r="D93" i="6"/>
  <c r="D68" i="6"/>
  <c r="D70" i="6"/>
  <c r="D21" i="6"/>
  <c r="D32" i="6"/>
  <c r="D34" i="6"/>
  <c r="D63" i="6"/>
  <c r="D66" i="6"/>
  <c r="D75" i="6"/>
  <c r="D89" i="6"/>
  <c r="D69" i="6"/>
  <c r="D81" i="6"/>
  <c r="D16" i="6"/>
  <c r="D37" i="6"/>
  <c r="D73" i="6"/>
  <c r="D78" i="6"/>
  <c r="D86" i="6"/>
  <c r="D27" i="6"/>
  <c r="D92" i="6"/>
  <c r="D11" i="6"/>
  <c r="D19" i="6"/>
  <c r="D52" i="6"/>
  <c r="D54" i="6"/>
  <c r="D58" i="6"/>
  <c r="D60" i="6"/>
  <c r="D62" i="6"/>
  <c r="D77" i="6"/>
  <c r="D83" i="6"/>
  <c r="D85" i="6"/>
  <c r="D10" i="6"/>
  <c r="D18" i="6"/>
  <c r="D20" i="6"/>
  <c r="D28" i="6"/>
  <c r="D51" i="6"/>
  <c r="D57" i="6"/>
  <c r="D61" i="6"/>
  <c r="D71" i="6"/>
  <c r="D76" i="6"/>
  <c r="D84" i="6"/>
  <c r="D94" i="6"/>
  <c r="D13" i="6"/>
  <c r="D23" i="6"/>
  <c r="D35" i="6"/>
  <c r="D50" i="6"/>
  <c r="D56" i="6"/>
  <c r="D65" i="6"/>
  <c r="D67" i="6"/>
  <c r="D74" i="6"/>
  <c r="D79" i="6"/>
  <c r="D88" i="6"/>
  <c r="D90" i="6"/>
  <c r="D95" i="6"/>
  <c r="D15" i="6"/>
  <c r="D17" i="6"/>
  <c r="D33" i="6"/>
  <c r="D38" i="6"/>
  <c r="D64" i="6"/>
  <c r="D80" i="6"/>
  <c r="D82" i="6"/>
  <c r="D87" i="6"/>
  <c r="D96" i="6"/>
  <c r="F29" i="6" l="1"/>
  <c r="D26" i="6"/>
  <c r="D29" i="6"/>
  <c r="C8" i="6" l="1"/>
  <c r="F8" i="6" s="1"/>
  <c r="F26" i="6"/>
  <c r="F25" i="6" l="1"/>
  <c r="D8" i="6"/>
  <c r="D25" i="6"/>
  <c r="C48" i="6"/>
  <c r="D48" i="6" l="1"/>
  <c r="F48" i="6"/>
  <c r="D97" i="6"/>
  <c r="C102" i="6"/>
  <c r="F97" i="6"/>
  <c r="D99" i="6" l="1"/>
</calcChain>
</file>

<file path=xl/sharedStrings.xml><?xml version="1.0" encoding="utf-8"?>
<sst xmlns="http://schemas.openxmlformats.org/spreadsheetml/2006/main" count="117" uniqueCount="111">
  <si>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</si>
  <si>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</si>
  <si>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</si>
  <si>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</si>
  <si>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</si>
  <si>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</si>
  <si>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</si>
  <si>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</si>
  <si>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</si>
  <si>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</si>
  <si>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</si>
  <si>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</si>
  <si>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</si>
  <si>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</si>
  <si>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</si>
  <si>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</si>
  <si>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</si>
  <si>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</si>
  <si>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</si>
  <si>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</si>
  <si>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</si>
  <si>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</si>
  <si>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</si>
  <si>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</si>
  <si>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</si>
  <si>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</si>
  <si>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</si>
  <si>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</si>
  <si>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</si>
  <si>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</si>
  <si>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</si>
  <si>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</si>
  <si>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</si>
  <si>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</si>
  <si>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</si>
  <si>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</si>
  <si>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</si>
  <si>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</si>
  <si>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</si>
  <si>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</si>
  <si>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</si>
  <si>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</si>
  <si>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</si>
  <si>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</si>
  <si>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</si>
  <si>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</si>
  <si>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</si>
  <si>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</si>
  <si>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</si>
  <si>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</si>
  <si>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</si>
  <si>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</si>
  <si>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</si>
  <si>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</si>
  <si>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</si>
  <si>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</si>
  <si>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</si>
  <si>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</si>
  <si>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</si>
  <si>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</si>
  <si>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</si>
  <si>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</si>
  <si>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</si>
  <si>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</si>
  <si>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</si>
  <si>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</si>
  <si>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</si>
  <si>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</si>
  <si>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</si>
  <si>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</si>
  <si>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</si>
  <si>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</si>
  <si>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</si>
  <si>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</si>
  <si>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</si>
  <si>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</si>
  <si>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</si>
  <si>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</si>
  <si>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</si>
  <si>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</si>
  <si>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</si>
  <si>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</si>
  <si>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</si>
  <si>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</si>
  <si>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</si>
  <si>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</si>
  <si>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</si>
  <si>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</si>
  <si>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</si>
  <si>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</si>
  <si>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</si>
  <si>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</si>
  <si>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</si>
  <si>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</si>
  <si>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</si>
  <si>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</si>
  <si>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</si>
  <si>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</si>
  <si>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</si>
  <si>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</si>
  <si>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</si>
  <si>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</si>
  <si>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</si>
  <si>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</si>
  <si>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</si>
  <si>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</si>
  <si>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</si>
  <si>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 xml:space="preserve">Исполнено                за 2020 год  (тыс.руб.)   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</si>
  <si>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</si>
  <si>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</si>
  <si>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Сведения об исполнении  бюджета города Чебоксары  за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</si>
</sst>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61">
    <xf numFmtId="0" fontId="0" fillId="0" borderId="0"/>
    <xf numFmtId="0" fontId="24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30" fillId="0" borderId="0"/>
    <xf numFmtId="0" fontId="30" fillId="0" borderId="0"/>
    <xf numFmtId="164" fontId="31" fillId="8" borderId="11">
      <alignment horizontal="right" vertical="top" shrinkToFit="1"/>
    </xf>
    <xf numFmtId="164" fontId="31" fillId="36" borderId="11">
      <alignment horizontal="right" vertical="top" shrinkToFit="1"/>
    </xf>
    <xf numFmtId="164" fontId="32" fillId="0" borderId="11">
      <alignment horizontal="right" vertical="top" shrinkToFit="1"/>
    </xf>
    <xf numFmtId="0" fontId="32" fillId="0" borderId="0">
      <alignment horizontal="center" vertical="center" wrapText="1" shrinkToFit="1"/>
    </xf>
    <xf numFmtId="164" fontId="33" fillId="37" borderId="11">
      <alignment horizontal="right" vertical="center" shrinkToFit="1"/>
    </xf>
    <xf numFmtId="164" fontId="33" fillId="36" borderId="11">
      <alignment horizontal="right" vertical="top" shrinkToFit="1"/>
    </xf>
    <xf numFmtId="164" fontId="33" fillId="38" borderId="11">
      <alignment horizontal="right" vertical="top" shrinkToFit="1"/>
    </xf>
    <xf numFmtId="164" fontId="33" fillId="0" borderId="11">
      <alignment horizontal="right" vertical="top" shrinkToFit="1"/>
    </xf>
    <xf numFmtId="164" fontId="34" fillId="0" borderId="12">
      <alignment horizontal="right" vertical="top" shrinkToFit="1"/>
    </xf>
    <xf numFmtId="0" fontId="35" fillId="0" borderId="0"/>
    <xf numFmtId="0" fontId="35" fillId="0" borderId="0"/>
    <xf numFmtId="0" fontId="30" fillId="0" borderId="0"/>
    <xf numFmtId="0" fontId="32" fillId="39" borderId="0"/>
    <xf numFmtId="0" fontId="32" fillId="40" borderId="0"/>
    <xf numFmtId="0" fontId="32" fillId="39" borderId="0"/>
    <xf numFmtId="0" fontId="33" fillId="0" borderId="0"/>
    <xf numFmtId="0" fontId="32" fillId="0" borderId="0">
      <alignment wrapText="1"/>
    </xf>
    <xf numFmtId="0" fontId="33" fillId="0" borderId="0"/>
    <xf numFmtId="0" fontId="33" fillId="0" borderId="0">
      <alignment horizontal="left"/>
    </xf>
    <xf numFmtId="0" fontId="36" fillId="0" borderId="0">
      <alignment horizontal="center" wrapText="1"/>
    </xf>
    <xf numFmtId="0" fontId="33" fillId="0" borderId="0">
      <alignment horizontal="left"/>
    </xf>
    <xf numFmtId="0" fontId="32" fillId="0" borderId="0">
      <alignment horizontal="left" vertical="center" wrapText="1"/>
    </xf>
    <xf numFmtId="0" fontId="36" fillId="0" borderId="0">
      <alignment horizontal="center"/>
    </xf>
    <xf numFmtId="0" fontId="32" fillId="0" borderId="0">
      <alignment horizontal="left" vertical="center" wrapText="1"/>
    </xf>
    <xf numFmtId="0" fontId="31" fillId="0" borderId="0">
      <alignment horizontal="center" vertical="center" shrinkToFit="1"/>
    </xf>
    <xf numFmtId="0" fontId="32" fillId="0" borderId="0">
      <alignment horizontal="right"/>
    </xf>
    <xf numFmtId="0" fontId="31" fillId="0" borderId="0">
      <alignment horizontal="center" vertical="center" shrinkToFit="1"/>
    </xf>
    <xf numFmtId="0" fontId="32" fillId="0" borderId="0">
      <alignment horizontal="center" vertical="center" shrinkToFit="1"/>
    </xf>
    <xf numFmtId="0" fontId="32" fillId="40" borderId="13"/>
    <xf numFmtId="0" fontId="32" fillId="0" borderId="0">
      <alignment horizontal="center" vertical="center" shrinkToFit="1"/>
    </xf>
    <xf numFmtId="0" fontId="32" fillId="39" borderId="13"/>
    <xf numFmtId="0" fontId="32" fillId="0" borderId="11">
      <alignment horizontal="center" vertical="center" wrapText="1"/>
    </xf>
    <xf numFmtId="0" fontId="32" fillId="39" borderId="13"/>
    <xf numFmtId="0" fontId="33" fillId="0" borderId="11">
      <alignment horizontal="center" vertical="center" wrapText="1"/>
    </xf>
    <xf numFmtId="0" fontId="32" fillId="40" borderId="14"/>
    <xf numFmtId="0" fontId="33" fillId="0" borderId="11">
      <alignment horizontal="center" vertical="center" wrapText="1"/>
    </xf>
    <xf numFmtId="0" fontId="32" fillId="39" borderId="14"/>
    <xf numFmtId="49" fontId="32" fillId="0" borderId="11">
      <alignment horizontal="left" vertical="top" wrapText="1" indent="2"/>
    </xf>
    <xf numFmtId="0" fontId="32" fillId="39" borderId="14"/>
    <xf numFmtId="0" fontId="33" fillId="36" borderId="11">
      <alignment vertical="top" wrapText="1"/>
    </xf>
    <xf numFmtId="0" fontId="31" fillId="0" borderId="11">
      <alignment horizontal="left"/>
    </xf>
    <xf numFmtId="0" fontId="33" fillId="36" borderId="11">
      <alignment vertical="top" wrapText="1"/>
    </xf>
    <xf numFmtId="0" fontId="33" fillId="38" borderId="11">
      <alignment vertical="top" wrapText="1"/>
    </xf>
    <xf numFmtId="0" fontId="32" fillId="40" borderId="15"/>
    <xf numFmtId="0" fontId="33" fillId="38" borderId="11">
      <alignment vertical="top" wrapText="1"/>
    </xf>
    <xf numFmtId="0" fontId="33" fillId="0" borderId="11">
      <alignment vertical="top" wrapText="1"/>
    </xf>
    <xf numFmtId="0" fontId="32" fillId="0" borderId="0"/>
    <xf numFmtId="0" fontId="33" fillId="0" borderId="11">
      <alignment vertical="top" wrapText="1"/>
    </xf>
    <xf numFmtId="0" fontId="32" fillId="39" borderId="15"/>
    <xf numFmtId="0" fontId="32" fillId="0" borderId="0">
      <alignment horizontal="left" wrapText="1"/>
    </xf>
    <xf numFmtId="0" fontId="32" fillId="39" borderId="15"/>
    <xf numFmtId="0" fontId="33" fillId="0" borderId="11"/>
    <xf numFmtId="49" fontId="32" fillId="0" borderId="11">
      <alignment horizontal="center" vertical="top" shrinkToFit="1"/>
    </xf>
    <xf numFmtId="0" fontId="33" fillId="0" borderId="11"/>
    <xf numFmtId="0" fontId="32" fillId="0" borderId="0">
      <alignment wrapText="1"/>
    </xf>
    <xf numFmtId="4" fontId="32" fillId="0" borderId="11">
      <alignment horizontal="right" vertical="top" shrinkToFit="1"/>
    </xf>
    <xf numFmtId="0" fontId="32" fillId="0" borderId="0">
      <alignment wrapText="1"/>
    </xf>
    <xf numFmtId="0" fontId="33" fillId="0" borderId="11">
      <alignment horizontal="center" vertical="center" wrapText="1"/>
    </xf>
    <xf numFmtId="4" fontId="31" fillId="8" borderId="11">
      <alignment horizontal="right" vertical="top" shrinkToFit="1"/>
    </xf>
    <xf numFmtId="0" fontId="33" fillId="0" borderId="11">
      <alignment horizontal="center" vertical="center" wrapText="1"/>
    </xf>
    <xf numFmtId="49" fontId="33" fillId="36" borderId="11">
      <alignment horizontal="left" vertical="top" shrinkToFit="1"/>
    </xf>
    <xf numFmtId="0" fontId="32" fillId="0" borderId="11">
      <alignment horizontal="center" vertical="center" wrapText="1"/>
    </xf>
    <xf numFmtId="49" fontId="33" fillId="36" borderId="11">
      <alignment horizontal="left" vertical="top" shrinkToFit="1"/>
    </xf>
    <xf numFmtId="0" fontId="33" fillId="38" borderId="16">
      <alignment wrapText="1"/>
    </xf>
    <xf numFmtId="0" fontId="32" fillId="0" borderId="0">
      <alignment horizontal="left" wrapText="1"/>
    </xf>
    <xf numFmtId="0" fontId="33" fillId="38" borderId="16">
      <alignment wrapText="1"/>
    </xf>
    <xf numFmtId="49" fontId="33" fillId="0" borderId="11">
      <alignment horizontal="left" vertical="top" shrinkToFit="1"/>
    </xf>
    <xf numFmtId="10" fontId="32" fillId="0" borderId="11">
      <alignment horizontal="right" vertical="top" shrinkToFit="1"/>
    </xf>
    <xf numFmtId="49" fontId="33" fillId="0" borderId="11">
      <alignment horizontal="left" vertical="top" shrinkToFit="1"/>
    </xf>
    <xf numFmtId="0" fontId="33" fillId="37" borderId="11">
      <alignment horizontal="left" vertical="center" shrinkToFit="1"/>
    </xf>
    <xf numFmtId="10" fontId="31" fillId="8" borderId="11">
      <alignment horizontal="right" vertical="top" shrinkToFit="1"/>
    </xf>
    <xf numFmtId="0" fontId="33" fillId="37" borderId="11">
      <alignment horizontal="left" vertical="center" shrinkToFit="1"/>
    </xf>
    <xf numFmtId="49" fontId="33" fillId="38" borderId="17">
      <alignment horizontal="left" vertical="top" shrinkToFit="1"/>
    </xf>
    <xf numFmtId="0" fontId="36" fillId="0" borderId="0">
      <alignment horizontal="center" wrapText="1"/>
    </xf>
    <xf numFmtId="49" fontId="33" fillId="38" borderId="17">
      <alignment horizontal="left" vertical="top" shrinkToFit="1"/>
    </xf>
    <xf numFmtId="0" fontId="33" fillId="0" borderId="11">
      <alignment horizontal="center" vertical="center" wrapText="1"/>
    </xf>
    <xf numFmtId="0" fontId="36" fillId="0" borderId="0">
      <alignment horizontal="center"/>
    </xf>
    <xf numFmtId="0" fontId="33" fillId="0" borderId="11">
      <alignment horizontal="center" vertical="center" wrapText="1"/>
    </xf>
    <xf numFmtId="4" fontId="33" fillId="36" borderId="11">
      <alignment horizontal="right" vertical="top" shrinkToFit="1"/>
    </xf>
    <xf numFmtId="0" fontId="31" fillId="0" borderId="11">
      <alignment vertical="top" wrapText="1"/>
    </xf>
    <xf numFmtId="4" fontId="33" fillId="36" borderId="11">
      <alignment horizontal="right" vertical="top" shrinkToFit="1"/>
    </xf>
    <xf numFmtId="4" fontId="33" fillId="38" borderId="11">
      <alignment horizontal="right" vertical="top" shrinkToFit="1"/>
    </xf>
    <xf numFmtId="4" fontId="31" fillId="36" borderId="11">
      <alignment horizontal="right" vertical="top" shrinkToFit="1"/>
    </xf>
    <xf numFmtId="4" fontId="33" fillId="38" borderId="11">
      <alignment horizontal="right" vertical="top" shrinkToFit="1"/>
    </xf>
    <xf numFmtId="4" fontId="33" fillId="0" borderId="11">
      <alignment horizontal="right" vertical="top" shrinkToFit="1"/>
    </xf>
    <xf numFmtId="10" fontId="31" fillId="36" borderId="11">
      <alignment horizontal="right" vertical="top" shrinkToFit="1"/>
    </xf>
    <xf numFmtId="4" fontId="33" fillId="0" borderId="11">
      <alignment horizontal="right" vertical="top" shrinkToFit="1"/>
    </xf>
    <xf numFmtId="4" fontId="33" fillId="37" borderId="11">
      <alignment horizontal="right" vertical="center" shrinkToFit="1"/>
    </xf>
    <xf numFmtId="0" fontId="33" fillId="0" borderId="0">
      <alignment horizontal="left" vertical="top"/>
    </xf>
    <xf numFmtId="0" fontId="33" fillId="0" borderId="18"/>
    <xf numFmtId="0" fontId="33" fillId="0" borderId="19">
      <alignment horizontal="right"/>
    </xf>
    <xf numFmtId="49" fontId="33" fillId="0" borderId="20">
      <alignment horizontal="center"/>
    </xf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9" fillId="7" borderId="7" applyNumberFormat="0" applyAlignment="0" applyProtection="0"/>
    <xf numFmtId="0" fontId="8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4" fillId="0" borderId="0"/>
    <xf numFmtId="0" fontId="24" fillId="0" borderId="0"/>
    <xf numFmtId="0" fontId="24" fillId="41" borderId="0"/>
    <xf numFmtId="0" fontId="24" fillId="41" borderId="0"/>
    <xf numFmtId="0" fontId="24" fillId="41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24" fillId="41" borderId="0"/>
    <xf numFmtId="0" fontId="37" fillId="0" borderId="0"/>
    <xf numFmtId="0" fontId="13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8" fillId="0" borderId="6" applyNumberFormat="0" applyFill="0" applyAlignment="0" applyProtection="0"/>
    <xf numFmtId="0" fontId="20" fillId="0" borderId="0" applyNumberFormat="0" applyFill="0" applyBorder="0" applyAlignment="0" applyProtection="0"/>
    <xf numFmtId="166" fontId="38" fillId="0" borderId="0" applyFont="0" applyFill="0" applyBorder="0" applyAlignment="0" applyProtection="0"/>
    <xf numFmtId="0" fontId="12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3" fillId="32" borderId="0" applyNumberFormat="0" applyBorder="0" applyAlignment="0" applyProtection="0"/>
    <xf numFmtId="0" fontId="39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38" fillId="0" borderId="0"/>
    <xf numFmtId="0" fontId="6" fillId="8" borderId="8" applyNumberFormat="0" applyFont="0" applyAlignment="0" applyProtection="0"/>
    <xf numFmtId="0" fontId="24" fillId="0" borderId="0"/>
    <xf numFmtId="4" fontId="34" fillId="0" borderId="11">
      <alignment horizontal="right" shrinkToFit="1"/>
    </xf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8" applyNumberFormat="0" applyFont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4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24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8" applyNumberFormat="0" applyFont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</cellStyleXfs>
  <cellXfs count="55">
    <xf numFmtId="0" fontId="0" fillId="0" borderId="0" xfId="0"/>
    <xf numFmtId="0" fontId="26" fillId="34" borderId="0" xfId="155" applyFont="1" applyFill="1"/>
    <xf numFmtId="165" fontId="26" fillId="33" borderId="0" xfId="155" applyNumberFormat="1" applyFont="1" applyFill="1"/>
    <xf numFmtId="0" fontId="26" fillId="33" borderId="0" xfId="155" applyFont="1" applyFill="1"/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6" fillId="34" borderId="0" xfId="155" applyFont="1" applyFill="1" applyAlignment="1"/>
    <xf numFmtId="0" fontId="26" fillId="35" borderId="0" xfId="155" applyFont="1" applyFill="1"/>
    <xf numFmtId="0" fontId="29" fillId="33" borderId="10" xfId="155" applyFont="1" applyFill="1" applyBorder="1" applyAlignment="1">
      <alignment horizontal="center" vertical="center" wrapText="1"/>
    </xf>
    <xf numFmtId="0" fontId="25" fillId="33" borderId="10" xfId="155" applyFont="1" applyFill="1" applyBorder="1" applyAlignment="1">
      <alignment horizontal="left" vertical="center" wrapText="1"/>
    </xf>
    <xf numFmtId="0" fontId="26" fillId="33" borderId="21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top" wrapText="1"/>
    </xf>
    <xf numFmtId="164" fontId="28" fillId="33" borderId="10" xfId="222" applyNumberFormat="1" applyFont="1" applyFill="1" applyBorder="1" applyAlignment="1">
      <alignment horizontal="right"/>
    </xf>
    <xf numFmtId="164" fontId="26" fillId="33" borderId="10" xfId="222" applyNumberFormat="1" applyFont="1" applyFill="1" applyBorder="1" applyAlignment="1"/>
    <xf numFmtId="164" fontId="25" fillId="33" borderId="21" xfId="155" applyNumberFormat="1" applyFont="1" applyFill="1" applyBorder="1" applyAlignment="1">
      <alignment horizontal="right"/>
    </xf>
    <xf numFmtId="164" fontId="27" fillId="33" borderId="21" xfId="155" applyNumberFormat="1" applyFont="1" applyFill="1" applyBorder="1" applyAlignment="1"/>
    <xf numFmtId="164" fontId="26" fillId="33" borderId="21" xfId="155" applyNumberFormat="1" applyFont="1" applyFill="1" applyBorder="1" applyAlignment="1"/>
    <xf numFmtId="0" fontId="26" fillId="33" borderId="10" xfId="155" applyFont="1" applyFill="1" applyBorder="1" applyAlignment="1"/>
    <xf numFmtId="164" fontId="27" fillId="33" borderId="10" xfId="155" applyNumberFormat="1" applyFont="1" applyFill="1" applyBorder="1" applyAlignment="1"/>
    <xf numFmtId="164" fontId="26" fillId="33" borderId="10" xfId="0" applyNumberFormat="1" applyFont="1" applyFill="1" applyBorder="1"/>
    <xf numFmtId="164" fontId="26" fillId="33" borderId="0" xfId="155" applyNumberFormat="1" applyFont="1" applyFill="1" applyAlignment="1">
      <alignment horizontal="right"/>
    </xf>
    <xf numFmtId="0" fontId="26" fillId="33" borderId="0" xfId="155" applyFont="1" applyFill="1"/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5" fillId="33" borderId="10" xfId="155" applyFont="1" applyFill="1" applyBorder="1" applyAlignment="1">
      <alignment horizontal="justify" vertical="center" wrapText="1"/>
    </xf>
    <xf numFmtId="0" fontId="26" fillId="33" borderId="10" xfId="155" applyFont="1" applyFill="1" applyBorder="1" applyAlignment="1">
      <alignment horizontal="justify" vertical="center" wrapText="1"/>
    </xf>
    <xf numFmtId="0" fontId="25" fillId="33" borderId="10" xfId="155" applyNumberFormat="1" applyFont="1" applyFill="1" applyBorder="1" applyAlignment="1">
      <alignment horizontal="center" vertical="center"/>
    </xf>
    <xf numFmtId="0" fontId="25" fillId="33" borderId="10" xfId="155" applyFont="1" applyFill="1" applyBorder="1" applyAlignment="1">
      <alignment horizontal="center" vertical="center"/>
    </xf>
    <xf numFmtId="0" fontId="25" fillId="33" borderId="10" xfId="155" applyFont="1" applyFill="1" applyBorder="1" applyAlignment="1">
      <alignment horizontal="center" vertical="center" wrapText="1"/>
    </xf>
    <xf numFmtId="165" fontId="25" fillId="33" borderId="10" xfId="155" applyNumberFormat="1" applyFont="1" applyFill="1" applyBorder="1" applyAlignment="1">
      <alignment horizontal="center" vertical="center" wrapText="1"/>
    </xf>
    <xf numFmtId="164" fontId="25" fillId="33" borderId="10" xfId="155" applyNumberFormat="1" applyFont="1" applyFill="1" applyBorder="1" applyAlignment="1">
      <alignment horizontal="center" vertical="center" wrapText="1"/>
    </xf>
    <xf numFmtId="165" fontId="28" fillId="33" borderId="0" xfId="155" applyNumberFormat="1" applyFont="1" applyFill="1" applyBorder="1" applyAlignment="1">
      <alignment horizontal="center"/>
    </xf>
    <xf numFmtId="0" fontId="28" fillId="33" borderId="0" xfId="155" applyFont="1" applyFill="1"/>
    <xf numFmtId="0" fontId="28" fillId="33" borderId="0" xfId="155" applyFont="1" applyFill="1" applyAlignment="1">
      <alignment horizontal="left" vertical="center" wrapText="1"/>
    </xf>
    <xf numFmtId="0" fontId="29" fillId="33" borderId="10" xfId="155" applyFont="1" applyFill="1" applyBorder="1" applyAlignment="1">
      <alignment horizontal="center" vertical="center" wrapText="1"/>
    </xf>
    <xf numFmtId="164" fontId="25" fillId="33" borderId="10" xfId="155" applyNumberFormat="1" applyFont="1" applyFill="1" applyBorder="1" applyAlignment="1">
      <alignment horizontal="right"/>
    </xf>
    <xf numFmtId="164" fontId="25" fillId="33" borderId="10" xfId="155" applyNumberFormat="1" applyFont="1" applyFill="1" applyBorder="1" applyAlignment="1"/>
    <xf numFmtId="0" fontId="26" fillId="33" borderId="0" xfId="155" applyFont="1" applyFill="1" applyAlignment="1">
      <alignment horizontal="right"/>
    </xf>
    <xf numFmtId="0" fontId="26" fillId="33" borderId="0" xfId="155" applyFont="1" applyFill="1" applyAlignment="1"/>
    <xf numFmtId="164" fontId="26" fillId="33" borderId="10" xfId="155" applyNumberFormat="1" applyFont="1" applyFill="1" applyBorder="1" applyAlignment="1">
      <alignment horizontal="right"/>
    </xf>
    <xf numFmtId="164" fontId="26" fillId="33" borderId="10" xfId="155" applyNumberFormat="1" applyFont="1" applyFill="1" applyBorder="1" applyAlignment="1"/>
    <xf numFmtId="0" fontId="25" fillId="33" borderId="0" xfId="155" applyFont="1" applyFill="1" applyAlignment="1"/>
    <xf numFmtId="164" fontId="25" fillId="33" borderId="21" xfId="155" applyNumberFormat="1" applyFont="1" applyFill="1" applyBorder="1" applyAlignment="1"/>
    <xf numFmtId="164" fontId="26" fillId="33" borderId="10" xfId="0" applyNumberFormat="1" applyFont="1" applyFill="1" applyBorder="1" applyAlignment="1">
      <alignment horizontal="right"/>
    </xf>
    <xf numFmtId="164" fontId="25" fillId="33" borderId="10" xfId="0" applyNumberFormat="1" applyFont="1" applyFill="1" applyBorder="1" applyAlignment="1"/>
    <xf numFmtId="164" fontId="26" fillId="33" borderId="10" xfId="0" applyNumberFormat="1" applyFont="1" applyFill="1" applyBorder="1" applyAlignment="1"/>
    <xf numFmtId="0" fontId="26" fillId="33" borderId="0" xfId="0" applyFont="1" applyFill="1" applyAlignment="1"/>
    <xf numFmtId="164" fontId="28" fillId="33" borderId="10" xfId="0" applyNumberFormat="1" applyFont="1" applyFill="1" applyBorder="1"/>
    <xf numFmtId="164" fontId="29" fillId="33" borderId="10" xfId="0" applyNumberFormat="1" applyFont="1" applyFill="1" applyBorder="1"/>
    <xf numFmtId="164" fontId="29" fillId="33" borderId="10" xfId="0" applyNumberFormat="1" applyFont="1" applyFill="1" applyBorder="1" applyAlignment="1">
      <alignment horizontal="right"/>
    </xf>
    <xf numFmtId="164" fontId="28" fillId="33" borderId="10" xfId="0" applyNumberFormat="1" applyFont="1" applyFill="1" applyBorder="1" applyAlignment="1">
      <alignment horizontal="right"/>
    </xf>
    <xf numFmtId="164" fontId="25" fillId="33" borderId="10" xfId="0" applyNumberFormat="1" applyFont="1" applyFill="1" applyBorder="1"/>
    <xf numFmtId="0" fontId="25" fillId="33" borderId="0" xfId="155" applyFont="1" applyFill="1" applyAlignment="1">
      <alignment horizontal="center" vertical="center"/>
    </xf>
  </cellXfs>
  <cellStyles count="961">
    <cellStyle name="20% - Акцент1" xfId="199" builtinId="30" customBuiltin="1"/>
    <cellStyle name="20% - Акцент1 10" xfId="632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zoomScaleNormal="100" zoomScaleSheetLayoutView="100" workbookViewId="0">
      <selection activeCell="A8" sqref="A8"/>
    </sheetView>
  </sheetViews>
  <sheetFormatPr defaultColWidth="9.44140625" defaultRowHeight="13.8" x14ac:dyDescent="0.25"/>
  <cols>
    <col min="1" max="1" width="61.33203125" style="3" customWidth="1"/>
    <col min="2" max="2" width="15.88671875" style="23" customWidth="1"/>
    <col min="3" max="3" width="15" style="22" customWidth="1"/>
    <col min="4" max="4" width="14.33203125" style="2" customWidth="1"/>
    <col min="5" max="5" width="0" style="23" hidden="1" customWidth="1"/>
    <col min="6" max="6" width="16.33203125" style="23" customWidth="1"/>
    <col min="7" max="16384" width="9.44140625" style="1"/>
  </cols>
  <sheetData>
    <row r="1" spans="1:6" x14ac:dyDescent="0.25">
      <c r="A1" s="54" t="s">
        <v>110</v>
      </c>
      <c r="B1" s="54"/>
      <c r="C1" s="54"/>
      <c r="D1" s="54"/>
      <c r="E1" s="54"/>
      <c r="F1" s="54"/>
    </row>
    <row r="2" spans="1:6" x14ac:dyDescent="0.25">
      <c r="A2" s="54"/>
      <c r="B2" s="54"/>
      <c r="C2" s="54"/>
      <c r="D2" s="54"/>
      <c r="E2" s="54"/>
      <c r="F2" s="54"/>
    </row>
    <row r="3" spans="1:6" ht="36.6" customHeight="1" x14ac:dyDescent="0.25">
      <c r="A3" s="54"/>
      <c r="B3" s="54"/>
      <c r="C3" s="54"/>
      <c r="D3" s="54"/>
      <c r="E3" s="54"/>
      <c r="F3" s="54"/>
    </row>
    <row r="4" spans="1:6" x14ac:dyDescent="0.25">
      <c r="A4" s="35"/>
      <c r="B4" s="34"/>
      <c r="D4" s="33"/>
    </row>
    <row r="5" spans="1:6" ht="55.2" x14ac:dyDescent="0.25">
      <c r="A5" s="30" t="s">
        <v>0</v>
      </c>
      <c r="B5" s="30" t="s">
        <v>1</v>
      </c>
      <c r="C5" s="32" t="s">
        <v>107</v>
      </c>
      <c r="D5" s="31" t="s">
        <v>2</v>
      </c>
      <c r="F5" s="30" t="s">
        <v>103</v>
      </c>
    </row>
    <row r="6" spans="1:6" x14ac:dyDescent="0.25">
      <c r="A6" s="30">
        <v>1</v>
      </c>
      <c r="B6" s="29">
        <v>2</v>
      </c>
      <c r="C6" s="28">
        <v>3</v>
      </c>
      <c r="D6" s="28">
        <v>4</v>
      </c>
      <c r="F6" s="28" t="s">
        <v>104</v>
      </c>
    </row>
    <row r="7" spans="1:6" x14ac:dyDescent="0.25">
      <c r="A7" s="36" t="s">
        <v>95</v>
      </c>
      <c r="B7" s="29"/>
      <c r="C7" s="28"/>
      <c r="D7" s="28"/>
      <c r="F7" s="28"/>
    </row>
    <row r="8" spans="1:6" s="3" customFormat="1" x14ac:dyDescent="0.25">
      <c r="A8" s="30" t="s">
        <v>3</v>
      </c>
      <c r="B8" s="37">
        <f>B9+B25</f>
        <v>3999112.4999999995</v>
      </c>
      <c r="C8" s="37">
        <f>C9+C25</f>
        <v>3938984.8</v>
      </c>
      <c r="D8" s="38">
        <f>C8/B8*100</f>
        <v>98.49647390514771</v>
      </c>
      <c r="E8" s="39"/>
      <c r="F8" s="37">
        <f>C8-B8</f>
        <v>-60127.699999999721</v>
      </c>
    </row>
    <row r="9" spans="1:6" s="3" customFormat="1" x14ac:dyDescent="0.25">
      <c r="A9" s="30" t="s">
        <v>52</v>
      </c>
      <c r="B9" s="38">
        <f>B10+B12+B13+B18+B22+B23+B24</f>
        <v>3133405.5999999996</v>
      </c>
      <c r="C9" s="38">
        <f>C10+C12+C13+C18+C22+C23+C24</f>
        <v>3194293.5</v>
      </c>
      <c r="D9" s="38">
        <f>C9/B9*100</f>
        <v>101.94318603375191</v>
      </c>
      <c r="E9" s="40"/>
      <c r="F9" s="37">
        <f>C9-B9</f>
        <v>60887.900000000373</v>
      </c>
    </row>
    <row r="10" spans="1:6" s="3" customFormat="1" x14ac:dyDescent="0.25">
      <c r="A10" s="24" t="s">
        <v>105</v>
      </c>
      <c r="B10" s="37">
        <f>B11</f>
        <v>2070400</v>
      </c>
      <c r="C10" s="37">
        <f>C11</f>
        <v>2099261.2999999998</v>
      </c>
      <c r="D10" s="38">
        <f t="shared" ref="D10:D23" si="0">C10/B10*100</f>
        <v>101.39399632921173</v>
      </c>
      <c r="E10" s="40"/>
      <c r="F10" s="37">
        <f t="shared" ref="F10:F48" si="1">C10-B10</f>
        <v>28861.299999999814</v>
      </c>
    </row>
    <row r="11" spans="1:6" s="3" customFormat="1" x14ac:dyDescent="0.25">
      <c r="A11" s="25" t="s">
        <v>4</v>
      </c>
      <c r="B11" s="41">
        <v>2070400</v>
      </c>
      <c r="C11" s="45">
        <v>2099261.2999999998</v>
      </c>
      <c r="D11" s="42">
        <f t="shared" si="0"/>
        <v>101.39399632921173</v>
      </c>
      <c r="E11" s="40"/>
      <c r="F11" s="41">
        <f t="shared" si="1"/>
        <v>28861.299999999814</v>
      </c>
    </row>
    <row r="12" spans="1:6" s="3" customFormat="1" x14ac:dyDescent="0.25">
      <c r="A12" s="26" t="s">
        <v>65</v>
      </c>
      <c r="B12" s="37">
        <v>9617.5</v>
      </c>
      <c r="C12" s="53">
        <v>9441.2000000000007</v>
      </c>
      <c r="D12" s="38">
        <f t="shared" si="0"/>
        <v>98.166883285677159</v>
      </c>
      <c r="E12" s="40"/>
      <c r="F12" s="37">
        <f t="shared" si="1"/>
        <v>-176.29999999999927</v>
      </c>
    </row>
    <row r="13" spans="1:6" s="3" customFormat="1" x14ac:dyDescent="0.25">
      <c r="A13" s="24" t="s">
        <v>66</v>
      </c>
      <c r="B13" s="37">
        <f>SUM(B14:B17)</f>
        <v>319146.8</v>
      </c>
      <c r="C13" s="37">
        <f>SUM(C14:C17)</f>
        <v>323284.2</v>
      </c>
      <c r="D13" s="38">
        <f t="shared" si="0"/>
        <v>101.29639401053059</v>
      </c>
      <c r="E13" s="40"/>
      <c r="F13" s="37">
        <f t="shared" si="1"/>
        <v>4137.4000000000233</v>
      </c>
    </row>
    <row r="14" spans="1:6" s="3" customFormat="1" ht="27.6" x14ac:dyDescent="0.25">
      <c r="A14" s="27" t="s">
        <v>106</v>
      </c>
      <c r="B14" s="41">
        <v>39900</v>
      </c>
      <c r="C14" s="21">
        <v>40757.699999999997</v>
      </c>
      <c r="D14" s="42">
        <f t="shared" si="0"/>
        <v>102.14962406015037</v>
      </c>
      <c r="E14" s="40"/>
      <c r="F14" s="41">
        <f t="shared" si="1"/>
        <v>857.69999999999709</v>
      </c>
    </row>
    <row r="15" spans="1:6" s="3" customFormat="1" ht="27.6" x14ac:dyDescent="0.25">
      <c r="A15" s="25" t="s">
        <v>5</v>
      </c>
      <c r="B15" s="41">
        <v>262500.8</v>
      </c>
      <c r="C15" s="49">
        <v>264564.2</v>
      </c>
      <c r="D15" s="42">
        <f t="shared" si="0"/>
        <v>100.78605474726172</v>
      </c>
      <c r="E15" s="40"/>
      <c r="F15" s="41">
        <f t="shared" si="1"/>
        <v>2063.4000000000233</v>
      </c>
    </row>
    <row r="16" spans="1:6" s="3" customFormat="1" x14ac:dyDescent="0.25">
      <c r="A16" s="25" t="s">
        <v>6</v>
      </c>
      <c r="B16" s="41">
        <v>2746</v>
      </c>
      <c r="C16" s="49">
        <v>2721.6</v>
      </c>
      <c r="D16" s="42">
        <f t="shared" si="0"/>
        <v>99.111434814275299</v>
      </c>
      <c r="E16" s="40"/>
      <c r="F16" s="41">
        <f t="shared" si="1"/>
        <v>-24.400000000000091</v>
      </c>
    </row>
    <row r="17" spans="1:6" s="3" customFormat="1" ht="27.6" x14ac:dyDescent="0.25">
      <c r="A17" s="25" t="s">
        <v>7</v>
      </c>
      <c r="B17" s="41">
        <v>14000</v>
      </c>
      <c r="C17" s="49">
        <v>15240.7</v>
      </c>
      <c r="D17" s="42">
        <f t="shared" si="0"/>
        <v>108.86214285714286</v>
      </c>
      <c r="E17" s="40"/>
      <c r="F17" s="41">
        <f t="shared" si="1"/>
        <v>1240.7000000000007</v>
      </c>
    </row>
    <row r="18" spans="1:6" s="3" customFormat="1" x14ac:dyDescent="0.25">
      <c r="A18" s="24" t="s">
        <v>67</v>
      </c>
      <c r="B18" s="37">
        <f>B19+B20+B21</f>
        <v>601664.4</v>
      </c>
      <c r="C18" s="37">
        <f>C19+C20+C21</f>
        <v>625809.9</v>
      </c>
      <c r="D18" s="38">
        <f t="shared" si="0"/>
        <v>104.013117611745</v>
      </c>
      <c r="E18" s="40"/>
      <c r="F18" s="37">
        <f t="shared" si="1"/>
        <v>24145.5</v>
      </c>
    </row>
    <row r="19" spans="1:6" s="3" customFormat="1" x14ac:dyDescent="0.25">
      <c r="A19" s="25" t="s">
        <v>8</v>
      </c>
      <c r="B19" s="41">
        <v>168900</v>
      </c>
      <c r="C19" s="49">
        <v>177357.8</v>
      </c>
      <c r="D19" s="42">
        <f t="shared" si="0"/>
        <v>105.00757844878625</v>
      </c>
      <c r="E19" s="40"/>
      <c r="F19" s="41">
        <f t="shared" si="1"/>
        <v>8457.7999999999884</v>
      </c>
    </row>
    <row r="20" spans="1:6" s="3" customFormat="1" x14ac:dyDescent="0.25">
      <c r="A20" s="25" t="s">
        <v>9</v>
      </c>
      <c r="B20" s="41">
        <v>46764.4</v>
      </c>
      <c r="C20" s="49">
        <v>49459.6</v>
      </c>
      <c r="D20" s="42">
        <f t="shared" si="0"/>
        <v>105.7633584521559</v>
      </c>
      <c r="E20" s="40"/>
      <c r="F20" s="41">
        <f t="shared" si="1"/>
        <v>2695.1999999999971</v>
      </c>
    </row>
    <row r="21" spans="1:6" s="3" customFormat="1" x14ac:dyDescent="0.25">
      <c r="A21" s="25" t="s">
        <v>10</v>
      </c>
      <c r="B21" s="41">
        <v>386000</v>
      </c>
      <c r="C21" s="49">
        <v>398992.5</v>
      </c>
      <c r="D21" s="42">
        <f t="shared" si="0"/>
        <v>103.36593264248705</v>
      </c>
      <c r="E21" s="40"/>
      <c r="F21" s="41">
        <f t="shared" si="1"/>
        <v>12992.5</v>
      </c>
    </row>
    <row r="22" spans="1:6" s="3" customFormat="1" ht="27.6" x14ac:dyDescent="0.25">
      <c r="A22" s="24" t="s">
        <v>68</v>
      </c>
      <c r="B22" s="37">
        <v>7986</v>
      </c>
      <c r="C22" s="50">
        <v>8679.5999999999985</v>
      </c>
      <c r="D22" s="38">
        <f>C22/B22*100</f>
        <v>108.68519909842223</v>
      </c>
      <c r="E22" s="40"/>
      <c r="F22" s="37">
        <f t="shared" si="1"/>
        <v>693.59999999999854</v>
      </c>
    </row>
    <row r="23" spans="1:6" s="3" customFormat="1" x14ac:dyDescent="0.25">
      <c r="A23" s="24" t="s">
        <v>69</v>
      </c>
      <c r="B23" s="37">
        <v>124590.9</v>
      </c>
      <c r="C23" s="50">
        <v>127817</v>
      </c>
      <c r="D23" s="38">
        <f t="shared" si="0"/>
        <v>102.58935443920865</v>
      </c>
      <c r="E23" s="40"/>
      <c r="F23" s="37">
        <f t="shared" si="1"/>
        <v>3226.1000000000058</v>
      </c>
    </row>
    <row r="24" spans="1:6" s="3" customFormat="1" ht="27.6" x14ac:dyDescent="0.25">
      <c r="A24" s="24" t="s">
        <v>70</v>
      </c>
      <c r="B24" s="37"/>
      <c r="C24" s="46">
        <v>0.3</v>
      </c>
      <c r="D24" s="38"/>
      <c r="E24" s="40"/>
      <c r="F24" s="37">
        <f t="shared" si="1"/>
        <v>0.3</v>
      </c>
    </row>
    <row r="25" spans="1:6" s="3" customFormat="1" x14ac:dyDescent="0.25">
      <c r="A25" s="30" t="s">
        <v>53</v>
      </c>
      <c r="B25" s="37">
        <f>B26+B32+B33+B34+B37+B38</f>
        <v>865706.89999999991</v>
      </c>
      <c r="C25" s="37">
        <f>C26+C32+C33+C34+C37+C38</f>
        <v>744691.3</v>
      </c>
      <c r="D25" s="38">
        <f t="shared" ref="D25:D30" si="2">C25/B25*100</f>
        <v>86.021181071792327</v>
      </c>
      <c r="E25" s="40"/>
      <c r="F25" s="37">
        <f t="shared" si="1"/>
        <v>-121015.59999999986</v>
      </c>
    </row>
    <row r="26" spans="1:6" s="3" customFormat="1" ht="27.6" x14ac:dyDescent="0.25">
      <c r="A26" s="24" t="s">
        <v>71</v>
      </c>
      <c r="B26" s="37">
        <f>B27+B28+B29+B30+B31</f>
        <v>479722.89999999997</v>
      </c>
      <c r="C26" s="37">
        <f>C27+C28+C29+C30+C31</f>
        <v>486607.5</v>
      </c>
      <c r="D26" s="38">
        <f t="shared" si="2"/>
        <v>101.43512014956968</v>
      </c>
      <c r="E26" s="40"/>
      <c r="F26" s="37">
        <f t="shared" si="1"/>
        <v>6884.6000000000349</v>
      </c>
    </row>
    <row r="27" spans="1:6" s="3" customFormat="1" ht="55.2" x14ac:dyDescent="0.25">
      <c r="A27" s="25" t="s">
        <v>54</v>
      </c>
      <c r="B27" s="41">
        <v>7695.3</v>
      </c>
      <c r="C27" s="48">
        <v>7695.3</v>
      </c>
      <c r="D27" s="42">
        <f t="shared" si="2"/>
        <v>100</v>
      </c>
      <c r="E27" s="40"/>
      <c r="F27" s="41">
        <f t="shared" si="1"/>
        <v>0</v>
      </c>
    </row>
    <row r="28" spans="1:6" s="3" customFormat="1" x14ac:dyDescent="0.25">
      <c r="A28" s="25" t="s">
        <v>55</v>
      </c>
      <c r="B28" s="41">
        <v>327500</v>
      </c>
      <c r="C28" s="41">
        <f>315693.5+14159</f>
        <v>329852.5</v>
      </c>
      <c r="D28" s="42">
        <f t="shared" si="2"/>
        <v>100.71832061068702</v>
      </c>
      <c r="E28" s="40"/>
      <c r="F28" s="41">
        <f t="shared" si="1"/>
        <v>2352.5</v>
      </c>
    </row>
    <row r="29" spans="1:6" x14ac:dyDescent="0.25">
      <c r="A29" s="25" t="s">
        <v>56</v>
      </c>
      <c r="B29" s="41">
        <v>65500</v>
      </c>
      <c r="C29" s="41">
        <f>8165.1+57902.2</f>
        <v>66067.3</v>
      </c>
      <c r="D29" s="42">
        <f t="shared" si="2"/>
        <v>100.866106870229</v>
      </c>
      <c r="E29" s="40"/>
      <c r="F29" s="41">
        <f t="shared" si="1"/>
        <v>567.30000000000291</v>
      </c>
    </row>
    <row r="30" spans="1:6" ht="27.6" x14ac:dyDescent="0.25">
      <c r="A30" s="25" t="s">
        <v>58</v>
      </c>
      <c r="B30" s="41">
        <v>677.6</v>
      </c>
      <c r="C30" s="47">
        <v>700</v>
      </c>
      <c r="D30" s="42">
        <f t="shared" si="2"/>
        <v>103.30578512396693</v>
      </c>
      <c r="E30" s="40"/>
      <c r="F30" s="41">
        <f t="shared" si="1"/>
        <v>22.399999999999977</v>
      </c>
    </row>
    <row r="31" spans="1:6" x14ac:dyDescent="0.25">
      <c r="A31" s="25" t="s">
        <v>57</v>
      </c>
      <c r="B31" s="41">
        <v>78350</v>
      </c>
      <c r="C31" s="47">
        <v>82292.399999999994</v>
      </c>
      <c r="D31" s="42">
        <f t="shared" ref="D31:D37" si="3">C31/B31*100</f>
        <v>105.03178047223993</v>
      </c>
      <c r="E31" s="40"/>
      <c r="F31" s="41">
        <f t="shared" si="1"/>
        <v>3942.3999999999942</v>
      </c>
    </row>
    <row r="32" spans="1:6" x14ac:dyDescent="0.25">
      <c r="A32" s="26" t="s">
        <v>11</v>
      </c>
      <c r="B32" s="37">
        <v>15206.1</v>
      </c>
      <c r="C32" s="37">
        <v>16001.3</v>
      </c>
      <c r="D32" s="38">
        <f t="shared" si="3"/>
        <v>105.22948027436357</v>
      </c>
      <c r="E32" s="43"/>
      <c r="F32" s="37">
        <f t="shared" si="1"/>
        <v>795.19999999999891</v>
      </c>
    </row>
    <row r="33" spans="1:6" s="9" customFormat="1" ht="27.6" x14ac:dyDescent="0.25">
      <c r="A33" s="24" t="s">
        <v>86</v>
      </c>
      <c r="B33" s="37">
        <v>10700.3</v>
      </c>
      <c r="C33" s="37">
        <v>10886.9</v>
      </c>
      <c r="D33" s="38">
        <f t="shared" si="3"/>
        <v>101.7438763399157</v>
      </c>
      <c r="E33" s="40"/>
      <c r="F33" s="37">
        <f t="shared" si="1"/>
        <v>186.60000000000036</v>
      </c>
    </row>
    <row r="34" spans="1:6" s="9" customFormat="1" ht="27.6" x14ac:dyDescent="0.25">
      <c r="A34" s="24" t="s">
        <v>74</v>
      </c>
      <c r="B34" s="37">
        <f>B35+B36</f>
        <v>195828.4</v>
      </c>
      <c r="C34" s="37">
        <f>C35+C36</f>
        <v>104103.40000000001</v>
      </c>
      <c r="D34" s="38">
        <f t="shared" si="3"/>
        <v>53.160522171452151</v>
      </c>
      <c r="E34" s="40"/>
      <c r="F34" s="37">
        <f t="shared" si="1"/>
        <v>-91724.999999999985</v>
      </c>
    </row>
    <row r="35" spans="1:6" x14ac:dyDescent="0.25">
      <c r="A35" s="25" t="s">
        <v>59</v>
      </c>
      <c r="B35" s="41">
        <v>116000</v>
      </c>
      <c r="C35" s="49">
        <v>117902.1</v>
      </c>
      <c r="D35" s="42">
        <f t="shared" si="3"/>
        <v>101.63974137931035</v>
      </c>
      <c r="E35" s="40"/>
      <c r="F35" s="41">
        <f t="shared" si="1"/>
        <v>1902.1000000000058</v>
      </c>
    </row>
    <row r="36" spans="1:6" x14ac:dyDescent="0.25">
      <c r="A36" s="25" t="s">
        <v>60</v>
      </c>
      <c r="B36" s="41">
        <v>79828.399999999994</v>
      </c>
      <c r="C36" s="49">
        <v>-13798.7</v>
      </c>
      <c r="D36" s="42">
        <f t="shared" si="3"/>
        <v>-17.285452295173148</v>
      </c>
      <c r="E36" s="40"/>
      <c r="F36" s="41">
        <f t="shared" si="1"/>
        <v>-93627.099999999991</v>
      </c>
    </row>
    <row r="37" spans="1:6" s="9" customFormat="1" x14ac:dyDescent="0.25">
      <c r="A37" s="24" t="s">
        <v>72</v>
      </c>
      <c r="B37" s="37">
        <v>54132.6</v>
      </c>
      <c r="C37" s="50">
        <v>56572.3</v>
      </c>
      <c r="D37" s="38">
        <f t="shared" si="3"/>
        <v>104.50689602937973</v>
      </c>
      <c r="E37" s="40"/>
      <c r="F37" s="37">
        <f t="shared" si="1"/>
        <v>2439.7000000000044</v>
      </c>
    </row>
    <row r="38" spans="1:6" s="9" customFormat="1" x14ac:dyDescent="0.25">
      <c r="A38" s="24" t="s">
        <v>73</v>
      </c>
      <c r="B38" s="37">
        <v>110116.6</v>
      </c>
      <c r="C38" s="51">
        <v>70519.899999999994</v>
      </c>
      <c r="D38" s="38">
        <f t="shared" ref="D38:D47" si="4">C38/B38*100</f>
        <v>64.041116416598399</v>
      </c>
      <c r="E38" s="40"/>
      <c r="F38" s="37">
        <f t="shared" si="1"/>
        <v>-39596.700000000012</v>
      </c>
    </row>
    <row r="39" spans="1:6" s="3" customFormat="1" x14ac:dyDescent="0.25">
      <c r="A39" s="36" t="s">
        <v>61</v>
      </c>
      <c r="B39" s="37">
        <f>B40+B41+B42+B43+B44+B45+B46+B47</f>
        <v>8929573.9000000004</v>
      </c>
      <c r="C39" s="37">
        <f>C40+C41+C42+C43+C44+C45+C46+C47</f>
        <v>8622019.0999999996</v>
      </c>
      <c r="D39" s="38">
        <f t="shared" si="4"/>
        <v>96.55577294679199</v>
      </c>
      <c r="E39" s="40"/>
      <c r="F39" s="37">
        <f t="shared" si="1"/>
        <v>-307554.80000000075</v>
      </c>
    </row>
    <row r="40" spans="1:6" s="3" customFormat="1" x14ac:dyDescent="0.25">
      <c r="A40" s="25" t="s">
        <v>62</v>
      </c>
      <c r="B40" s="41">
        <v>201069</v>
      </c>
      <c r="C40" s="47">
        <v>201069</v>
      </c>
      <c r="D40" s="42">
        <f t="shared" si="4"/>
        <v>100</v>
      </c>
      <c r="E40" s="40"/>
      <c r="F40" s="37">
        <f t="shared" si="1"/>
        <v>0</v>
      </c>
    </row>
    <row r="41" spans="1:6" s="3" customFormat="1" x14ac:dyDescent="0.25">
      <c r="A41" s="25" t="s">
        <v>63</v>
      </c>
      <c r="B41" s="14">
        <v>3626528.7</v>
      </c>
      <c r="C41" s="45">
        <v>3477338.4</v>
      </c>
      <c r="D41" s="42">
        <f t="shared" si="4"/>
        <v>95.886140374402657</v>
      </c>
      <c r="E41" s="40"/>
      <c r="F41" s="41">
        <f t="shared" si="1"/>
        <v>-149190.30000000028</v>
      </c>
    </row>
    <row r="42" spans="1:6" s="3" customFormat="1" x14ac:dyDescent="0.25">
      <c r="A42" s="25" t="s">
        <v>64</v>
      </c>
      <c r="B42" s="14">
        <v>4409387.5</v>
      </c>
      <c r="C42" s="52">
        <v>4262179.3</v>
      </c>
      <c r="D42" s="42">
        <f t="shared" si="4"/>
        <v>96.661481895161174</v>
      </c>
      <c r="E42" s="40"/>
      <c r="F42" s="41">
        <f t="shared" si="1"/>
        <v>-147208.20000000019</v>
      </c>
    </row>
    <row r="43" spans="1:6" s="3" customFormat="1" x14ac:dyDescent="0.25">
      <c r="A43" s="25" t="s">
        <v>12</v>
      </c>
      <c r="B43" s="14">
        <v>1100510.7</v>
      </c>
      <c r="C43" s="52">
        <v>1089052.1000000001</v>
      </c>
      <c r="D43" s="42">
        <f t="shared" si="4"/>
        <v>98.958792495157027</v>
      </c>
      <c r="E43" s="40"/>
      <c r="F43" s="41">
        <f t="shared" si="1"/>
        <v>-11458.59999999986</v>
      </c>
    </row>
    <row r="44" spans="1:6" s="3" customFormat="1" ht="27.6" x14ac:dyDescent="0.25">
      <c r="A44" s="25" t="s">
        <v>13</v>
      </c>
      <c r="B44" s="41"/>
      <c r="C44" s="41"/>
      <c r="D44" s="42"/>
      <c r="E44" s="40"/>
      <c r="F44" s="41">
        <f t="shared" si="1"/>
        <v>0</v>
      </c>
    </row>
    <row r="45" spans="1:6" s="3" customFormat="1" ht="27.6" x14ac:dyDescent="0.25">
      <c r="A45" s="25" t="s">
        <v>14</v>
      </c>
      <c r="B45" s="14">
        <v>8956.9</v>
      </c>
      <c r="C45" s="52">
        <v>9274.7999999999993</v>
      </c>
      <c r="D45" s="42">
        <f t="shared" si="4"/>
        <v>103.54921903783674</v>
      </c>
      <c r="E45" s="40"/>
      <c r="F45" s="41">
        <f t="shared" si="1"/>
        <v>317.89999999999964</v>
      </c>
    </row>
    <row r="46" spans="1:6" s="3" customFormat="1" ht="69" x14ac:dyDescent="0.25">
      <c r="A46" s="25" t="s">
        <v>94</v>
      </c>
      <c r="B46" s="14">
        <v>201.1</v>
      </c>
      <c r="C46" s="52">
        <v>201.9</v>
      </c>
      <c r="D46" s="42">
        <f>C46/B46*100</f>
        <v>100.39781203381403</v>
      </c>
      <c r="E46" s="40"/>
      <c r="F46" s="41">
        <f t="shared" si="1"/>
        <v>0.80000000000001137</v>
      </c>
    </row>
    <row r="47" spans="1:6" s="3" customFormat="1" ht="41.4" x14ac:dyDescent="0.25">
      <c r="A47" s="27" t="s">
        <v>75</v>
      </c>
      <c r="B47" s="15">
        <v>-417080</v>
      </c>
      <c r="C47" s="47">
        <v>-417096.4</v>
      </c>
      <c r="D47" s="42">
        <f t="shared" si="4"/>
        <v>100.00393209935746</v>
      </c>
      <c r="E47" s="40"/>
      <c r="F47" s="41">
        <f t="shared" si="1"/>
        <v>-16.400000000023283</v>
      </c>
    </row>
    <row r="48" spans="1:6" x14ac:dyDescent="0.25">
      <c r="A48" s="36" t="s">
        <v>93</v>
      </c>
      <c r="B48" s="37">
        <f>B39+B25+B9</f>
        <v>12928686.4</v>
      </c>
      <c r="C48" s="37">
        <f>C39+C25+C9</f>
        <v>12561003.9</v>
      </c>
      <c r="D48" s="38">
        <f>C48/B48*100</f>
        <v>97.156072251856926</v>
      </c>
      <c r="E48" s="40"/>
      <c r="F48" s="37">
        <f t="shared" si="1"/>
        <v>-367682.5</v>
      </c>
    </row>
    <row r="49" spans="1:6" x14ac:dyDescent="0.25">
      <c r="A49" s="10" t="s">
        <v>85</v>
      </c>
      <c r="B49" s="37"/>
      <c r="C49" s="37"/>
      <c r="D49" s="42"/>
      <c r="E49" s="40"/>
      <c r="F49" s="42"/>
    </row>
    <row r="50" spans="1:6" x14ac:dyDescent="0.25">
      <c r="A50" s="4" t="s">
        <v>76</v>
      </c>
      <c r="B50" s="37">
        <f>B51+B52+B53+B54+B55+B56+B57</f>
        <v>488737</v>
      </c>
      <c r="C50" s="37">
        <f>C51+C52+C53+C54+C55+C56+C57</f>
        <v>481067</v>
      </c>
      <c r="D50" s="38">
        <f t="shared" ref="D50:D72" si="5">C50/B50*100</f>
        <v>98.430648794750553</v>
      </c>
      <c r="E50" s="40"/>
      <c r="F50" s="38">
        <f>C50-B50</f>
        <v>-7670</v>
      </c>
    </row>
    <row r="51" spans="1:6" ht="41.4" x14ac:dyDescent="0.25">
      <c r="A51" s="5" t="s">
        <v>15</v>
      </c>
      <c r="B51" s="41">
        <v>19620.900000000001</v>
      </c>
      <c r="C51" s="49">
        <v>19415.2</v>
      </c>
      <c r="D51" s="42">
        <f t="shared" si="5"/>
        <v>98.951628110840986</v>
      </c>
      <c r="E51" s="40"/>
      <c r="F51" s="42">
        <f>C51-B51</f>
        <v>-205.70000000000073</v>
      </c>
    </row>
    <row r="52" spans="1:6" ht="41.4" x14ac:dyDescent="0.25">
      <c r="A52" s="5" t="s">
        <v>16</v>
      </c>
      <c r="B52" s="41">
        <v>164424.4</v>
      </c>
      <c r="C52" s="49">
        <v>163767.6</v>
      </c>
      <c r="D52" s="42">
        <f t="shared" si="5"/>
        <v>99.600545904379175</v>
      </c>
      <c r="E52" s="40"/>
      <c r="F52" s="42">
        <f t="shared" ref="F52:F98" si="6">C52-B52</f>
        <v>-656.79999999998836</v>
      </c>
    </row>
    <row r="53" spans="1:6" x14ac:dyDescent="0.25">
      <c r="A53" s="5" t="s">
        <v>17</v>
      </c>
      <c r="B53" s="41">
        <v>169.5</v>
      </c>
      <c r="C53" s="49">
        <v>169.5</v>
      </c>
      <c r="D53" s="42">
        <f t="shared" si="5"/>
        <v>100</v>
      </c>
      <c r="E53" s="40"/>
      <c r="F53" s="42">
        <f t="shared" si="6"/>
        <v>0</v>
      </c>
    </row>
    <row r="54" spans="1:6" ht="41.4" x14ac:dyDescent="0.25">
      <c r="A54" s="5" t="s">
        <v>18</v>
      </c>
      <c r="B54" s="41">
        <v>28313.9</v>
      </c>
      <c r="C54" s="49">
        <v>28124.2</v>
      </c>
      <c r="D54" s="42">
        <f t="shared" si="5"/>
        <v>99.330011054641005</v>
      </c>
      <c r="E54" s="40"/>
      <c r="F54" s="42">
        <f t="shared" si="6"/>
        <v>-189.70000000000073</v>
      </c>
    </row>
    <row r="55" spans="1:6" x14ac:dyDescent="0.25">
      <c r="A55" s="5" t="s">
        <v>19</v>
      </c>
      <c r="B55" s="41">
        <v>25142.1</v>
      </c>
      <c r="C55" s="49">
        <v>25115.3</v>
      </c>
      <c r="D55" s="42">
        <f t="shared" si="5"/>
        <v>99.893405880972551</v>
      </c>
      <c r="E55" s="40"/>
      <c r="F55" s="42">
        <f t="shared" si="6"/>
        <v>-26.799999999999272</v>
      </c>
    </row>
    <row r="56" spans="1:6" x14ac:dyDescent="0.25">
      <c r="A56" s="5" t="s">
        <v>20</v>
      </c>
      <c r="B56" s="41">
        <v>4717.8999999999996</v>
      </c>
      <c r="C56" s="49"/>
      <c r="D56" s="42">
        <f t="shared" si="5"/>
        <v>0</v>
      </c>
      <c r="E56" s="40"/>
      <c r="F56" s="42">
        <f t="shared" si="6"/>
        <v>-4717.8999999999996</v>
      </c>
    </row>
    <row r="57" spans="1:6" x14ac:dyDescent="0.25">
      <c r="A57" s="5" t="s">
        <v>21</v>
      </c>
      <c r="B57" s="41">
        <v>246348.3</v>
      </c>
      <c r="C57" s="49">
        <v>244475.2</v>
      </c>
      <c r="D57" s="42">
        <f t="shared" si="5"/>
        <v>99.23965377475713</v>
      </c>
      <c r="E57" s="40"/>
      <c r="F57" s="42">
        <f t="shared" si="6"/>
        <v>-1873.0999999999767</v>
      </c>
    </row>
    <row r="58" spans="1:6" ht="27.6" x14ac:dyDescent="0.25">
      <c r="A58" s="4" t="s">
        <v>77</v>
      </c>
      <c r="B58" s="37">
        <f>B59+B60+B61</f>
        <v>72682.899999999994</v>
      </c>
      <c r="C58" s="37">
        <f>C59+C60+C61</f>
        <v>72427.600000000006</v>
      </c>
      <c r="D58" s="38">
        <f t="shared" si="5"/>
        <v>99.648748192490956</v>
      </c>
      <c r="E58" s="40"/>
      <c r="F58" s="38">
        <f t="shared" si="6"/>
        <v>-255.29999999998836</v>
      </c>
    </row>
    <row r="59" spans="1:6" x14ac:dyDescent="0.25">
      <c r="A59" s="5" t="s">
        <v>22</v>
      </c>
      <c r="B59" s="41">
        <v>15586.2</v>
      </c>
      <c r="C59" s="49">
        <v>15586.2</v>
      </c>
      <c r="D59" s="42">
        <f t="shared" si="5"/>
        <v>100</v>
      </c>
      <c r="E59" s="40"/>
      <c r="F59" s="42">
        <f t="shared" si="6"/>
        <v>0</v>
      </c>
    </row>
    <row r="60" spans="1:6" ht="27.6" x14ac:dyDescent="0.25">
      <c r="A60" s="5" t="s">
        <v>23</v>
      </c>
      <c r="B60" s="41">
        <v>17690.7</v>
      </c>
      <c r="C60" s="49">
        <v>17649.099999999999</v>
      </c>
      <c r="D60" s="42">
        <f t="shared" si="5"/>
        <v>99.764848197075281</v>
      </c>
      <c r="E60" s="40"/>
      <c r="F60" s="42">
        <f t="shared" si="6"/>
        <v>-41.600000000002183</v>
      </c>
    </row>
    <row r="61" spans="1:6" ht="27.6" x14ac:dyDescent="0.25">
      <c r="A61" s="5" t="s">
        <v>24</v>
      </c>
      <c r="B61" s="41">
        <v>39406</v>
      </c>
      <c r="C61" s="49">
        <v>39192.300000000003</v>
      </c>
      <c r="D61" s="42">
        <f t="shared" si="5"/>
        <v>99.457696797442026</v>
      </c>
      <c r="E61" s="40"/>
      <c r="F61" s="42">
        <f t="shared" si="6"/>
        <v>-213.69999999999709</v>
      </c>
    </row>
    <row r="62" spans="1:6" x14ac:dyDescent="0.25">
      <c r="A62" s="4" t="s">
        <v>78</v>
      </c>
      <c r="B62" s="37">
        <f>B63+B64+B65</f>
        <v>2995425.6000000006</v>
      </c>
      <c r="C62" s="37">
        <f>C63+C64+C65</f>
        <v>2938406.6</v>
      </c>
      <c r="D62" s="38">
        <f t="shared" si="5"/>
        <v>98.096464155210512</v>
      </c>
      <c r="E62" s="40"/>
      <c r="F62" s="38">
        <f t="shared" si="6"/>
        <v>-57019.000000000466</v>
      </c>
    </row>
    <row r="63" spans="1:6" x14ac:dyDescent="0.25">
      <c r="A63" s="5" t="s">
        <v>25</v>
      </c>
      <c r="B63" s="41">
        <v>90970.2</v>
      </c>
      <c r="C63" s="49">
        <v>90716</v>
      </c>
      <c r="D63" s="42">
        <f t="shared" si="5"/>
        <v>99.720567834301789</v>
      </c>
      <c r="E63" s="40"/>
      <c r="F63" s="42">
        <f t="shared" si="6"/>
        <v>-254.19999999999709</v>
      </c>
    </row>
    <row r="64" spans="1:6" x14ac:dyDescent="0.25">
      <c r="A64" s="5" t="s">
        <v>26</v>
      </c>
      <c r="B64" s="41">
        <v>2362600.2000000002</v>
      </c>
      <c r="C64" s="49">
        <v>2322887.1</v>
      </c>
      <c r="D64" s="42">
        <f t="shared" si="5"/>
        <v>98.319093514002063</v>
      </c>
      <c r="E64" s="40"/>
      <c r="F64" s="42">
        <f>C64-B64</f>
        <v>-39713.100000000093</v>
      </c>
    </row>
    <row r="65" spans="1:6" x14ac:dyDescent="0.25">
      <c r="A65" s="5" t="s">
        <v>27</v>
      </c>
      <c r="B65" s="41">
        <v>541855.19999999995</v>
      </c>
      <c r="C65" s="49">
        <v>524803.5</v>
      </c>
      <c r="D65" s="42">
        <f t="shared" si="5"/>
        <v>96.853089164780556</v>
      </c>
      <c r="E65" s="40"/>
      <c r="F65" s="42">
        <f t="shared" si="6"/>
        <v>-17051.699999999953</v>
      </c>
    </row>
    <row r="66" spans="1:6" x14ac:dyDescent="0.25">
      <c r="A66" s="4" t="s">
        <v>98</v>
      </c>
      <c r="B66" s="37">
        <f>B67+B68+B69+B70</f>
        <v>1821914.0999999999</v>
      </c>
      <c r="C66" s="37">
        <f>C67+C68+C69+C70</f>
        <v>1423354.5000000002</v>
      </c>
      <c r="D66" s="38">
        <f t="shared" si="5"/>
        <v>78.124127806025555</v>
      </c>
      <c r="E66" s="40"/>
      <c r="F66" s="38">
        <f t="shared" si="6"/>
        <v>-398559.59999999963</v>
      </c>
    </row>
    <row r="67" spans="1:6" x14ac:dyDescent="0.25">
      <c r="A67" s="5" t="s">
        <v>28</v>
      </c>
      <c r="B67" s="41">
        <v>114758.9</v>
      </c>
      <c r="C67" s="49">
        <v>62279.9</v>
      </c>
      <c r="D67" s="42">
        <f t="shared" si="5"/>
        <v>54.270213464925163</v>
      </c>
      <c r="E67" s="40"/>
      <c r="F67" s="42">
        <f t="shared" si="6"/>
        <v>-52478.999999999993</v>
      </c>
    </row>
    <row r="68" spans="1:6" x14ac:dyDescent="0.25">
      <c r="A68" s="5" t="s">
        <v>29</v>
      </c>
      <c r="B68" s="41">
        <v>113684.5</v>
      </c>
      <c r="C68" s="49">
        <v>113410.2</v>
      </c>
      <c r="D68" s="42">
        <f t="shared" si="5"/>
        <v>99.758718206967529</v>
      </c>
      <c r="E68" s="40"/>
      <c r="F68" s="42">
        <f t="shared" si="6"/>
        <v>-274.30000000000291</v>
      </c>
    </row>
    <row r="69" spans="1:6" x14ac:dyDescent="0.25">
      <c r="A69" s="5" t="s">
        <v>30</v>
      </c>
      <c r="B69" s="41">
        <v>1410696.7</v>
      </c>
      <c r="C69" s="49">
        <v>1068259.3</v>
      </c>
      <c r="D69" s="42">
        <f t="shared" si="5"/>
        <v>75.725653855998971</v>
      </c>
      <c r="E69" s="40"/>
      <c r="F69" s="42">
        <f t="shared" si="6"/>
        <v>-342437.39999999991</v>
      </c>
    </row>
    <row r="70" spans="1:6" x14ac:dyDescent="0.25">
      <c r="A70" s="5" t="s">
        <v>31</v>
      </c>
      <c r="B70" s="41">
        <v>182774</v>
      </c>
      <c r="C70" s="49">
        <v>179405.1</v>
      </c>
      <c r="D70" s="42">
        <f t="shared" si="5"/>
        <v>98.15679473010384</v>
      </c>
      <c r="E70" s="40"/>
      <c r="F70" s="42">
        <f t="shared" si="6"/>
        <v>-3368.8999999999942</v>
      </c>
    </row>
    <row r="71" spans="1:6" s="8" customFormat="1" x14ac:dyDescent="0.25">
      <c r="A71" s="4" t="s">
        <v>79</v>
      </c>
      <c r="B71" s="37">
        <f>B72+B73+B74</f>
        <v>198469.9</v>
      </c>
      <c r="C71" s="37">
        <f>C72+C73+C74</f>
        <v>190656.69999999998</v>
      </c>
      <c r="D71" s="38">
        <f t="shared" si="5"/>
        <v>96.063282140012149</v>
      </c>
      <c r="E71" s="40"/>
      <c r="F71" s="38">
        <f t="shared" si="6"/>
        <v>-7813.2000000000116</v>
      </c>
    </row>
    <row r="72" spans="1:6" x14ac:dyDescent="0.25">
      <c r="A72" s="7" t="s">
        <v>32</v>
      </c>
      <c r="B72" s="41">
        <v>170865.1</v>
      </c>
      <c r="C72" s="21">
        <v>163294</v>
      </c>
      <c r="D72" s="42">
        <f t="shared" si="5"/>
        <v>95.568960542556667</v>
      </c>
      <c r="E72" s="40"/>
      <c r="F72" s="42">
        <f t="shared" si="6"/>
        <v>-7571.1000000000058</v>
      </c>
    </row>
    <row r="73" spans="1:6" ht="27.6" x14ac:dyDescent="0.25">
      <c r="A73" s="5" t="s">
        <v>33</v>
      </c>
      <c r="B73" s="41">
        <v>10599.3</v>
      </c>
      <c r="C73" s="49">
        <v>10457.299999999999</v>
      </c>
      <c r="D73" s="42">
        <f t="shared" ref="D73:D99" si="7">C73/B73*100</f>
        <v>98.660288887001968</v>
      </c>
      <c r="E73" s="40"/>
      <c r="F73" s="42">
        <f t="shared" si="6"/>
        <v>-142</v>
      </c>
    </row>
    <row r="74" spans="1:6" x14ac:dyDescent="0.25">
      <c r="A74" s="5" t="s">
        <v>34</v>
      </c>
      <c r="B74" s="41">
        <v>17005.5</v>
      </c>
      <c r="C74" s="49">
        <v>16905.400000000001</v>
      </c>
      <c r="D74" s="42">
        <f t="shared" si="7"/>
        <v>99.411366910705368</v>
      </c>
      <c r="E74" s="40"/>
      <c r="F74" s="42">
        <f t="shared" si="6"/>
        <v>-100.09999999999854</v>
      </c>
    </row>
    <row r="75" spans="1:6" x14ac:dyDescent="0.25">
      <c r="A75" s="4" t="s">
        <v>80</v>
      </c>
      <c r="B75" s="37">
        <f>B76+B77+B78++B79+B80</f>
        <v>7070904.2999999998</v>
      </c>
      <c r="C75" s="37">
        <f>C76+C77+C78++C79+C80</f>
        <v>6716968.8999999994</v>
      </c>
      <c r="D75" s="38">
        <f t="shared" si="7"/>
        <v>94.994481823208943</v>
      </c>
      <c r="E75" s="40"/>
      <c r="F75" s="38">
        <f t="shared" si="6"/>
        <v>-353935.40000000037</v>
      </c>
    </row>
    <row r="76" spans="1:6" x14ac:dyDescent="0.25">
      <c r="A76" s="5" t="s">
        <v>35</v>
      </c>
      <c r="B76" s="41">
        <v>3280740.5</v>
      </c>
      <c r="C76" s="49">
        <v>3103732.6</v>
      </c>
      <c r="D76" s="42">
        <f t="shared" si="7"/>
        <v>94.604635752202896</v>
      </c>
      <c r="E76" s="40"/>
      <c r="F76" s="42">
        <f t="shared" si="6"/>
        <v>-177007.89999999991</v>
      </c>
    </row>
    <row r="77" spans="1:6" x14ac:dyDescent="0.25">
      <c r="A77" s="5" t="s">
        <v>36</v>
      </c>
      <c r="B77" s="41">
        <v>3310857</v>
      </c>
      <c r="C77" s="49">
        <v>3135208.1</v>
      </c>
      <c r="D77" s="42">
        <f t="shared" si="7"/>
        <v>94.694760299221628</v>
      </c>
      <c r="E77" s="40"/>
      <c r="F77" s="42">
        <f t="shared" si="6"/>
        <v>-175648.89999999991</v>
      </c>
    </row>
    <row r="78" spans="1:6" x14ac:dyDescent="0.25">
      <c r="A78" s="5" t="s">
        <v>37</v>
      </c>
      <c r="B78" s="41">
        <v>342609.6</v>
      </c>
      <c r="C78" s="49">
        <v>342309.1</v>
      </c>
      <c r="D78" s="42">
        <f t="shared" si="7"/>
        <v>99.912290840653611</v>
      </c>
      <c r="E78" s="40"/>
      <c r="F78" s="42">
        <f t="shared" si="6"/>
        <v>-300.5</v>
      </c>
    </row>
    <row r="79" spans="1:6" x14ac:dyDescent="0.25">
      <c r="A79" s="5" t="s">
        <v>38</v>
      </c>
      <c r="B79" s="41">
        <v>537.79999999999995</v>
      </c>
      <c r="C79" s="49">
        <v>537.79999999999995</v>
      </c>
      <c r="D79" s="42">
        <f t="shared" si="7"/>
        <v>100</v>
      </c>
      <c r="E79" s="40"/>
      <c r="F79" s="42">
        <f t="shared" si="6"/>
        <v>0</v>
      </c>
    </row>
    <row r="80" spans="1:6" x14ac:dyDescent="0.25">
      <c r="A80" s="5" t="s">
        <v>39</v>
      </c>
      <c r="B80" s="41">
        <v>136159.4</v>
      </c>
      <c r="C80" s="49">
        <v>135181.29999999999</v>
      </c>
      <c r="D80" s="42">
        <f t="shared" si="7"/>
        <v>99.281650771081544</v>
      </c>
      <c r="E80" s="40"/>
      <c r="F80" s="42">
        <f t="shared" si="6"/>
        <v>-978.10000000000582</v>
      </c>
    </row>
    <row r="81" spans="1:6" x14ac:dyDescent="0.25">
      <c r="A81" s="4" t="s">
        <v>81</v>
      </c>
      <c r="B81" s="37">
        <f>B82+B83</f>
        <v>356168.89999999997</v>
      </c>
      <c r="C81" s="37">
        <f>C82+C83</f>
        <v>343454.9</v>
      </c>
      <c r="D81" s="38">
        <f t="shared" si="7"/>
        <v>96.430345265967929</v>
      </c>
      <c r="E81" s="40"/>
      <c r="F81" s="38">
        <f t="shared" si="6"/>
        <v>-12713.999999999942</v>
      </c>
    </row>
    <row r="82" spans="1:6" x14ac:dyDescent="0.25">
      <c r="A82" s="5" t="s">
        <v>40</v>
      </c>
      <c r="B82" s="41">
        <v>309974.59999999998</v>
      </c>
      <c r="C82" s="49">
        <v>297308.5</v>
      </c>
      <c r="D82" s="42">
        <f t="shared" si="7"/>
        <v>95.91382648771868</v>
      </c>
      <c r="E82" s="40"/>
      <c r="F82" s="42">
        <f t="shared" si="6"/>
        <v>-12666.099999999977</v>
      </c>
    </row>
    <row r="83" spans="1:6" x14ac:dyDescent="0.25">
      <c r="A83" s="5" t="s">
        <v>41</v>
      </c>
      <c r="B83" s="41">
        <v>46194.3</v>
      </c>
      <c r="C83" s="49">
        <v>46146.400000000001</v>
      </c>
      <c r="D83" s="42">
        <f t="shared" si="7"/>
        <v>99.896307553096378</v>
      </c>
      <c r="E83" s="40"/>
      <c r="F83" s="42">
        <f t="shared" si="6"/>
        <v>-47.900000000001455</v>
      </c>
    </row>
    <row r="84" spans="1:6" x14ac:dyDescent="0.25">
      <c r="A84" s="4" t="s">
        <v>82</v>
      </c>
      <c r="B84" s="37">
        <f>B85+B86+B87+B88</f>
        <v>216944.1</v>
      </c>
      <c r="C84" s="37">
        <f>C85+C86+C87+C88</f>
        <v>121890.8</v>
      </c>
      <c r="D84" s="38">
        <f t="shared" si="7"/>
        <v>56.18534912910745</v>
      </c>
      <c r="E84" s="40"/>
      <c r="F84" s="38">
        <f t="shared" si="6"/>
        <v>-95053.3</v>
      </c>
    </row>
    <row r="85" spans="1:6" x14ac:dyDescent="0.25">
      <c r="A85" s="5" t="s">
        <v>42</v>
      </c>
      <c r="B85" s="41">
        <v>661.4</v>
      </c>
      <c r="C85" s="49">
        <v>412.4</v>
      </c>
      <c r="D85" s="42">
        <f t="shared" si="7"/>
        <v>62.352585424856365</v>
      </c>
      <c r="E85" s="40"/>
      <c r="F85" s="42">
        <f t="shared" si="6"/>
        <v>-249</v>
      </c>
    </row>
    <row r="86" spans="1:6" x14ac:dyDescent="0.25">
      <c r="A86" s="5" t="s">
        <v>43</v>
      </c>
      <c r="B86" s="41">
        <v>8107</v>
      </c>
      <c r="C86" s="49">
        <v>7653.6</v>
      </c>
      <c r="D86" s="42">
        <f t="shared" si="7"/>
        <v>94.407302331318618</v>
      </c>
      <c r="E86" s="40"/>
      <c r="F86" s="42">
        <f t="shared" si="6"/>
        <v>-453.39999999999964</v>
      </c>
    </row>
    <row r="87" spans="1:6" x14ac:dyDescent="0.25">
      <c r="A87" s="5" t="s">
        <v>44</v>
      </c>
      <c r="B87" s="41">
        <v>207780.6</v>
      </c>
      <c r="C87" s="49">
        <v>113429.7</v>
      </c>
      <c r="D87" s="42">
        <f t="shared" si="7"/>
        <v>54.591092719917064</v>
      </c>
      <c r="E87" s="40"/>
      <c r="F87" s="42">
        <f t="shared" si="6"/>
        <v>-94350.900000000009</v>
      </c>
    </row>
    <row r="88" spans="1:6" x14ac:dyDescent="0.25">
      <c r="A88" s="5" t="s">
        <v>45</v>
      </c>
      <c r="B88" s="41">
        <v>395.1</v>
      </c>
      <c r="C88" s="49">
        <v>395.1</v>
      </c>
      <c r="D88" s="42">
        <f t="shared" si="7"/>
        <v>100</v>
      </c>
      <c r="E88" s="40"/>
      <c r="F88" s="42">
        <f t="shared" si="6"/>
        <v>0</v>
      </c>
    </row>
    <row r="89" spans="1:6" x14ac:dyDescent="0.25">
      <c r="A89" s="4" t="s">
        <v>83</v>
      </c>
      <c r="B89" s="37">
        <f>B90+B91+B92+B93</f>
        <v>339182</v>
      </c>
      <c r="C89" s="37">
        <f>C90+C91+C92+C93</f>
        <v>339114.8</v>
      </c>
      <c r="D89" s="38">
        <f t="shared" si="7"/>
        <v>99.980187627881193</v>
      </c>
      <c r="E89" s="40"/>
      <c r="F89" s="38">
        <f t="shared" si="6"/>
        <v>-67.200000000011642</v>
      </c>
    </row>
    <row r="90" spans="1:6" x14ac:dyDescent="0.25">
      <c r="A90" s="7" t="s">
        <v>46</v>
      </c>
      <c r="B90" s="41">
        <v>23113</v>
      </c>
      <c r="C90" s="21">
        <v>23108.799999999999</v>
      </c>
      <c r="D90" s="42">
        <f t="shared" si="7"/>
        <v>99.981828408255097</v>
      </c>
      <c r="E90" s="40"/>
      <c r="F90" s="42">
        <f t="shared" si="6"/>
        <v>-4.2000000000007276</v>
      </c>
    </row>
    <row r="91" spans="1:6" x14ac:dyDescent="0.25">
      <c r="A91" s="7" t="s">
        <v>47</v>
      </c>
      <c r="B91" s="41">
        <v>3531.5</v>
      </c>
      <c r="C91" s="21">
        <v>3485.2</v>
      </c>
      <c r="D91" s="42">
        <f t="shared" si="7"/>
        <v>98.688942375761002</v>
      </c>
      <c r="E91" s="40"/>
      <c r="F91" s="42">
        <f t="shared" si="6"/>
        <v>-46.300000000000182</v>
      </c>
    </row>
    <row r="92" spans="1:6" x14ac:dyDescent="0.25">
      <c r="A92" s="7" t="s">
        <v>48</v>
      </c>
      <c r="B92" s="41">
        <v>294196.59999999998</v>
      </c>
      <c r="C92" s="21">
        <v>294196.59999999998</v>
      </c>
      <c r="D92" s="42">
        <f t="shared" si="7"/>
        <v>100</v>
      </c>
      <c r="E92" s="40"/>
      <c r="F92" s="42">
        <f t="shared" si="6"/>
        <v>0</v>
      </c>
    </row>
    <row r="93" spans="1:6" x14ac:dyDescent="0.25">
      <c r="A93" s="7" t="s">
        <v>49</v>
      </c>
      <c r="B93" s="41">
        <v>18340.900000000001</v>
      </c>
      <c r="C93" s="21">
        <v>18324.2</v>
      </c>
      <c r="D93" s="42">
        <f t="shared" si="7"/>
        <v>99.908946671101191</v>
      </c>
      <c r="E93" s="40"/>
      <c r="F93" s="42">
        <f t="shared" si="6"/>
        <v>-16.700000000000728</v>
      </c>
    </row>
    <row r="94" spans="1:6" x14ac:dyDescent="0.25">
      <c r="A94" s="6" t="s">
        <v>84</v>
      </c>
      <c r="B94" s="37">
        <f>B95+B96</f>
        <v>18168</v>
      </c>
      <c r="C94" s="37">
        <f>C95+C96</f>
        <v>18168</v>
      </c>
      <c r="D94" s="38">
        <f t="shared" si="7"/>
        <v>100</v>
      </c>
      <c r="E94" s="40"/>
      <c r="F94" s="38">
        <f t="shared" si="6"/>
        <v>0</v>
      </c>
    </row>
    <row r="95" spans="1:6" x14ac:dyDescent="0.25">
      <c r="A95" s="5" t="s">
        <v>50</v>
      </c>
      <c r="B95" s="41">
        <v>8980</v>
      </c>
      <c r="C95" s="21">
        <v>8980</v>
      </c>
      <c r="D95" s="42">
        <f t="shared" si="7"/>
        <v>100</v>
      </c>
      <c r="E95" s="40"/>
      <c r="F95" s="42">
        <f t="shared" si="6"/>
        <v>0</v>
      </c>
    </row>
    <row r="96" spans="1:6" x14ac:dyDescent="0.25">
      <c r="A96" s="5" t="s">
        <v>51</v>
      </c>
      <c r="B96" s="41">
        <v>9188</v>
      </c>
      <c r="C96" s="21">
        <v>9188</v>
      </c>
      <c r="D96" s="42">
        <f t="shared" si="7"/>
        <v>100</v>
      </c>
      <c r="E96" s="40"/>
      <c r="F96" s="42">
        <f t="shared" si="6"/>
        <v>0</v>
      </c>
    </row>
    <row r="97" spans="1:6" x14ac:dyDescent="0.25">
      <c r="A97" s="6" t="s">
        <v>108</v>
      </c>
      <c r="B97" s="37">
        <v>117517.1</v>
      </c>
      <c r="C97" s="53">
        <v>113922.5</v>
      </c>
      <c r="D97" s="38">
        <f t="shared" si="7"/>
        <v>96.941211108851391</v>
      </c>
      <c r="E97" s="40"/>
      <c r="F97" s="38">
        <f t="shared" si="6"/>
        <v>-3594.6000000000058</v>
      </c>
    </row>
    <row r="98" spans="1:6" ht="27.6" x14ac:dyDescent="0.25">
      <c r="A98" s="27" t="s">
        <v>109</v>
      </c>
      <c r="B98" s="41">
        <v>117517.1</v>
      </c>
      <c r="C98" s="21">
        <v>113922.5</v>
      </c>
      <c r="D98" s="42">
        <f t="shared" si="7"/>
        <v>96.941211108851391</v>
      </c>
      <c r="E98" s="40"/>
      <c r="F98" s="42">
        <f t="shared" si="6"/>
        <v>-3594.6000000000058</v>
      </c>
    </row>
    <row r="99" spans="1:6" x14ac:dyDescent="0.25">
      <c r="A99" s="10" t="s">
        <v>92</v>
      </c>
      <c r="B99" s="37">
        <f>B50+B58+B62+B66+B71+B75+B81+B84+B89+B94+B97</f>
        <v>13696113.9</v>
      </c>
      <c r="C99" s="37">
        <f>C50+C58+C62+C66+C71+C75+C81+C84+C89+C94+C97</f>
        <v>12759432.300000003</v>
      </c>
      <c r="D99" s="38">
        <f t="shared" si="7"/>
        <v>93.160968090371981</v>
      </c>
      <c r="E99" s="40"/>
      <c r="F99" s="38">
        <f>C99-B99</f>
        <v>-936681.59999999776</v>
      </c>
    </row>
    <row r="100" spans="1:6" ht="27.6" x14ac:dyDescent="0.25">
      <c r="A100" s="12" t="s">
        <v>102</v>
      </c>
      <c r="B100" s="16">
        <v>-3463.6</v>
      </c>
      <c r="C100" s="44"/>
      <c r="D100" s="17"/>
      <c r="E100" s="40"/>
      <c r="F100" s="18"/>
    </row>
    <row r="101" spans="1:6" x14ac:dyDescent="0.25">
      <c r="A101" s="12"/>
      <c r="B101" s="16"/>
      <c r="C101" s="44"/>
      <c r="D101" s="17"/>
      <c r="E101" s="40"/>
      <c r="F101" s="18"/>
    </row>
    <row r="102" spans="1:6" x14ac:dyDescent="0.25">
      <c r="A102" s="11" t="s">
        <v>99</v>
      </c>
      <c r="B102" s="37">
        <f>B48-B99+B100</f>
        <v>-770891.1</v>
      </c>
      <c r="C102" s="37">
        <f>C48-C99+C100</f>
        <v>-198428.40000000224</v>
      </c>
      <c r="D102" s="38"/>
      <c r="E102" s="19"/>
      <c r="F102" s="41" t="s">
        <v>97</v>
      </c>
    </row>
    <row r="103" spans="1:6" x14ac:dyDescent="0.25">
      <c r="A103" s="6" t="s">
        <v>87</v>
      </c>
      <c r="B103" s="37">
        <f>B104+B105</f>
        <v>-656000.00000000023</v>
      </c>
      <c r="C103" s="37">
        <f>C104+C105</f>
        <v>-662000.00000000023</v>
      </c>
      <c r="D103" s="20"/>
      <c r="E103" s="19"/>
      <c r="F103" s="41" t="s">
        <v>97</v>
      </c>
    </row>
    <row r="104" spans="1:6" x14ac:dyDescent="0.25">
      <c r="A104" s="7" t="s">
        <v>88</v>
      </c>
      <c r="B104" s="41">
        <v>1856993.2</v>
      </c>
      <c r="C104" s="42">
        <v>1850993.2</v>
      </c>
      <c r="D104" s="20"/>
      <c r="E104" s="19"/>
      <c r="F104" s="41" t="s">
        <v>97</v>
      </c>
    </row>
    <row r="105" spans="1:6" x14ac:dyDescent="0.25">
      <c r="A105" s="7" t="s">
        <v>89</v>
      </c>
      <c r="B105" s="41">
        <v>-2512993.2000000002</v>
      </c>
      <c r="C105" s="42">
        <v>-2512993.2000000002</v>
      </c>
      <c r="D105" s="20"/>
      <c r="E105" s="19"/>
      <c r="F105" s="41" t="s">
        <v>97</v>
      </c>
    </row>
    <row r="106" spans="1:6" x14ac:dyDescent="0.25">
      <c r="A106" s="6" t="s">
        <v>96</v>
      </c>
      <c r="B106" s="37">
        <v>982000</v>
      </c>
      <c r="C106" s="37">
        <v>982000</v>
      </c>
      <c r="D106" s="20"/>
      <c r="E106" s="19"/>
      <c r="F106" s="41" t="s">
        <v>97</v>
      </c>
    </row>
    <row r="107" spans="1:6" ht="27.6" x14ac:dyDescent="0.25">
      <c r="A107" s="6" t="s">
        <v>90</v>
      </c>
      <c r="B107" s="37">
        <v>444891.1</v>
      </c>
      <c r="C107" s="37">
        <v>-121571.6</v>
      </c>
      <c r="D107" s="20"/>
      <c r="E107" s="19"/>
      <c r="F107" s="41" t="s">
        <v>97</v>
      </c>
    </row>
    <row r="108" spans="1:6" ht="27.6" x14ac:dyDescent="0.25">
      <c r="A108" s="13" t="s">
        <v>91</v>
      </c>
      <c r="B108" s="37">
        <f>B103+B106+B107</f>
        <v>770891.09999999974</v>
      </c>
      <c r="C108" s="37">
        <f>C103+C106+C107</f>
        <v>198428.39999999976</v>
      </c>
      <c r="D108" s="20"/>
      <c r="E108" s="19"/>
      <c r="F108" s="41" t="s">
        <v>97</v>
      </c>
    </row>
    <row r="110" spans="1:6" x14ac:dyDescent="0.25">
      <c r="A110" s="23"/>
    </row>
    <row r="111" spans="1:6" x14ac:dyDescent="0.25">
      <c r="A111" s="3" t="s">
        <v>100</v>
      </c>
      <c r="F111" s="39" t="s">
        <v>101</v>
      </c>
    </row>
  </sheetData>
  <mergeCells count="1">
    <mergeCell ref="A1:F3"/>
  </mergeCells>
  <pageMargins left="0.59055118110236227" right="0.39370078740157483" top="0.39370078740157483" bottom="0.39370078740157483" header="0.11811023622047245" footer="0.11811023622047245"/>
  <pageSetup paperSize="9" scale="70" fitToHeight="0" orientation="portrait" r:id="rId1"/>
  <headerFooter alignWithMargins="0"/>
  <rowBreaks count="1" manualBreakCount="1">
    <brk id="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за 2020 год</vt:lpstr>
      <vt:lpstr>Лист1</vt:lpstr>
      <vt:lpstr>' за 2020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2021-01-21T13:13:09Z</dcterms:modified>
</cp:coreProperties>
</file>