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240" windowWidth="23256" windowHeight="10692"/>
  </bookViews>
  <sheets>
    <sheet name=" 01.11.2020 " sheetId="6" r:id="rId1"/>
    <sheet name="Лист1" sheetId="7" state="hidden" r:id="rId2"/>
  </sheets>
  <definedNames>
    <definedName name="_xlnm.Print_Area" localSheetId="0">' 01.11.2020 '!$A$1:$F$109</definedName>
  </definedNames>
  <calcPr calcId="145621"/>
</workbook>
</file>

<file path=xl/calcChain.xml><?xml version="1.0" encoding="utf-8"?>
<calcChain xmlns="http://schemas.openxmlformats.org/spreadsheetml/2006/main">
  <c r="C29" i="6" l="1"/>
  <c r="C28" i="6"/>
  <c r="B102" i="6" l="1"/>
  <c r="C102" i="6" l="1"/>
  <c r="C107" i="6" s="1"/>
  <c r="D31" i="6"/>
  <c r="C10" i="6"/>
  <c r="C62" i="6" l="1"/>
  <c r="C58" i="6"/>
  <c r="D46" i="6" l="1"/>
  <c r="F40" i="6"/>
  <c r="D40" i="6"/>
  <c r="C26" i="6" l="1"/>
  <c r="C13" i="6" l="1"/>
  <c r="B50" i="6" l="1"/>
  <c r="B58" i="6"/>
  <c r="B62" i="6"/>
  <c r="B66" i="6"/>
  <c r="B71" i="6"/>
  <c r="B75" i="6"/>
  <c r="B81" i="6"/>
  <c r="B84" i="6"/>
  <c r="B89" i="6"/>
  <c r="B94" i="6"/>
  <c r="B98" i="6" l="1"/>
  <c r="C39" i="6"/>
  <c r="B26" i="6" l="1"/>
  <c r="D14" i="6" l="1"/>
  <c r="F14" i="6"/>
  <c r="B13" i="6"/>
  <c r="D55" i="6" l="1"/>
  <c r="F64" i="6" l="1"/>
  <c r="D22" i="6"/>
  <c r="F52" i="6" l="1"/>
  <c r="F53" i="6"/>
  <c r="F54" i="6"/>
  <c r="F55" i="6"/>
  <c r="F56" i="6"/>
  <c r="F57" i="6"/>
  <c r="F59" i="6"/>
  <c r="F60" i="6"/>
  <c r="F61" i="6"/>
  <c r="F63" i="6"/>
  <c r="F65" i="6"/>
  <c r="F67" i="6"/>
  <c r="F68" i="6"/>
  <c r="F69" i="6"/>
  <c r="F70" i="6"/>
  <c r="F72" i="6"/>
  <c r="F73" i="6"/>
  <c r="F74" i="6"/>
  <c r="F76" i="6"/>
  <c r="F77" i="6"/>
  <c r="F78" i="6"/>
  <c r="F79" i="6"/>
  <c r="F80" i="6"/>
  <c r="F82" i="6"/>
  <c r="F83" i="6"/>
  <c r="F85" i="6"/>
  <c r="F86" i="6"/>
  <c r="F87" i="6"/>
  <c r="F88" i="6"/>
  <c r="F90" i="6"/>
  <c r="F91" i="6"/>
  <c r="F92" i="6"/>
  <c r="F93" i="6"/>
  <c r="F95" i="6"/>
  <c r="F96" i="6"/>
  <c r="F51" i="6"/>
  <c r="F11" i="6"/>
  <c r="F12" i="6"/>
  <c r="F15" i="6"/>
  <c r="F16" i="6"/>
  <c r="F17" i="6"/>
  <c r="F19" i="6"/>
  <c r="F20" i="6"/>
  <c r="F21" i="6"/>
  <c r="F22" i="6"/>
  <c r="F23" i="6"/>
  <c r="F24" i="6"/>
  <c r="F27" i="6"/>
  <c r="F30" i="6"/>
  <c r="F31" i="6"/>
  <c r="F32" i="6"/>
  <c r="F33" i="6"/>
  <c r="F35" i="6"/>
  <c r="F36" i="6"/>
  <c r="F37" i="6"/>
  <c r="F38" i="6"/>
  <c r="F41" i="6"/>
  <c r="F42" i="6"/>
  <c r="F43" i="6"/>
  <c r="F44" i="6"/>
  <c r="F45" i="6"/>
  <c r="F46" i="6"/>
  <c r="F47" i="6"/>
  <c r="D59" i="6" l="1"/>
  <c r="B107" i="6"/>
  <c r="F28" i="6" l="1"/>
  <c r="D12" i="6" l="1"/>
  <c r="C34" i="6"/>
  <c r="C25" i="6" s="1"/>
  <c r="D53" i="6" l="1"/>
  <c r="D47" i="6"/>
  <c r="D45" i="6"/>
  <c r="D43" i="6"/>
  <c r="D42" i="6"/>
  <c r="D41" i="6"/>
  <c r="C18" i="6"/>
  <c r="C9" i="6" s="1"/>
  <c r="C94" i="6"/>
  <c r="C89" i="6"/>
  <c r="C84" i="6"/>
  <c r="C81" i="6"/>
  <c r="C75" i="6"/>
  <c r="C71" i="6"/>
  <c r="C66" i="6"/>
  <c r="C50" i="6"/>
  <c r="B10" i="6"/>
  <c r="B39" i="6"/>
  <c r="F39" i="6" s="1"/>
  <c r="B34" i="6"/>
  <c r="B18" i="6"/>
  <c r="F34" i="6" l="1"/>
  <c r="B25" i="6"/>
  <c r="F94" i="6"/>
  <c r="F89" i="6"/>
  <c r="F84" i="6"/>
  <c r="F81" i="6"/>
  <c r="F75" i="6"/>
  <c r="F71" i="6"/>
  <c r="F66" i="6"/>
  <c r="F62" i="6"/>
  <c r="F58" i="6"/>
  <c r="F50" i="6"/>
  <c r="F18" i="6"/>
  <c r="F10" i="6"/>
  <c r="F13" i="6"/>
  <c r="B9" i="6"/>
  <c r="D39" i="6"/>
  <c r="F9" i="6" l="1"/>
  <c r="B8" i="6"/>
  <c r="D9" i="6"/>
  <c r="B48" i="6"/>
  <c r="B101" i="6" s="1"/>
  <c r="D72" i="6"/>
  <c r="D91" i="6"/>
  <c r="D93" i="6"/>
  <c r="D68" i="6"/>
  <c r="D70" i="6"/>
  <c r="D21" i="6"/>
  <c r="D32" i="6"/>
  <c r="D34" i="6"/>
  <c r="D63" i="6"/>
  <c r="D66" i="6"/>
  <c r="D75" i="6"/>
  <c r="D89" i="6"/>
  <c r="D69" i="6"/>
  <c r="D81" i="6"/>
  <c r="D16" i="6"/>
  <c r="D37" i="6"/>
  <c r="D73" i="6"/>
  <c r="D78" i="6"/>
  <c r="D86" i="6"/>
  <c r="D27" i="6"/>
  <c r="D92" i="6"/>
  <c r="D11" i="6"/>
  <c r="D19" i="6"/>
  <c r="D52" i="6"/>
  <c r="D54" i="6"/>
  <c r="D58" i="6"/>
  <c r="D60" i="6"/>
  <c r="D62" i="6"/>
  <c r="D77" i="6"/>
  <c r="D83" i="6"/>
  <c r="D85" i="6"/>
  <c r="D10" i="6"/>
  <c r="D18" i="6"/>
  <c r="D20" i="6"/>
  <c r="D28" i="6"/>
  <c r="D51" i="6"/>
  <c r="D57" i="6"/>
  <c r="D61" i="6"/>
  <c r="D71" i="6"/>
  <c r="D76" i="6"/>
  <c r="D84" i="6"/>
  <c r="D94" i="6"/>
  <c r="D13" i="6"/>
  <c r="D23" i="6"/>
  <c r="D35" i="6"/>
  <c r="D50" i="6"/>
  <c r="D56" i="6"/>
  <c r="D65" i="6"/>
  <c r="D67" i="6"/>
  <c r="D74" i="6"/>
  <c r="D79" i="6"/>
  <c r="D88" i="6"/>
  <c r="D90" i="6"/>
  <c r="D95" i="6"/>
  <c r="D15" i="6"/>
  <c r="D17" i="6"/>
  <c r="D33" i="6"/>
  <c r="D36" i="6"/>
  <c r="D38" i="6"/>
  <c r="D64" i="6"/>
  <c r="D80" i="6"/>
  <c r="D82" i="6"/>
  <c r="D87" i="6"/>
  <c r="D96" i="6"/>
  <c r="F29" i="6" l="1"/>
  <c r="D26" i="6"/>
  <c r="D29" i="6"/>
  <c r="C8" i="6" l="1"/>
  <c r="F8" i="6" s="1"/>
  <c r="F26" i="6"/>
  <c r="F25" i="6" l="1"/>
  <c r="D8" i="6"/>
  <c r="D25" i="6"/>
  <c r="C48" i="6"/>
  <c r="D48" i="6" l="1"/>
  <c r="F48" i="6"/>
  <c r="D97" i="6"/>
  <c r="C98" i="6"/>
  <c r="C101" i="6" s="1"/>
  <c r="F97" i="6"/>
  <c r="F98" i="6" l="1"/>
  <c r="D98" i="6"/>
</calcChain>
</file>

<file path=xl/sharedStrings.xml><?xml version="1.0" encoding="utf-8"?>
<sst xmlns="http://schemas.openxmlformats.org/spreadsheetml/2006/main" count="116" uniqueCount="110">
  <si>
    <t>Наименование показателя</t>
  </si>
  <si>
    <t>План на год с учетом изменений  (тыс.руб.)</t>
  </si>
  <si>
    <t>Процент исполнения к плану на год</t>
  </si>
  <si>
    <r>
      <t>НАЛОГОВЫЕ И НЕНАЛОГОВЫЕ</t>
    </r>
    <r>
      <rPr>
        <b/>
        <sz val="11"/>
        <rFont val="Arial"/>
        <family val="2"/>
      </rPr>
      <t xml:space="preserve"> ДОХОДЫ</t>
    </r>
  </si>
  <si>
    <t>Налог на доходы физических лиц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</si>
  <si>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</si>
  <si>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</si>
  <si>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</si>
  <si>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</si>
  <si>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Транспортный налог</t>
  </si>
  <si>
    <t>Земельный налог</t>
  </si>
  <si>
    <t>Плата за негативное воздействие на окружающую среду</t>
  </si>
  <si>
    <t>Иные межбюджетные трансферты</t>
  </si>
  <si>
    <t>Прочие безвозмездные поступления от других бюджетов бюджетной системы</t>
  </si>
  <si>
    <t>Прочие безвозмездные поступления в бюджеты городских округов</t>
  </si>
  <si>
    <t>Функционирование 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</si>
  <si>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</si>
  <si>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Судебная система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</si>
  <si>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</si>
  <si>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</si>
  <si>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</si>
  <si>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</si>
  <si>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Органы юстиции</t>
  </si>
  <si>
    <t>Защита населения и территорий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</si>
  <si>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</si>
  <si>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</si>
  <si>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</si>
  <si>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</si>
  <si>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</si>
  <si>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</si>
  <si>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</si>
  <si>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</si>
  <si>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Сбор, удаление отходов и очистка сточных вод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</si>
  <si>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</si>
  <si>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</si>
  <si>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</si>
  <si>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</si>
  <si>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</si>
  <si>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 xml:space="preserve">Молодежная политика </t>
  </si>
  <si>
    <t>Другие вопросы в области образования</t>
  </si>
  <si>
    <t xml:space="preserve">Культура </t>
  </si>
  <si>
    <t>Другие вопросы в области культуры, кинематографии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</si>
  <si>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</si>
  <si>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</si>
  <si>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</si>
  <si>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</si>
  <si>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</si>
  <si>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</si>
  <si>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</si>
  <si>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</si>
  <si>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Телевидение и радиовещание</t>
  </si>
  <si>
    <t>Периодическая печать и издательства</t>
  </si>
  <si>
    <r>
      <t xml:space="preserve">НАЛОГОВЫЕ </t>
    </r>
    <r>
      <rPr>
        <b/>
        <sz val="11"/>
        <rFont val="Arial"/>
        <family val="2"/>
      </rPr>
      <t xml:space="preserve"> ДОХОДЫ</t>
    </r>
  </si>
  <si>
    <r>
      <t>НЕНАЛОГОВЫЕ</t>
    </r>
    <r>
      <rPr>
        <b/>
        <sz val="11"/>
        <rFont val="Arial"/>
        <family val="2"/>
      </rPr>
      <t xml:space="preserve"> ДОХОДЫ</t>
    </r>
  </si>
  <si>
    <t xml:space="preserve">Доходы в виде прибыли,приходящейся на доли в уставных (складочных) капиталах хозяйственных товариществ и обществ,или дивидендов по акциям,принадлежащим муниципальным образованиям </t>
  </si>
  <si>
    <t xml:space="preserve">Доходы, получаемые в виде арендной платы за земли </t>
  </si>
  <si>
    <t>Доходы от сдачи в аренду имущества</t>
  </si>
  <si>
    <t>Прочие доходы от использования имущества и прав</t>
  </si>
  <si>
    <t>Доходы от предоставления на платной основе парковок (парковочных мест)</t>
  </si>
  <si>
    <t>Доходы от реализации имущества</t>
  </si>
  <si>
    <t>Доходы от продажи земельных участков</t>
  </si>
  <si>
    <t>БЕЗВОЗМЕЗДНЫЕ ПОСТУПЛЕНИЯ</t>
  </si>
  <si>
    <t>Дотации бюджетам бюджетной системы РФ</t>
  </si>
  <si>
    <t>Субсидии бюджетам бюджетной системы РФ</t>
  </si>
  <si>
    <t>Субвенции бюджетам бюджетной системы РФ</t>
  </si>
  <si>
    <t>Акцизы на нефтепродукты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</si>
  <si>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</si>
  <si>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</si>
  <si>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</si>
  <si>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Государственная пошлина</t>
  </si>
  <si>
    <t>Задолженность и перерасчёты по отменённым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</si>
  <si>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</si>
  <si>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Штрафы, санкции, возмещение ущерба</t>
  </si>
  <si>
    <t>Прочие неналоговые доходы</t>
  </si>
  <si>
    <t>Доходы от продажи материальных и нематериальных активов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</si>
  <si>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</si>
  <si>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</si>
  <si>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</si>
  <si>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</si>
  <si>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</si>
  <si>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</si>
  <si>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</si>
  <si>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</si>
  <si>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</si>
  <si>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</si>
  <si>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РАСХОДЫ</t>
  </si>
  <si>
    <t>Доходы от оказания платных услуг (работ) и компенсации затрат государства</t>
  </si>
  <si>
    <t>Кредиты кредитных организаций</t>
  </si>
  <si>
    <t>Получение кредитов</t>
  </si>
  <si>
    <t>Погашение кредитов</t>
  </si>
  <si>
    <t>Изменение остатков средств на счетах по учёту средств бюджетов</t>
  </si>
  <si>
    <t>ИСТОЧНИКИ ФИНАНСИРОВАНИЯ ДЕФИЦИТА БЮДЖЕТА - ВСЕГО</t>
  </si>
  <si>
    <t>РАСХОДЫ БЮДЖЕТА - ИТОГО</t>
  </si>
  <si>
    <t xml:space="preserve"> ДОХОДЫ БЮДЖЕТА - ИТОГО</t>
  </si>
  <si>
    <t xml:space="preserve">Доходы бюджетов бюджетной системы РФ от возврата бюджетами бюджетной системы РФ и организациями остатков субсидий, субвенций субсидий, субвенций и иных межбюджетных трансфертов, имеющих целевое назначение, прошлых лет </t>
  </si>
  <si>
    <t>ДОХОДЫ</t>
  </si>
  <si>
    <t>Бюджетные кредиты от других бюджетов</t>
  </si>
  <si>
    <t>*</t>
  </si>
  <si>
    <t>Жилищно-коммунальное хозяйство</t>
  </si>
  <si>
    <t>ДЕФИЦИТ (ПРОФИЦИТ)</t>
  </si>
  <si>
    <t>Начальник финансового управления администрации города Чебоксары</t>
  </si>
  <si>
    <t>Н.Г. Куликова</t>
  </si>
  <si>
    <t>из них межбюджетные трансферты, подлежащие уточнению решением ЧГСД</t>
  </si>
  <si>
    <t>Отклонение                                             (тыс. руб.)</t>
  </si>
  <si>
    <t>5=гр.3-гр.2</t>
  </si>
  <si>
    <t>Налоги на прибыль, доходы</t>
  </si>
  <si>
    <t>Налог, взимаемый в связи с применением упрощенной системы налогообложения</t>
  </si>
  <si>
    <t>Обслуживание государственного и муниципального долга</t>
  </si>
  <si>
    <t xml:space="preserve">Исполнено                за январь-октябрь           2020 года     (тыс.руб.)   </t>
  </si>
  <si>
    <t xml:space="preserve">Сведения об исполнении  бюджета города Чебоксары  на 01.11.2020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</si>
</sst>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_-* #,##0.00_р_._-;\-* #,##0.00_р_._-;_-* &quot;-&quot;??_р_._-;_-@_-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0"/>
      <color rgb="FF000000"/>
      <name val="Arial Cyr"/>
      <family val="2"/>
    </font>
    <font>
      <sz val="10"/>
      <color rgb="FF000000"/>
      <name val="Arial Cyr"/>
      <family val="2"/>
    </font>
    <font>
      <sz val="8"/>
      <color rgb="FF000000"/>
      <name val="Arial Cyr"/>
      <family val="2"/>
    </font>
    <font>
      <sz val="8"/>
      <color rgb="FF000000"/>
      <name val="Arial Cyr"/>
    </font>
    <font>
      <sz val="10"/>
      <color rgb="FF000000"/>
      <name val="Arial"/>
      <family val="2"/>
    </font>
    <font>
      <b/>
      <sz val="12"/>
      <color rgb="FF000000"/>
      <name val="Arial Cyr"/>
      <family val="2"/>
    </font>
    <font>
      <sz val="11"/>
      <name val="Calibri"/>
      <family val="2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FFCC"/>
      </patternFill>
    </fill>
    <fill>
      <patternFill patternType="solid">
        <fgColor rgb="FFC0C0C0"/>
      </patternFill>
    </fill>
    <fill>
      <patternFill patternType="solid">
        <fgColor rgb="FFCCCCCC"/>
      </patternFill>
    </fill>
    <fill>
      <patternFill patternType="solid">
        <fgColor indexed="6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84">
    <xf numFmtId="0" fontId="0" fillId="0" borderId="0"/>
    <xf numFmtId="0" fontId="23" fillId="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22" fillId="12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9" fillId="0" borderId="0"/>
    <xf numFmtId="0" fontId="29" fillId="0" borderId="0"/>
    <xf numFmtId="164" fontId="30" fillId="8" borderId="11">
      <alignment horizontal="right" vertical="top" shrinkToFit="1"/>
    </xf>
    <xf numFmtId="164" fontId="30" fillId="36" borderId="11">
      <alignment horizontal="right" vertical="top" shrinkToFit="1"/>
    </xf>
    <xf numFmtId="164" fontId="31" fillId="0" borderId="11">
      <alignment horizontal="right" vertical="top" shrinkToFit="1"/>
    </xf>
    <xf numFmtId="0" fontId="31" fillId="0" borderId="0">
      <alignment horizontal="center" vertical="center" wrapText="1" shrinkToFit="1"/>
    </xf>
    <xf numFmtId="164" fontId="32" fillId="37" borderId="11">
      <alignment horizontal="right" vertical="center" shrinkToFit="1"/>
    </xf>
    <xf numFmtId="164" fontId="32" fillId="36" borderId="11">
      <alignment horizontal="right" vertical="top" shrinkToFit="1"/>
    </xf>
    <xf numFmtId="164" fontId="32" fillId="38" borderId="11">
      <alignment horizontal="right" vertical="top" shrinkToFit="1"/>
    </xf>
    <xf numFmtId="164" fontId="32" fillId="0" borderId="11">
      <alignment horizontal="right" vertical="top" shrinkToFit="1"/>
    </xf>
    <xf numFmtId="164" fontId="33" fillId="0" borderId="12">
      <alignment horizontal="right" vertical="top" shrinkToFit="1"/>
    </xf>
    <xf numFmtId="0" fontId="34" fillId="0" borderId="0"/>
    <xf numFmtId="0" fontId="34" fillId="0" borderId="0"/>
    <xf numFmtId="0" fontId="29" fillId="0" borderId="0"/>
    <xf numFmtId="0" fontId="31" fillId="39" borderId="0"/>
    <xf numFmtId="0" fontId="31" fillId="40" borderId="0"/>
    <xf numFmtId="0" fontId="31" fillId="39" borderId="0"/>
    <xf numFmtId="0" fontId="32" fillId="0" borderId="0"/>
    <xf numFmtId="0" fontId="31" fillId="0" borderId="0">
      <alignment wrapText="1"/>
    </xf>
    <xf numFmtId="0" fontId="32" fillId="0" borderId="0"/>
    <xf numFmtId="0" fontId="32" fillId="0" borderId="0">
      <alignment horizontal="left"/>
    </xf>
    <xf numFmtId="0" fontId="35" fillId="0" borderId="0">
      <alignment horizontal="center" wrapText="1"/>
    </xf>
    <xf numFmtId="0" fontId="32" fillId="0" borderId="0">
      <alignment horizontal="left"/>
    </xf>
    <xf numFmtId="0" fontId="31" fillId="0" borderId="0">
      <alignment horizontal="left" vertical="center" wrapText="1"/>
    </xf>
    <xf numFmtId="0" fontId="35" fillId="0" borderId="0">
      <alignment horizontal="center"/>
    </xf>
    <xf numFmtId="0" fontId="31" fillId="0" borderId="0">
      <alignment horizontal="left" vertical="center" wrapText="1"/>
    </xf>
    <xf numFmtId="0" fontId="30" fillId="0" borderId="0">
      <alignment horizontal="center" vertical="center" shrinkToFit="1"/>
    </xf>
    <xf numFmtId="0" fontId="31" fillId="0" borderId="0">
      <alignment horizontal="right"/>
    </xf>
    <xf numFmtId="0" fontId="30" fillId="0" borderId="0">
      <alignment horizontal="center" vertical="center" shrinkToFit="1"/>
    </xf>
    <xf numFmtId="0" fontId="31" fillId="0" borderId="0">
      <alignment horizontal="center" vertical="center" shrinkToFit="1"/>
    </xf>
    <xf numFmtId="0" fontId="31" fillId="40" borderId="13"/>
    <xf numFmtId="0" fontId="31" fillId="0" borderId="0">
      <alignment horizontal="center" vertical="center" shrinkToFit="1"/>
    </xf>
    <xf numFmtId="0" fontId="31" fillId="39" borderId="13"/>
    <xf numFmtId="0" fontId="31" fillId="0" borderId="11">
      <alignment horizontal="center" vertical="center" wrapText="1"/>
    </xf>
    <xf numFmtId="0" fontId="31" fillId="39" borderId="13"/>
    <xf numFmtId="0" fontId="32" fillId="0" borderId="11">
      <alignment horizontal="center" vertical="center" wrapText="1"/>
    </xf>
    <xf numFmtId="0" fontId="31" fillId="40" borderId="14"/>
    <xf numFmtId="0" fontId="32" fillId="0" borderId="11">
      <alignment horizontal="center" vertical="center" wrapText="1"/>
    </xf>
    <xf numFmtId="0" fontId="31" fillId="39" borderId="14"/>
    <xf numFmtId="49" fontId="31" fillId="0" borderId="11">
      <alignment horizontal="left" vertical="top" wrapText="1" indent="2"/>
    </xf>
    <xf numFmtId="0" fontId="31" fillId="39" borderId="14"/>
    <xf numFmtId="0" fontId="32" fillId="36" borderId="11">
      <alignment vertical="top" wrapText="1"/>
    </xf>
    <xf numFmtId="0" fontId="30" fillId="0" borderId="11">
      <alignment horizontal="left"/>
    </xf>
    <xf numFmtId="0" fontId="32" fillId="36" borderId="11">
      <alignment vertical="top" wrapText="1"/>
    </xf>
    <xf numFmtId="0" fontId="32" fillId="38" borderId="11">
      <alignment vertical="top" wrapText="1"/>
    </xf>
    <xf numFmtId="0" fontId="31" fillId="40" borderId="15"/>
    <xf numFmtId="0" fontId="32" fillId="38" borderId="11">
      <alignment vertical="top" wrapText="1"/>
    </xf>
    <xf numFmtId="0" fontId="32" fillId="0" borderId="11">
      <alignment vertical="top" wrapText="1"/>
    </xf>
    <xf numFmtId="0" fontId="31" fillId="0" borderId="0"/>
    <xf numFmtId="0" fontId="32" fillId="0" borderId="11">
      <alignment vertical="top" wrapText="1"/>
    </xf>
    <xf numFmtId="0" fontId="31" fillId="39" borderId="15"/>
    <xf numFmtId="0" fontId="31" fillId="0" borderId="0">
      <alignment horizontal="left" wrapText="1"/>
    </xf>
    <xf numFmtId="0" fontId="31" fillId="39" borderId="15"/>
    <xf numFmtId="0" fontId="32" fillId="0" borderId="11"/>
    <xf numFmtId="49" fontId="31" fillId="0" borderId="11">
      <alignment horizontal="center" vertical="top" shrinkToFit="1"/>
    </xf>
    <xf numFmtId="0" fontId="32" fillId="0" borderId="11"/>
    <xf numFmtId="0" fontId="31" fillId="0" borderId="0">
      <alignment wrapText="1"/>
    </xf>
    <xf numFmtId="4" fontId="31" fillId="0" borderId="11">
      <alignment horizontal="right" vertical="top" shrinkToFit="1"/>
    </xf>
    <xf numFmtId="0" fontId="31" fillId="0" borderId="0">
      <alignment wrapText="1"/>
    </xf>
    <xf numFmtId="0" fontId="32" fillId="0" borderId="11">
      <alignment horizontal="center" vertical="center" wrapText="1"/>
    </xf>
    <xf numFmtId="4" fontId="30" fillId="8" borderId="11">
      <alignment horizontal="right" vertical="top" shrinkToFit="1"/>
    </xf>
    <xf numFmtId="0" fontId="32" fillId="0" borderId="11">
      <alignment horizontal="center" vertical="center" wrapText="1"/>
    </xf>
    <xf numFmtId="49" fontId="32" fillId="36" borderId="11">
      <alignment horizontal="left" vertical="top" shrinkToFit="1"/>
    </xf>
    <xf numFmtId="0" fontId="31" fillId="0" borderId="11">
      <alignment horizontal="center" vertical="center" wrapText="1"/>
    </xf>
    <xf numFmtId="49" fontId="32" fillId="36" borderId="11">
      <alignment horizontal="left" vertical="top" shrinkToFit="1"/>
    </xf>
    <xf numFmtId="0" fontId="32" fillId="38" borderId="16">
      <alignment wrapText="1"/>
    </xf>
    <xf numFmtId="0" fontId="31" fillId="0" borderId="0">
      <alignment horizontal="left" wrapText="1"/>
    </xf>
    <xf numFmtId="0" fontId="32" fillId="38" borderId="16">
      <alignment wrapText="1"/>
    </xf>
    <xf numFmtId="49" fontId="32" fillId="0" borderId="11">
      <alignment horizontal="left" vertical="top" shrinkToFit="1"/>
    </xf>
    <xf numFmtId="10" fontId="31" fillId="0" borderId="11">
      <alignment horizontal="right" vertical="top" shrinkToFit="1"/>
    </xf>
    <xf numFmtId="49" fontId="32" fillId="0" borderId="11">
      <alignment horizontal="left" vertical="top" shrinkToFit="1"/>
    </xf>
    <xf numFmtId="0" fontId="32" fillId="37" borderId="11">
      <alignment horizontal="left" vertical="center" shrinkToFit="1"/>
    </xf>
    <xf numFmtId="10" fontId="30" fillId="8" borderId="11">
      <alignment horizontal="right" vertical="top" shrinkToFit="1"/>
    </xf>
    <xf numFmtId="0" fontId="32" fillId="37" borderId="11">
      <alignment horizontal="left" vertical="center" shrinkToFit="1"/>
    </xf>
    <xf numFmtId="49" fontId="32" fillId="38" borderId="17">
      <alignment horizontal="left" vertical="top" shrinkToFit="1"/>
    </xf>
    <xf numFmtId="0" fontId="35" fillId="0" borderId="0">
      <alignment horizontal="center" wrapText="1"/>
    </xf>
    <xf numFmtId="49" fontId="32" fillId="38" borderId="17">
      <alignment horizontal="left" vertical="top" shrinkToFit="1"/>
    </xf>
    <xf numFmtId="0" fontId="32" fillId="0" borderId="11">
      <alignment horizontal="center" vertical="center" wrapText="1"/>
    </xf>
    <xf numFmtId="0" fontId="35" fillId="0" borderId="0">
      <alignment horizontal="center"/>
    </xf>
    <xf numFmtId="0" fontId="32" fillId="0" borderId="11">
      <alignment horizontal="center" vertical="center" wrapText="1"/>
    </xf>
    <xf numFmtId="4" fontId="32" fillId="36" borderId="11">
      <alignment horizontal="right" vertical="top" shrinkToFit="1"/>
    </xf>
    <xf numFmtId="0" fontId="30" fillId="0" borderId="11">
      <alignment vertical="top" wrapText="1"/>
    </xf>
    <xf numFmtId="4" fontId="32" fillId="36" borderId="11">
      <alignment horizontal="right" vertical="top" shrinkToFit="1"/>
    </xf>
    <xf numFmtId="4" fontId="32" fillId="38" borderId="11">
      <alignment horizontal="right" vertical="top" shrinkToFit="1"/>
    </xf>
    <xf numFmtId="4" fontId="30" fillId="36" borderId="11">
      <alignment horizontal="right" vertical="top" shrinkToFit="1"/>
    </xf>
    <xf numFmtId="4" fontId="32" fillId="38" borderId="11">
      <alignment horizontal="right" vertical="top" shrinkToFit="1"/>
    </xf>
    <xf numFmtId="4" fontId="32" fillId="0" borderId="11">
      <alignment horizontal="right" vertical="top" shrinkToFit="1"/>
    </xf>
    <xf numFmtId="10" fontId="30" fillId="36" borderId="11">
      <alignment horizontal="right" vertical="top" shrinkToFit="1"/>
    </xf>
    <xf numFmtId="4" fontId="32" fillId="0" borderId="11">
      <alignment horizontal="right" vertical="top" shrinkToFit="1"/>
    </xf>
    <xf numFmtId="4" fontId="32" fillId="37" borderId="11">
      <alignment horizontal="right" vertical="center" shrinkToFit="1"/>
    </xf>
    <xf numFmtId="0" fontId="32" fillId="0" borderId="0">
      <alignment horizontal="left" vertical="top"/>
    </xf>
    <xf numFmtId="0" fontId="32" fillId="0" borderId="18"/>
    <xf numFmtId="0" fontId="32" fillId="0" borderId="19">
      <alignment horizontal="right"/>
    </xf>
    <xf numFmtId="49" fontId="32" fillId="0" borderId="20">
      <alignment horizontal="center"/>
    </xf>
    <xf numFmtId="0" fontId="22" fillId="9" borderId="0" applyNumberFormat="0" applyBorder="0" applyAlignment="0" applyProtection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18" fillId="7" borderId="7" applyNumberFormat="0" applyAlignment="0" applyProtection="0"/>
    <xf numFmtId="0" fontId="7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23" fillId="0" borderId="0"/>
    <xf numFmtId="0" fontId="23" fillId="0" borderId="0"/>
    <xf numFmtId="0" fontId="23" fillId="41" borderId="0"/>
    <xf numFmtId="0" fontId="23" fillId="41" borderId="0"/>
    <xf numFmtId="0" fontId="23" fillId="41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41" borderId="0"/>
    <xf numFmtId="0" fontId="23" fillId="41" borderId="0"/>
    <xf numFmtId="0" fontId="23" fillId="41" borderId="0"/>
    <xf numFmtId="0" fontId="23" fillId="41" borderId="0"/>
    <xf numFmtId="0" fontId="23" fillId="41" borderId="0"/>
    <xf numFmtId="0" fontId="36" fillId="0" borderId="0"/>
    <xf numFmtId="0" fontId="12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6" fillId="8" borderId="8" applyNumberFormat="0" applyFon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7" fillId="0" borderId="6" applyNumberFormat="0" applyFill="0" applyAlignment="0" applyProtection="0"/>
    <xf numFmtId="0" fontId="19" fillId="0" borderId="0" applyNumberFormat="0" applyFill="0" applyBorder="0" applyAlignment="0" applyProtection="0"/>
    <xf numFmtId="166" fontId="37" fillId="0" borderId="0" applyFont="0" applyFill="0" applyBorder="0" applyAlignment="0" applyProtection="0"/>
    <xf numFmtId="0" fontId="11" fillId="2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2" fillId="32" borderId="0" applyNumberFormat="0" applyBorder="0" applyAlignment="0" applyProtection="0"/>
    <xf numFmtId="0" fontId="38" fillId="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37" fillId="0" borderId="0"/>
    <xf numFmtId="0" fontId="5" fillId="8" borderId="8" applyNumberFormat="0" applyFont="0" applyAlignment="0" applyProtection="0"/>
    <xf numFmtId="0" fontId="23" fillId="0" borderId="0"/>
    <xf numFmtId="4" fontId="33" fillId="0" borderId="11">
      <alignment horizontal="right" shrinkToFit="1"/>
    </xf>
    <xf numFmtId="0" fontId="4" fillId="1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19" borderId="0" applyNumberFormat="0" applyBorder="0" applyAlignment="0" applyProtection="0"/>
    <xf numFmtId="0" fontId="4" fillId="15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8" borderId="8" applyNumberFormat="0" applyFont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9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</cellStyleXfs>
  <cellXfs count="47">
    <xf numFmtId="0" fontId="0" fillId="0" borderId="0" xfId="0"/>
    <xf numFmtId="0" fontId="25" fillId="34" borderId="0" xfId="155" applyFont="1" applyFill="1"/>
    <xf numFmtId="165" fontId="25" fillId="33" borderId="0" xfId="155" applyNumberFormat="1" applyFont="1" applyFill="1"/>
    <xf numFmtId="164" fontId="25" fillId="33" borderId="0" xfId="155" applyNumberFormat="1" applyFont="1" applyFill="1" applyAlignment="1">
      <alignment horizontal="right"/>
    </xf>
    <xf numFmtId="0" fontId="25" fillId="33" borderId="0" xfId="155" applyFont="1" applyFill="1"/>
    <xf numFmtId="0" fontId="28" fillId="33" borderId="10" xfId="155" applyFont="1" applyFill="1" applyBorder="1" applyAlignment="1">
      <alignment horizontal="justify" vertical="center" wrapText="1"/>
    </xf>
    <xf numFmtId="0" fontId="27" fillId="33" borderId="10" xfId="155" applyFont="1" applyFill="1" applyBorder="1" applyAlignment="1">
      <alignment horizontal="justify" vertical="center" wrapText="1"/>
    </xf>
    <xf numFmtId="0" fontId="24" fillId="33" borderId="10" xfId="155" applyFont="1" applyFill="1" applyBorder="1" applyAlignment="1">
      <alignment horizontal="justify" vertical="center" wrapText="1"/>
    </xf>
    <xf numFmtId="0" fontId="25" fillId="33" borderId="10" xfId="155" applyFont="1" applyFill="1" applyBorder="1" applyAlignment="1">
      <alignment horizontal="justify" vertical="center" wrapText="1"/>
    </xf>
    <xf numFmtId="0" fontId="25" fillId="34" borderId="0" xfId="155" applyFont="1" applyFill="1" applyAlignment="1"/>
    <xf numFmtId="0" fontId="25" fillId="35" borderId="0" xfId="155" applyFont="1" applyFill="1"/>
    <xf numFmtId="0" fontId="24" fillId="33" borderId="10" xfId="155" applyNumberFormat="1" applyFont="1" applyFill="1" applyBorder="1" applyAlignment="1">
      <alignment horizontal="center" vertical="center"/>
    </xf>
    <xf numFmtId="0" fontId="24" fillId="33" borderId="10" xfId="155" applyFont="1" applyFill="1" applyBorder="1" applyAlignment="1">
      <alignment horizontal="center" vertical="center"/>
    </xf>
    <xf numFmtId="0" fontId="24" fillId="33" borderId="10" xfId="155" applyFont="1" applyFill="1" applyBorder="1" applyAlignment="1">
      <alignment horizontal="center" vertical="center" wrapText="1"/>
    </xf>
    <xf numFmtId="165" fontId="24" fillId="33" borderId="10" xfId="155" applyNumberFormat="1" applyFont="1" applyFill="1" applyBorder="1" applyAlignment="1">
      <alignment horizontal="center" vertical="center" wrapText="1"/>
    </xf>
    <xf numFmtId="164" fontId="24" fillId="33" borderId="10" xfId="155" applyNumberFormat="1" applyFont="1" applyFill="1" applyBorder="1" applyAlignment="1">
      <alignment horizontal="center" vertical="center" wrapText="1"/>
    </xf>
    <xf numFmtId="165" fontId="27" fillId="33" borderId="0" xfId="155" applyNumberFormat="1" applyFont="1" applyFill="1" applyBorder="1" applyAlignment="1">
      <alignment horizontal="center"/>
    </xf>
    <xf numFmtId="0" fontId="27" fillId="33" borderId="0" xfId="155" applyFont="1" applyFill="1"/>
    <xf numFmtId="0" fontId="27" fillId="33" borderId="0" xfId="155" applyFont="1" applyFill="1" applyAlignment="1">
      <alignment horizontal="left" vertical="center" wrapText="1"/>
    </xf>
    <xf numFmtId="0" fontId="24" fillId="34" borderId="10" xfId="155" applyFont="1" applyFill="1" applyBorder="1" applyAlignment="1">
      <alignment horizontal="center" vertical="center" wrapText="1"/>
    </xf>
    <xf numFmtId="0" fontId="28" fillId="33" borderId="10" xfId="155" applyFont="1" applyFill="1" applyBorder="1" applyAlignment="1">
      <alignment horizontal="center" vertical="center" wrapText="1"/>
    </xf>
    <xf numFmtId="0" fontId="24" fillId="33" borderId="10" xfId="155" applyFont="1" applyFill="1" applyBorder="1" applyAlignment="1">
      <alignment horizontal="left" vertical="center" wrapText="1"/>
    </xf>
    <xf numFmtId="0" fontId="25" fillId="33" borderId="21" xfId="155" applyFont="1" applyFill="1" applyBorder="1" applyAlignment="1">
      <alignment horizontal="justify" vertical="center" wrapText="1"/>
    </xf>
    <xf numFmtId="0" fontId="24" fillId="33" borderId="10" xfId="155" applyFont="1" applyFill="1" applyBorder="1" applyAlignment="1">
      <alignment horizontal="justify" vertical="top" wrapText="1"/>
    </xf>
    <xf numFmtId="0" fontId="25" fillId="34" borderId="0" xfId="155" applyFont="1" applyFill="1" applyAlignment="1">
      <alignment horizontal="right"/>
    </xf>
    <xf numFmtId="164" fontId="24" fillId="33" borderId="10" xfId="155" applyNumberFormat="1" applyFont="1" applyFill="1" applyBorder="1" applyAlignment="1">
      <alignment horizontal="right"/>
    </xf>
    <xf numFmtId="164" fontId="24" fillId="33" borderId="10" xfId="155" applyNumberFormat="1" applyFont="1" applyFill="1" applyBorder="1" applyAlignment="1"/>
    <xf numFmtId="0" fontId="25" fillId="33" borderId="0" xfId="155" applyFont="1" applyFill="1" applyAlignment="1">
      <alignment horizontal="right"/>
    </xf>
    <xf numFmtId="0" fontId="25" fillId="33" borderId="0" xfId="155" applyFont="1" applyFill="1" applyAlignment="1"/>
    <xf numFmtId="164" fontId="25" fillId="33" borderId="10" xfId="155" applyNumberFormat="1" applyFont="1" applyFill="1" applyBorder="1" applyAlignment="1">
      <alignment horizontal="right"/>
    </xf>
    <xf numFmtId="164" fontId="25" fillId="33" borderId="10" xfId="155" applyNumberFormat="1" applyFont="1" applyFill="1" applyBorder="1" applyAlignment="1"/>
    <xf numFmtId="0" fontId="24" fillId="33" borderId="0" xfId="155" applyFont="1" applyFill="1" applyAlignment="1"/>
    <xf numFmtId="164" fontId="27" fillId="33" borderId="10" xfId="222" applyNumberFormat="1" applyFont="1" applyFill="1" applyBorder="1" applyAlignment="1">
      <alignment horizontal="right"/>
    </xf>
    <xf numFmtId="164" fontId="25" fillId="33" borderId="10" xfId="222" applyNumberFormat="1" applyFont="1" applyFill="1" applyBorder="1" applyAlignment="1"/>
    <xf numFmtId="164" fontId="24" fillId="33" borderId="21" xfId="155" applyNumberFormat="1" applyFont="1" applyFill="1" applyBorder="1" applyAlignment="1">
      <alignment horizontal="right"/>
    </xf>
    <xf numFmtId="164" fontId="26" fillId="33" borderId="21" xfId="155" applyNumberFormat="1" applyFont="1" applyFill="1" applyBorder="1" applyAlignment="1"/>
    <xf numFmtId="164" fontId="25" fillId="33" borderId="21" xfId="155" applyNumberFormat="1" applyFont="1" applyFill="1" applyBorder="1" applyAlignment="1"/>
    <xf numFmtId="0" fontId="25" fillId="33" borderId="10" xfId="155" applyFont="1" applyFill="1" applyBorder="1" applyAlignment="1"/>
    <xf numFmtId="164" fontId="26" fillId="33" borderId="10" xfId="155" applyNumberFormat="1" applyFont="1" applyFill="1" applyBorder="1" applyAlignment="1"/>
    <xf numFmtId="164" fontId="24" fillId="33" borderId="21" xfId="155" applyNumberFormat="1" applyFont="1" applyFill="1" applyBorder="1" applyAlignment="1"/>
    <xf numFmtId="164" fontId="25" fillId="33" borderId="10" xfId="0" applyNumberFormat="1" applyFont="1" applyFill="1" applyBorder="1" applyAlignment="1">
      <alignment horizontal="right"/>
    </xf>
    <xf numFmtId="164" fontId="24" fillId="33" borderId="10" xfId="0" applyNumberFormat="1" applyFont="1" applyFill="1" applyBorder="1" applyAlignment="1"/>
    <xf numFmtId="164" fontId="25" fillId="33" borderId="10" xfId="0" applyNumberFormat="1" applyFont="1" applyFill="1" applyBorder="1" applyAlignment="1"/>
    <xf numFmtId="0" fontId="25" fillId="33" borderId="0" xfId="0" applyFont="1" applyFill="1" applyAlignment="1"/>
    <xf numFmtId="164" fontId="24" fillId="33" borderId="10" xfId="0" applyNumberFormat="1" applyFont="1" applyFill="1" applyBorder="1" applyAlignment="1">
      <alignment horizontal="right"/>
    </xf>
    <xf numFmtId="164" fontId="25" fillId="33" borderId="10" xfId="0" applyNumberFormat="1" applyFont="1" applyFill="1" applyBorder="1"/>
    <xf numFmtId="0" fontId="24" fillId="33" borderId="0" xfId="155" applyFont="1" applyFill="1" applyAlignment="1">
      <alignment horizontal="center" vertical="center"/>
    </xf>
  </cellXfs>
  <cellStyles count="484">
    <cellStyle name="20% - Акцент1" xfId="199" builtinId="30" customBuiltin="1"/>
    <cellStyle name="20% - Акцент1 2" xfId="2"/>
    <cellStyle name="20% — акцент1 2" xfId="264"/>
    <cellStyle name="20% - Акцент1 2 2" xfId="223"/>
    <cellStyle name="20% - Акцент1 2 3" xfId="265"/>
    <cellStyle name="20% - Акцент1 2 4" xfId="333"/>
    <cellStyle name="20% - Акцент1 2 5" xfId="337"/>
    <cellStyle name="20% - Акцент1 2 6" xfId="387"/>
    <cellStyle name="20% - Акцент1 2 7" xfId="436"/>
    <cellStyle name="20% - Акцент1 3" xfId="3"/>
    <cellStyle name="20% — акцент1 3" xfId="334"/>
    <cellStyle name="20% - Акцент1 3 2" xfId="224"/>
    <cellStyle name="20% - Акцент1 3 3" xfId="266"/>
    <cellStyle name="20% - Акцент1 3 4" xfId="338"/>
    <cellStyle name="20% - Акцент1 3 5" xfId="388"/>
    <cellStyle name="20% - Акцент1 3 6" xfId="437"/>
    <cellStyle name="20% - Акцент1 4" xfId="4"/>
    <cellStyle name="20% - Акцент1 4 2" xfId="225"/>
    <cellStyle name="20% - Акцент1 4 3" xfId="267"/>
    <cellStyle name="20% - Акцент1 4 4" xfId="339"/>
    <cellStyle name="20% - Акцент1 4 5" xfId="389"/>
    <cellStyle name="20% - Акцент1 4 6" xfId="438"/>
    <cellStyle name="20% - Акцент1 5" xfId="336"/>
    <cellStyle name="20% - Акцент1 6" xfId="386"/>
    <cellStyle name="20% - Акцент1 7" xfId="435"/>
    <cellStyle name="20% - Акцент2" xfId="203" builtinId="34" customBuiltin="1"/>
    <cellStyle name="20% - Акцент2 2" xfId="5"/>
    <cellStyle name="20% — акцент2 2" xfId="268"/>
    <cellStyle name="20% - Акцент2 2 2" xfId="226"/>
    <cellStyle name="20% - Акцент2 2 3" xfId="269"/>
    <cellStyle name="20% - Акцент2 2 4" xfId="331"/>
    <cellStyle name="20% - Акцент2 2 5" xfId="341"/>
    <cellStyle name="20% - Акцент2 2 6" xfId="391"/>
    <cellStyle name="20% - Акцент2 2 7" xfId="440"/>
    <cellStyle name="20% - Акцент2 3" xfId="6"/>
    <cellStyle name="20% — акцент2 3" xfId="332"/>
    <cellStyle name="20% - Акцент2 3 2" xfId="227"/>
    <cellStyle name="20% - Акцент2 3 3" xfId="270"/>
    <cellStyle name="20% - Акцент2 3 4" xfId="342"/>
    <cellStyle name="20% - Акцент2 3 5" xfId="392"/>
    <cellStyle name="20% - Акцент2 3 6" xfId="441"/>
    <cellStyle name="20% - Акцент2 4" xfId="7"/>
    <cellStyle name="20% - Акцент2 4 2" xfId="228"/>
    <cellStyle name="20% - Акцент2 4 3" xfId="271"/>
    <cellStyle name="20% - Акцент2 4 4" xfId="343"/>
    <cellStyle name="20% - Акцент2 4 5" xfId="393"/>
    <cellStyle name="20% - Акцент2 4 6" xfId="442"/>
    <cellStyle name="20% - Акцент2 5" xfId="340"/>
    <cellStyle name="20% - Акцент2 6" xfId="390"/>
    <cellStyle name="20% - Акцент2 7" xfId="439"/>
    <cellStyle name="20% - Акцент3" xfId="207" builtinId="38" customBuiltin="1"/>
    <cellStyle name="20% - Акцент3 2" xfId="8"/>
    <cellStyle name="20% — акцент3 2" xfId="272"/>
    <cellStyle name="20% - Акцент3 2 2" xfId="229"/>
    <cellStyle name="20% - Акцент3 2 3" xfId="273"/>
    <cellStyle name="20% - Акцент3 2 4" xfId="329"/>
    <cellStyle name="20% - Акцент3 2 5" xfId="345"/>
    <cellStyle name="20% - Акцент3 2 6" xfId="395"/>
    <cellStyle name="20% - Акцент3 2 7" xfId="444"/>
    <cellStyle name="20% - Акцент3 3" xfId="9"/>
    <cellStyle name="20% — акцент3 3" xfId="330"/>
    <cellStyle name="20% - Акцент3 3 2" xfId="230"/>
    <cellStyle name="20% - Акцент3 3 3" xfId="274"/>
    <cellStyle name="20% - Акцент3 3 4" xfId="346"/>
    <cellStyle name="20% - Акцент3 3 5" xfId="396"/>
    <cellStyle name="20% - Акцент3 3 6" xfId="445"/>
    <cellStyle name="20% - Акцент3 4" xfId="10"/>
    <cellStyle name="20% - Акцент3 4 2" xfId="231"/>
    <cellStyle name="20% - Акцент3 4 3" xfId="275"/>
    <cellStyle name="20% - Акцент3 4 4" xfId="347"/>
    <cellStyle name="20% - Акцент3 4 5" xfId="397"/>
    <cellStyle name="20% - Акцент3 4 6" xfId="446"/>
    <cellStyle name="20% - Акцент3 5" xfId="344"/>
    <cellStyle name="20% - Акцент3 6" xfId="394"/>
    <cellStyle name="20% - Акцент3 7" xfId="443"/>
    <cellStyle name="20% - Акцент4" xfId="211" builtinId="42" customBuiltin="1"/>
    <cellStyle name="20% - Акцент4 2" xfId="11"/>
    <cellStyle name="20% — акцент4 2" xfId="276"/>
    <cellStyle name="20% - Акцент4 2 2" xfId="232"/>
    <cellStyle name="20% - Акцент4 2 3" xfId="277"/>
    <cellStyle name="20% - Акцент4 2 4" xfId="326"/>
    <cellStyle name="20% - Акцент4 2 5" xfId="349"/>
    <cellStyle name="20% - Акцент4 2 6" xfId="399"/>
    <cellStyle name="20% - Акцент4 2 7" xfId="448"/>
    <cellStyle name="20% - Акцент4 3" xfId="12"/>
    <cellStyle name="20% — акцент4 3" xfId="327"/>
    <cellStyle name="20% - Акцент4 3 2" xfId="233"/>
    <cellStyle name="20% - Акцент4 3 3" xfId="278"/>
    <cellStyle name="20% - Акцент4 3 4" xfId="350"/>
    <cellStyle name="20% - Акцент4 3 5" xfId="400"/>
    <cellStyle name="20% - Акцент4 3 6" xfId="449"/>
    <cellStyle name="20% - Акцент4 4" xfId="13"/>
    <cellStyle name="20% - Акцент4 4 2" xfId="234"/>
    <cellStyle name="20% - Акцент4 4 3" xfId="279"/>
    <cellStyle name="20% - Акцент4 4 4" xfId="351"/>
    <cellStyle name="20% - Акцент4 4 5" xfId="401"/>
    <cellStyle name="20% - Акцент4 4 6" xfId="450"/>
    <cellStyle name="20% - Акцент4 5" xfId="348"/>
    <cellStyle name="20% - Акцент4 6" xfId="398"/>
    <cellStyle name="20% - Акцент4 7" xfId="447"/>
    <cellStyle name="20% - Акцент5" xfId="215" builtinId="46" customBuiltin="1"/>
    <cellStyle name="20% - Акцент5 2" xfId="14"/>
    <cellStyle name="20% — акцент5 2" xfId="280"/>
    <cellStyle name="20% - Акцент5 2 2" xfId="235"/>
    <cellStyle name="20% - Акцент5 2 3" xfId="281"/>
    <cellStyle name="20% - Акцент5 2 4" xfId="324"/>
    <cellStyle name="20% - Акцент5 2 5" xfId="353"/>
    <cellStyle name="20% - Акцент5 2 6" xfId="403"/>
    <cellStyle name="20% - Акцент5 2 7" xfId="452"/>
    <cellStyle name="20% - Акцент5 3" xfId="15"/>
    <cellStyle name="20% — акцент5 3" xfId="325"/>
    <cellStyle name="20% - Акцент5 3 2" xfId="236"/>
    <cellStyle name="20% - Акцент5 3 3" xfId="282"/>
    <cellStyle name="20% - Акцент5 3 4" xfId="354"/>
    <cellStyle name="20% - Акцент5 3 5" xfId="404"/>
    <cellStyle name="20% - Акцент5 3 6" xfId="453"/>
    <cellStyle name="20% - Акцент5 4" xfId="16"/>
    <cellStyle name="20% - Акцент5 4 2" xfId="237"/>
    <cellStyle name="20% - Акцент5 4 3" xfId="283"/>
    <cellStyle name="20% - Акцент5 4 4" xfId="355"/>
    <cellStyle name="20% - Акцент5 4 5" xfId="405"/>
    <cellStyle name="20% - Акцент5 4 6" xfId="454"/>
    <cellStyle name="20% - Акцент5 5" xfId="352"/>
    <cellStyle name="20% - Акцент5 6" xfId="402"/>
    <cellStyle name="20% - Акцент5 7" xfId="451"/>
    <cellStyle name="20% - Акцент6" xfId="219" builtinId="50" customBuiltin="1"/>
    <cellStyle name="20% - Акцент6 2" xfId="17"/>
    <cellStyle name="20% — акцент6 2" xfId="284"/>
    <cellStyle name="20% - Акцент6 2 2" xfId="238"/>
    <cellStyle name="20% - Акцент6 2 3" xfId="285"/>
    <cellStyle name="20% - Акцент6 2 4" xfId="322"/>
    <cellStyle name="20% - Акцент6 2 5" xfId="357"/>
    <cellStyle name="20% - Акцент6 2 6" xfId="407"/>
    <cellStyle name="20% - Акцент6 2 7" xfId="456"/>
    <cellStyle name="20% - Акцент6 3" xfId="18"/>
    <cellStyle name="20% — акцент6 3" xfId="323"/>
    <cellStyle name="20% - Акцент6 3 2" xfId="239"/>
    <cellStyle name="20% - Акцент6 3 3" xfId="286"/>
    <cellStyle name="20% - Акцент6 3 4" xfId="358"/>
    <cellStyle name="20% - Акцент6 3 5" xfId="408"/>
    <cellStyle name="20% - Акцент6 3 6" xfId="457"/>
    <cellStyle name="20% - Акцент6 4" xfId="19"/>
    <cellStyle name="20% - Акцент6 4 2" xfId="240"/>
    <cellStyle name="20% - Акцент6 4 3" xfId="287"/>
    <cellStyle name="20% - Акцент6 4 4" xfId="359"/>
    <cellStyle name="20% - Акцент6 4 5" xfId="409"/>
    <cellStyle name="20% - Акцент6 4 6" xfId="458"/>
    <cellStyle name="20% - Акцент6 5" xfId="356"/>
    <cellStyle name="20% - Акцент6 6" xfId="406"/>
    <cellStyle name="20% - Акцент6 7" xfId="455"/>
    <cellStyle name="40% - Акцент1" xfId="200" builtinId="31" customBuiltin="1"/>
    <cellStyle name="40% - Акцент1 2" xfId="20"/>
    <cellStyle name="40% — акцент1 2" xfId="288"/>
    <cellStyle name="40% - Акцент1 2 2" xfId="241"/>
    <cellStyle name="40% - Акцент1 2 3" xfId="289"/>
    <cellStyle name="40% - Акцент1 2 4" xfId="320"/>
    <cellStyle name="40% - Акцент1 2 5" xfId="361"/>
    <cellStyle name="40% - Акцент1 2 6" xfId="411"/>
    <cellStyle name="40% - Акцент1 2 7" xfId="460"/>
    <cellStyle name="40% - Акцент1 3" xfId="21"/>
    <cellStyle name="40% — акцент1 3" xfId="321"/>
    <cellStyle name="40% - Акцент1 3 2" xfId="242"/>
    <cellStyle name="40% - Акцент1 3 3" xfId="290"/>
    <cellStyle name="40% - Акцент1 3 4" xfId="362"/>
    <cellStyle name="40% - Акцент1 3 5" xfId="412"/>
    <cellStyle name="40% - Акцент1 3 6" xfId="461"/>
    <cellStyle name="40% - Акцент1 4" xfId="22"/>
    <cellStyle name="40% - Акцент1 4 2" xfId="243"/>
    <cellStyle name="40% - Акцент1 4 3" xfId="291"/>
    <cellStyle name="40% - Акцент1 4 4" xfId="363"/>
    <cellStyle name="40% - Акцент1 4 5" xfId="413"/>
    <cellStyle name="40% - Акцент1 4 6" xfId="462"/>
    <cellStyle name="40% - Акцент1 5" xfId="360"/>
    <cellStyle name="40% - Акцент1 6" xfId="410"/>
    <cellStyle name="40% - Акцент1 7" xfId="459"/>
    <cellStyle name="40% - Акцент2" xfId="204" builtinId="35" customBuiltin="1"/>
    <cellStyle name="40% - Акцент2 2" xfId="23"/>
    <cellStyle name="40% — акцент2 2" xfId="292"/>
    <cellStyle name="40% - Акцент2 2 2" xfId="244"/>
    <cellStyle name="40% - Акцент2 2 3" xfId="293"/>
    <cellStyle name="40% - Акцент2 2 4" xfId="335"/>
    <cellStyle name="40% - Акцент2 2 5" xfId="365"/>
    <cellStyle name="40% - Акцент2 2 6" xfId="415"/>
    <cellStyle name="40% - Акцент2 2 7" xfId="464"/>
    <cellStyle name="40% - Акцент2 3" xfId="24"/>
    <cellStyle name="40% — акцент2 3" xfId="319"/>
    <cellStyle name="40% - Акцент2 3 2" xfId="245"/>
    <cellStyle name="40% - Акцент2 3 3" xfId="294"/>
    <cellStyle name="40% - Акцент2 3 4" xfId="366"/>
    <cellStyle name="40% - Акцент2 3 5" xfId="416"/>
    <cellStyle name="40% - Акцент2 3 6" xfId="465"/>
    <cellStyle name="40% - Акцент2 4" xfId="25"/>
    <cellStyle name="40% - Акцент2 4 2" xfId="246"/>
    <cellStyle name="40% - Акцент2 4 3" xfId="295"/>
    <cellStyle name="40% - Акцент2 4 4" xfId="367"/>
    <cellStyle name="40% - Акцент2 4 5" xfId="417"/>
    <cellStyle name="40% - Акцент2 4 6" xfId="466"/>
    <cellStyle name="40% - Акцент2 5" xfId="364"/>
    <cellStyle name="40% - Акцент2 6" xfId="414"/>
    <cellStyle name="40% - Акцент2 7" xfId="463"/>
    <cellStyle name="40% - Акцент3" xfId="208" builtinId="39" customBuiltin="1"/>
    <cellStyle name="40% - Акцент3 2" xfId="26"/>
    <cellStyle name="40% — акцент3 2" xfId="296"/>
    <cellStyle name="40% - Акцент3 2 2" xfId="247"/>
    <cellStyle name="40% - Акцент3 2 3" xfId="297"/>
    <cellStyle name="40% - Акцент3 2 4" xfId="318"/>
    <cellStyle name="40% - Акцент3 2 5" xfId="369"/>
    <cellStyle name="40% - Акцент3 2 6" xfId="419"/>
    <cellStyle name="40% - Акцент3 2 7" xfId="468"/>
    <cellStyle name="40% - Акцент3 3" xfId="27"/>
    <cellStyle name="40% — акцент3 3" xfId="263"/>
    <cellStyle name="40% - Акцент3 3 2" xfId="248"/>
    <cellStyle name="40% - Акцент3 3 3" xfId="298"/>
    <cellStyle name="40% - Акцент3 3 4" xfId="370"/>
    <cellStyle name="40% - Акцент3 3 5" xfId="420"/>
    <cellStyle name="40% - Акцент3 3 6" xfId="469"/>
    <cellStyle name="40% - Акцент3 4" xfId="28"/>
    <cellStyle name="40% - Акцент3 4 2" xfId="249"/>
    <cellStyle name="40% - Акцент3 4 3" xfId="299"/>
    <cellStyle name="40% - Акцент3 4 4" xfId="371"/>
    <cellStyle name="40% - Акцент3 4 5" xfId="421"/>
    <cellStyle name="40% - Акцент3 4 6" xfId="470"/>
    <cellStyle name="40% - Акцент3 5" xfId="368"/>
    <cellStyle name="40% - Акцент3 6" xfId="418"/>
    <cellStyle name="40% - Акцент3 7" xfId="467"/>
    <cellStyle name="40% - Акцент4" xfId="212" builtinId="43" customBuiltin="1"/>
    <cellStyle name="40% - Акцент4 2" xfId="29"/>
    <cellStyle name="40% — акцент4 2" xfId="300"/>
    <cellStyle name="40% - Акцент4 2 2" xfId="250"/>
    <cellStyle name="40% - Акцент4 2 3" xfId="301"/>
    <cellStyle name="40% - Акцент4 2 4" xfId="316"/>
    <cellStyle name="40% - Акцент4 2 5" xfId="373"/>
    <cellStyle name="40% - Акцент4 2 6" xfId="423"/>
    <cellStyle name="40% - Акцент4 2 7" xfId="472"/>
    <cellStyle name="40% - Акцент4 3" xfId="30"/>
    <cellStyle name="40% — акцент4 3" xfId="317"/>
    <cellStyle name="40% - Акцент4 3 2" xfId="251"/>
    <cellStyle name="40% - Акцент4 3 3" xfId="302"/>
    <cellStyle name="40% - Акцент4 3 4" xfId="374"/>
    <cellStyle name="40% - Акцент4 3 5" xfId="424"/>
    <cellStyle name="40% - Акцент4 3 6" xfId="473"/>
    <cellStyle name="40% - Акцент4 4" xfId="31"/>
    <cellStyle name="40% - Акцент4 4 2" xfId="252"/>
    <cellStyle name="40% - Акцент4 4 3" xfId="303"/>
    <cellStyle name="40% - Акцент4 4 4" xfId="375"/>
    <cellStyle name="40% - Акцент4 4 5" xfId="425"/>
    <cellStyle name="40% - Акцент4 4 6" xfId="474"/>
    <cellStyle name="40% - Акцент4 5" xfId="372"/>
    <cellStyle name="40% - Акцент4 6" xfId="422"/>
    <cellStyle name="40% - Акцент4 7" xfId="471"/>
    <cellStyle name="40% - Акцент5" xfId="216" builtinId="47" customBuiltin="1"/>
    <cellStyle name="40% - Акцент5 2" xfId="32"/>
    <cellStyle name="40% — акцент5 2" xfId="304"/>
    <cellStyle name="40% - Акцент5 2 2" xfId="253"/>
    <cellStyle name="40% - Акцент5 2 3" xfId="305"/>
    <cellStyle name="40% - Акцент5 2 4" xfId="314"/>
    <cellStyle name="40% - Акцент5 2 5" xfId="377"/>
    <cellStyle name="40% - Акцент5 2 6" xfId="427"/>
    <cellStyle name="40% - Акцент5 2 7" xfId="476"/>
    <cellStyle name="40% - Акцент5 3" xfId="33"/>
    <cellStyle name="40% — акцент5 3" xfId="315"/>
    <cellStyle name="40% - Акцент5 3 2" xfId="254"/>
    <cellStyle name="40% - Акцент5 3 3" xfId="306"/>
    <cellStyle name="40% - Акцент5 3 4" xfId="378"/>
    <cellStyle name="40% - Акцент5 3 5" xfId="428"/>
    <cellStyle name="40% - Акцент5 3 6" xfId="477"/>
    <cellStyle name="40% - Акцент5 4" xfId="34"/>
    <cellStyle name="40% - Акцент5 4 2" xfId="255"/>
    <cellStyle name="40% - Акцент5 4 3" xfId="307"/>
    <cellStyle name="40% - Акцент5 4 4" xfId="379"/>
    <cellStyle name="40% - Акцент5 4 5" xfId="429"/>
    <cellStyle name="40% - Акцент5 4 6" xfId="478"/>
    <cellStyle name="40% - Акцент5 5" xfId="376"/>
    <cellStyle name="40% - Акцент5 6" xfId="426"/>
    <cellStyle name="40% - Акцент5 7" xfId="475"/>
    <cellStyle name="40% - Акцент6" xfId="220" builtinId="51" customBuiltin="1"/>
    <cellStyle name="40% - Акцент6 2" xfId="35"/>
    <cellStyle name="40% — акцент6 2" xfId="308"/>
    <cellStyle name="40% - Акцент6 2 2" xfId="256"/>
    <cellStyle name="40% - Акцент6 2 3" xfId="309"/>
    <cellStyle name="40% - Акцент6 2 4" xfId="312"/>
    <cellStyle name="40% - Акцент6 2 5" xfId="381"/>
    <cellStyle name="40% - Акцент6 2 6" xfId="431"/>
    <cellStyle name="40% - Акцент6 2 7" xfId="480"/>
    <cellStyle name="40% - Акцент6 3" xfId="36"/>
    <cellStyle name="40% — акцент6 3" xfId="313"/>
    <cellStyle name="40% - Акцент6 3 2" xfId="257"/>
    <cellStyle name="40% - Акцент6 3 3" xfId="310"/>
    <cellStyle name="40% - Акцент6 3 4" xfId="382"/>
    <cellStyle name="40% - Акцент6 3 5" xfId="432"/>
    <cellStyle name="40% - Акцент6 3 6" xfId="481"/>
    <cellStyle name="40% - Акцент6 4" xfId="37"/>
    <cellStyle name="40% - Акцент6 4 2" xfId="258"/>
    <cellStyle name="40% - Акцент6 4 3" xfId="311"/>
    <cellStyle name="40% - Акцент6 4 4" xfId="383"/>
    <cellStyle name="40% - Акцент6 4 5" xfId="433"/>
    <cellStyle name="40% - Акцент6 4 6" xfId="482"/>
    <cellStyle name="40% - Акцент6 5" xfId="380"/>
    <cellStyle name="40% - Акцент6 6" xfId="430"/>
    <cellStyle name="40% - Акцент6 7" xfId="479"/>
    <cellStyle name="60% - Акцент1" xfId="201" builtinId="32" customBuiltin="1"/>
    <cellStyle name="60% - Акцент1 2" xfId="38"/>
    <cellStyle name="60% - Акцент2" xfId="205" builtinId="36" customBuiltin="1"/>
    <cellStyle name="60% - Акцент2 2" xfId="39"/>
    <cellStyle name="60% - Акцент3" xfId="209" builtinId="40" customBuiltin="1"/>
    <cellStyle name="60% - Акцент3 2" xfId="40"/>
    <cellStyle name="60% - Акцент4" xfId="213" builtinId="44" customBuiltin="1"/>
    <cellStyle name="60% - Акцент4 2" xfId="41"/>
    <cellStyle name="60% - Акцент5" xfId="217" builtinId="48" customBuiltin="1"/>
    <cellStyle name="60% - Акцент5 2" xfId="42"/>
    <cellStyle name="60% - Акцент6" xfId="221" builtinId="52" customBuiltin="1"/>
    <cellStyle name="60% - Акцент6 2" xfId="43"/>
    <cellStyle name="br" xfId="44"/>
    <cellStyle name="col" xfId="45"/>
    <cellStyle name="st30" xfId="46"/>
    <cellStyle name="st31" xfId="47"/>
    <cellStyle name="st32" xfId="48"/>
    <cellStyle name="st35" xfId="49"/>
    <cellStyle name="st36" xfId="50"/>
    <cellStyle name="st37" xfId="51"/>
    <cellStyle name="st38" xfId="52"/>
    <cellStyle name="st39" xfId="53"/>
    <cellStyle name="st40" xfId="54"/>
    <cellStyle name="style0" xfId="55"/>
    <cellStyle name="td" xfId="56"/>
    <cellStyle name="tr" xfId="57"/>
    <cellStyle name="xl21" xfId="58"/>
    <cellStyle name="xl21 2" xfId="59"/>
    <cellStyle name="xl21 3" xfId="60"/>
    <cellStyle name="xl22" xfId="61"/>
    <cellStyle name="xl22 2" xfId="62"/>
    <cellStyle name="xl22 3" xfId="63"/>
    <cellStyle name="xl23" xfId="64"/>
    <cellStyle name="xl23 2" xfId="65"/>
    <cellStyle name="xl23 3" xfId="66"/>
    <cellStyle name="xl24" xfId="67"/>
    <cellStyle name="xl24 2" xfId="68"/>
    <cellStyle name="xl24 3" xfId="69"/>
    <cellStyle name="xl25" xfId="70"/>
    <cellStyle name="xl25 2" xfId="71"/>
    <cellStyle name="xl25 3" xfId="72"/>
    <cellStyle name="xl26" xfId="73"/>
    <cellStyle name="xl26 2" xfId="74"/>
    <cellStyle name="xl26 3" xfId="75"/>
    <cellStyle name="xl27" xfId="76"/>
    <cellStyle name="xl27 2" xfId="77"/>
    <cellStyle name="xl27 3" xfId="78"/>
    <cellStyle name="xl28" xfId="79"/>
    <cellStyle name="xl28 2" xfId="80"/>
    <cellStyle name="xl28 3" xfId="81"/>
    <cellStyle name="xl29" xfId="82"/>
    <cellStyle name="xl29 2" xfId="83"/>
    <cellStyle name="xl29 3" xfId="84"/>
    <cellStyle name="xl30" xfId="85"/>
    <cellStyle name="xl30 2" xfId="86"/>
    <cellStyle name="xl30 3" xfId="87"/>
    <cellStyle name="xl31" xfId="88"/>
    <cellStyle name="xl31 2" xfId="89"/>
    <cellStyle name="xl31 3" xfId="90"/>
    <cellStyle name="xl32" xfId="91"/>
    <cellStyle name="xl32 2" xfId="92"/>
    <cellStyle name="xl32 3" xfId="93"/>
    <cellStyle name="xl33" xfId="94"/>
    <cellStyle name="xl33 2" xfId="95"/>
    <cellStyle name="xl33 3" xfId="96"/>
    <cellStyle name="xl34" xfId="97"/>
    <cellStyle name="xl34 2" xfId="98"/>
    <cellStyle name="xl34 3" xfId="99"/>
    <cellStyle name="xl35" xfId="100"/>
    <cellStyle name="xl35 2" xfId="101"/>
    <cellStyle name="xl35 3" xfId="102"/>
    <cellStyle name="xl36" xfId="103"/>
    <cellStyle name="xl36 2" xfId="104"/>
    <cellStyle name="xl36 3" xfId="105"/>
    <cellStyle name="xl37" xfId="106"/>
    <cellStyle name="xl37 2" xfId="107"/>
    <cellStyle name="xl37 3" xfId="108"/>
    <cellStyle name="xl38" xfId="109"/>
    <cellStyle name="xl38 2" xfId="110"/>
    <cellStyle name="xl38 3" xfId="111"/>
    <cellStyle name="xl39" xfId="112"/>
    <cellStyle name="xl39 2" xfId="113"/>
    <cellStyle name="xl39 3" xfId="114"/>
    <cellStyle name="xl40" xfId="115"/>
    <cellStyle name="xl40 2" xfId="116"/>
    <cellStyle name="xl40 3" xfId="117"/>
    <cellStyle name="xl41" xfId="118"/>
    <cellStyle name="xl41 2" xfId="119"/>
    <cellStyle name="xl41 3" xfId="120"/>
    <cellStyle name="xl42" xfId="121"/>
    <cellStyle name="xl42 2" xfId="122"/>
    <cellStyle name="xl42 3" xfId="123"/>
    <cellStyle name="xl43" xfId="124"/>
    <cellStyle name="xl43 2" xfId="125"/>
    <cellStyle name="xl43 3" xfId="126"/>
    <cellStyle name="xl44" xfId="127"/>
    <cellStyle name="xl44 2" xfId="128"/>
    <cellStyle name="xl44 3" xfId="129"/>
    <cellStyle name="xl45" xfId="130"/>
    <cellStyle name="xl45 2" xfId="131"/>
    <cellStyle name="xl45 3" xfId="132"/>
    <cellStyle name="xl46" xfId="133"/>
    <cellStyle name="xl47" xfId="134"/>
    <cellStyle name="xl48" xfId="135"/>
    <cellStyle name="xl49" xfId="136"/>
    <cellStyle name="xl50" xfId="137"/>
    <cellStyle name="xl54" xfId="262"/>
    <cellStyle name="Акцент1" xfId="198" builtinId="29" customBuiltin="1"/>
    <cellStyle name="Акцент1 2" xfId="138"/>
    <cellStyle name="Акцент2" xfId="202" builtinId="33" customBuiltin="1"/>
    <cellStyle name="Акцент2 2" xfId="139"/>
    <cellStyle name="Акцент3" xfId="206" builtinId="37" customBuiltin="1"/>
    <cellStyle name="Акцент3 2" xfId="140"/>
    <cellStyle name="Акцент4" xfId="210" builtinId="41" customBuiltin="1"/>
    <cellStyle name="Акцент4 2" xfId="141"/>
    <cellStyle name="Акцент5" xfId="214" builtinId="45" customBuiltin="1"/>
    <cellStyle name="Акцент5 2" xfId="142"/>
    <cellStyle name="Акцент6" xfId="218" builtinId="49" customBuiltin="1"/>
    <cellStyle name="Акцент6 2" xfId="143"/>
    <cellStyle name="Ввод " xfId="190" builtinId="20" customBuiltin="1"/>
    <cellStyle name="Ввод  2" xfId="144"/>
    <cellStyle name="Вывод" xfId="191" builtinId="21" customBuiltin="1"/>
    <cellStyle name="Вывод 2" xfId="145"/>
    <cellStyle name="Вычисление" xfId="192" builtinId="22" customBuiltin="1"/>
    <cellStyle name="Вычисление 2" xfId="146"/>
    <cellStyle name="Заголовок 1" xfId="183" builtinId="16" customBuiltin="1"/>
    <cellStyle name="Заголовок 1 2" xfId="147"/>
    <cellStyle name="Заголовок 2" xfId="184" builtinId="17" customBuiltin="1"/>
    <cellStyle name="Заголовок 2 2" xfId="148"/>
    <cellStyle name="Заголовок 3" xfId="185" builtinId="18" customBuiltin="1"/>
    <cellStyle name="Заголовок 3 2" xfId="149"/>
    <cellStyle name="Заголовок 4" xfId="186" builtinId="19" customBuiltin="1"/>
    <cellStyle name="Заголовок 4 2" xfId="150"/>
    <cellStyle name="Итог" xfId="197" builtinId="25" customBuiltin="1"/>
    <cellStyle name="Итог 2" xfId="151"/>
    <cellStyle name="Контрольная ячейка" xfId="194" builtinId="23" customBuiltin="1"/>
    <cellStyle name="Контрольная ячейка 2" xfId="152"/>
    <cellStyle name="Название" xfId="182" builtinId="15" customBuiltin="1"/>
    <cellStyle name="Название 2" xfId="153"/>
    <cellStyle name="Нейтральный" xfId="189" builtinId="28" customBuiltin="1"/>
    <cellStyle name="Нейтральный 2" xfId="154"/>
    <cellStyle name="Обычный" xfId="0" builtinId="0"/>
    <cellStyle name="Обычный 10" xfId="155"/>
    <cellStyle name="Обычный 10 2" xfId="261"/>
    <cellStyle name="Обычный 11" xfId="156"/>
    <cellStyle name="Обычный 12" xfId="222"/>
    <cellStyle name="Обычный 13" xfId="385"/>
    <cellStyle name="Обычный 2" xfId="1"/>
    <cellStyle name="Обычный 2 2" xfId="259"/>
    <cellStyle name="Обычный 3" xfId="157"/>
    <cellStyle name="Обычный 3 2" xfId="158"/>
    <cellStyle name="Обычный 4" xfId="159"/>
    <cellStyle name="Обычный 5" xfId="160"/>
    <cellStyle name="Обычный 5 2" xfId="161"/>
    <cellStyle name="Обычный 6" xfId="162"/>
    <cellStyle name="Обычный 6 2" xfId="163"/>
    <cellStyle name="Обычный 7" xfId="164"/>
    <cellStyle name="Обычный 7 2" xfId="165"/>
    <cellStyle name="Обычный 7 2 2" xfId="166"/>
    <cellStyle name="Обычный 8" xfId="167"/>
    <cellStyle name="Обычный 8 2" xfId="168"/>
    <cellStyle name="Обычный 9" xfId="169"/>
    <cellStyle name="Плохой" xfId="188" builtinId="27" customBuiltin="1"/>
    <cellStyle name="Плохой 2" xfId="170"/>
    <cellStyle name="Пояснение" xfId="196" builtinId="53" customBuiltin="1"/>
    <cellStyle name="Пояснение 2" xfId="171"/>
    <cellStyle name="Примечание 2" xfId="172"/>
    <cellStyle name="Примечание 2 2" xfId="260"/>
    <cellStyle name="Примечание 2 3" xfId="328"/>
    <cellStyle name="Примечание 2 4" xfId="384"/>
    <cellStyle name="Примечание 2 5" xfId="434"/>
    <cellStyle name="Примечание 2 6" xfId="483"/>
    <cellStyle name="Процентный 2" xfId="173"/>
    <cellStyle name="Процентный 2 2" xfId="174"/>
    <cellStyle name="Процентный 3" xfId="175"/>
    <cellStyle name="Процентный 3 2" xfId="176"/>
    <cellStyle name="Процентный 4" xfId="177"/>
    <cellStyle name="Связанная ячейка" xfId="193" builtinId="24" customBuiltin="1"/>
    <cellStyle name="Связанная ячейка 2" xfId="178"/>
    <cellStyle name="Текст предупреждения" xfId="195" builtinId="11" customBuiltin="1"/>
    <cellStyle name="Текст предупреждения 2" xfId="179"/>
    <cellStyle name="Финансовый 2" xfId="180"/>
    <cellStyle name="Хороший" xfId="187" builtinId="26" customBuiltin="1"/>
    <cellStyle name="Хороший 2" xfId="181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showZeros="0" tabSelected="1" view="pageBreakPreview" zoomScale="90" zoomScaleNormal="100" zoomScaleSheetLayoutView="90" workbookViewId="0">
      <selection activeCell="C105" sqref="C105"/>
    </sheetView>
  </sheetViews>
  <sheetFormatPr defaultColWidth="9.44140625" defaultRowHeight="13.8" x14ac:dyDescent="0.25"/>
  <cols>
    <col min="1" max="1" width="61.33203125" style="4" customWidth="1"/>
    <col min="2" max="2" width="15.88671875" style="4" customWidth="1"/>
    <col min="3" max="3" width="15" style="3" customWidth="1"/>
    <col min="4" max="4" width="14.33203125" style="2" customWidth="1"/>
    <col min="5" max="5" width="0" style="1" hidden="1" customWidth="1"/>
    <col min="6" max="6" width="16.33203125" style="1" customWidth="1"/>
    <col min="7" max="16384" width="9.44140625" style="1"/>
  </cols>
  <sheetData>
    <row r="1" spans="1:6" x14ac:dyDescent="0.25">
      <c r="A1" s="46" t="s">
        <v>109</v>
      </c>
      <c r="B1" s="46"/>
      <c r="C1" s="46"/>
      <c r="D1" s="46"/>
      <c r="E1" s="46"/>
      <c r="F1" s="46"/>
    </row>
    <row r="2" spans="1:6" x14ac:dyDescent="0.25">
      <c r="A2" s="46"/>
      <c r="B2" s="46"/>
      <c r="C2" s="46"/>
      <c r="D2" s="46"/>
      <c r="E2" s="46"/>
      <c r="F2" s="46"/>
    </row>
    <row r="3" spans="1:6" ht="36.6" customHeight="1" x14ac:dyDescent="0.25">
      <c r="A3" s="46"/>
      <c r="B3" s="46"/>
      <c r="C3" s="46"/>
      <c r="D3" s="46"/>
      <c r="E3" s="46"/>
      <c r="F3" s="46"/>
    </row>
    <row r="4" spans="1:6" x14ac:dyDescent="0.25">
      <c r="A4" s="18"/>
      <c r="B4" s="17"/>
      <c r="D4" s="16"/>
    </row>
    <row r="5" spans="1:6" ht="69" x14ac:dyDescent="0.25">
      <c r="A5" s="13" t="s">
        <v>0</v>
      </c>
      <c r="B5" s="13" t="s">
        <v>1</v>
      </c>
      <c r="C5" s="15" t="s">
        <v>108</v>
      </c>
      <c r="D5" s="14" t="s">
        <v>2</v>
      </c>
      <c r="F5" s="19" t="s">
        <v>103</v>
      </c>
    </row>
    <row r="6" spans="1:6" x14ac:dyDescent="0.25">
      <c r="A6" s="13">
        <v>1</v>
      </c>
      <c r="B6" s="12">
        <v>2</v>
      </c>
      <c r="C6" s="11">
        <v>3</v>
      </c>
      <c r="D6" s="11">
        <v>4</v>
      </c>
      <c r="F6" s="11" t="s">
        <v>104</v>
      </c>
    </row>
    <row r="7" spans="1:6" x14ac:dyDescent="0.25">
      <c r="A7" s="20" t="s">
        <v>95</v>
      </c>
      <c r="B7" s="12"/>
      <c r="C7" s="11"/>
      <c r="D7" s="11"/>
      <c r="E7" s="4"/>
      <c r="F7" s="11"/>
    </row>
    <row r="8" spans="1:6" s="4" customFormat="1" x14ac:dyDescent="0.25">
      <c r="A8" s="13" t="s">
        <v>3</v>
      </c>
      <c r="B8" s="25">
        <f>B9+B25</f>
        <v>4202181.5</v>
      </c>
      <c r="C8" s="25">
        <f>C9+C25</f>
        <v>3119248.8</v>
      </c>
      <c r="D8" s="26">
        <f>C8/B8*100</f>
        <v>74.229273533282651</v>
      </c>
      <c r="E8" s="27"/>
      <c r="F8" s="25">
        <f>C8-B8</f>
        <v>-1082932.7000000002</v>
      </c>
    </row>
    <row r="9" spans="1:6" s="4" customFormat="1" x14ac:dyDescent="0.25">
      <c r="A9" s="13" t="s">
        <v>52</v>
      </c>
      <c r="B9" s="26">
        <f>B10+B12+B13+B18+B22+B23+B24</f>
        <v>3303718.5999999996</v>
      </c>
      <c r="C9" s="26">
        <f>C10+C12+C13+C18+C22+C23+C24</f>
        <v>2419175.4</v>
      </c>
      <c r="D9" s="26">
        <f>C9/B9*100</f>
        <v>73.225831037788751</v>
      </c>
      <c r="E9" s="28"/>
      <c r="F9" s="25">
        <f>C9-B9</f>
        <v>-884543.19999999972</v>
      </c>
    </row>
    <row r="10" spans="1:6" s="4" customFormat="1" x14ac:dyDescent="0.25">
      <c r="A10" s="5" t="s">
        <v>105</v>
      </c>
      <c r="B10" s="25">
        <f>B11</f>
        <v>2202500</v>
      </c>
      <c r="C10" s="25">
        <f>C11</f>
        <v>1557919.1</v>
      </c>
      <c r="D10" s="26">
        <f t="shared" ref="D10:D23" si="0">C10/B10*100</f>
        <v>70.734124858115777</v>
      </c>
      <c r="E10" s="28"/>
      <c r="F10" s="25">
        <f t="shared" ref="F10:F48" si="1">C10-B10</f>
        <v>-644580.89999999991</v>
      </c>
    </row>
    <row r="11" spans="1:6" s="4" customFormat="1" x14ac:dyDescent="0.25">
      <c r="A11" s="6" t="s">
        <v>4</v>
      </c>
      <c r="B11" s="29">
        <v>2202500</v>
      </c>
      <c r="C11" s="40">
        <v>1557919.1</v>
      </c>
      <c r="D11" s="30">
        <f t="shared" si="0"/>
        <v>70.734124858115777</v>
      </c>
      <c r="E11" s="28"/>
      <c r="F11" s="29">
        <f t="shared" si="1"/>
        <v>-644580.89999999991</v>
      </c>
    </row>
    <row r="12" spans="1:6" s="4" customFormat="1" x14ac:dyDescent="0.25">
      <c r="A12" s="7" t="s">
        <v>65</v>
      </c>
      <c r="B12" s="25">
        <v>10481.9</v>
      </c>
      <c r="C12" s="41">
        <v>7865.1</v>
      </c>
      <c r="D12" s="26">
        <f t="shared" si="0"/>
        <v>75.035060437516108</v>
      </c>
      <c r="E12" s="28"/>
      <c r="F12" s="25">
        <f t="shared" si="1"/>
        <v>-2616.7999999999993</v>
      </c>
    </row>
    <row r="13" spans="1:6" s="4" customFormat="1" x14ac:dyDescent="0.25">
      <c r="A13" s="5" t="s">
        <v>66</v>
      </c>
      <c r="B13" s="25">
        <f>SUM(B14:B17)</f>
        <v>384459.8</v>
      </c>
      <c r="C13" s="25">
        <f>SUM(C14:C17)</f>
        <v>299234</v>
      </c>
      <c r="D13" s="26">
        <f t="shared" si="0"/>
        <v>77.832324732000586</v>
      </c>
      <c r="E13" s="28"/>
      <c r="F13" s="25">
        <f t="shared" si="1"/>
        <v>-85225.799999999988</v>
      </c>
    </row>
    <row r="14" spans="1:6" s="4" customFormat="1" ht="27.6" x14ac:dyDescent="0.25">
      <c r="A14" s="8" t="s">
        <v>106</v>
      </c>
      <c r="B14" s="29">
        <v>38800</v>
      </c>
      <c r="C14" s="42">
        <v>37089.800000000003</v>
      </c>
      <c r="D14" s="30">
        <f t="shared" si="0"/>
        <v>95.592268041237119</v>
      </c>
      <c r="E14" s="28"/>
      <c r="F14" s="29">
        <f t="shared" si="1"/>
        <v>-1710.1999999999971</v>
      </c>
    </row>
    <row r="15" spans="1:6" s="4" customFormat="1" ht="27.6" x14ac:dyDescent="0.25">
      <c r="A15" s="6" t="s">
        <v>5</v>
      </c>
      <c r="B15" s="29">
        <v>327250.8</v>
      </c>
      <c r="C15" s="42">
        <v>250754.3</v>
      </c>
      <c r="D15" s="30">
        <f t="shared" si="0"/>
        <v>76.624503286164611</v>
      </c>
      <c r="E15" s="28"/>
      <c r="F15" s="29">
        <f t="shared" si="1"/>
        <v>-76496.5</v>
      </c>
    </row>
    <row r="16" spans="1:6" s="4" customFormat="1" x14ac:dyDescent="0.25">
      <c r="A16" s="6" t="s">
        <v>6</v>
      </c>
      <c r="B16" s="29">
        <v>3946</v>
      </c>
      <c r="C16" s="42">
        <v>2710</v>
      </c>
      <c r="D16" s="30">
        <f t="shared" si="0"/>
        <v>68.677141409021786</v>
      </c>
      <c r="E16" s="28"/>
      <c r="F16" s="29">
        <f t="shared" si="1"/>
        <v>-1236</v>
      </c>
    </row>
    <row r="17" spans="1:6" s="4" customFormat="1" ht="27.6" x14ac:dyDescent="0.25">
      <c r="A17" s="6" t="s">
        <v>7</v>
      </c>
      <c r="B17" s="29">
        <v>14463</v>
      </c>
      <c r="C17" s="42">
        <v>8679.9</v>
      </c>
      <c r="D17" s="30">
        <f t="shared" si="0"/>
        <v>60.01451980916822</v>
      </c>
      <c r="E17" s="28"/>
      <c r="F17" s="29">
        <f t="shared" si="1"/>
        <v>-5783.1</v>
      </c>
    </row>
    <row r="18" spans="1:6" s="4" customFormat="1" x14ac:dyDescent="0.25">
      <c r="A18" s="5" t="s">
        <v>67</v>
      </c>
      <c r="B18" s="25">
        <f>B19+B20+B21</f>
        <v>568500</v>
      </c>
      <c r="C18" s="25">
        <f>C19+C20+C21</f>
        <v>444209.10000000003</v>
      </c>
      <c r="D18" s="26">
        <f t="shared" si="0"/>
        <v>78.137044854881282</v>
      </c>
      <c r="E18" s="28"/>
      <c r="F18" s="25">
        <f t="shared" si="1"/>
        <v>-124290.89999999997</v>
      </c>
    </row>
    <row r="19" spans="1:6" s="4" customFormat="1" x14ac:dyDescent="0.25">
      <c r="A19" s="6" t="s">
        <v>8</v>
      </c>
      <c r="B19" s="29">
        <v>172900</v>
      </c>
      <c r="C19" s="42">
        <v>71943.3</v>
      </c>
      <c r="D19" s="30">
        <f t="shared" si="0"/>
        <v>41.609774436090227</v>
      </c>
      <c r="E19" s="28"/>
      <c r="F19" s="29">
        <f t="shared" si="1"/>
        <v>-100956.7</v>
      </c>
    </row>
    <row r="20" spans="1:6" s="4" customFormat="1" x14ac:dyDescent="0.25">
      <c r="A20" s="6" t="s">
        <v>9</v>
      </c>
      <c r="B20" s="29">
        <v>42700</v>
      </c>
      <c r="C20" s="42">
        <v>25844.9</v>
      </c>
      <c r="D20" s="30">
        <f t="shared" si="0"/>
        <v>60.526697892271663</v>
      </c>
      <c r="E20" s="28"/>
      <c r="F20" s="29">
        <f t="shared" si="1"/>
        <v>-16855.099999999999</v>
      </c>
    </row>
    <row r="21" spans="1:6" s="4" customFormat="1" x14ac:dyDescent="0.25">
      <c r="A21" s="6" t="s">
        <v>10</v>
      </c>
      <c r="B21" s="29">
        <v>352900</v>
      </c>
      <c r="C21" s="42">
        <v>346420.9</v>
      </c>
      <c r="D21" s="30">
        <f t="shared" si="0"/>
        <v>98.16404080476056</v>
      </c>
      <c r="E21" s="28"/>
      <c r="F21" s="29">
        <f t="shared" si="1"/>
        <v>-6479.0999999999767</v>
      </c>
    </row>
    <row r="22" spans="1:6" s="4" customFormat="1" ht="27.6" x14ac:dyDescent="0.25">
      <c r="A22" s="5" t="s">
        <v>68</v>
      </c>
      <c r="B22" s="25">
        <v>5886</v>
      </c>
      <c r="C22" s="25">
        <v>6902.8</v>
      </c>
      <c r="D22" s="26">
        <f>C22/B22*100</f>
        <v>117.27488956846754</v>
      </c>
      <c r="E22" s="28"/>
      <c r="F22" s="25">
        <f t="shared" si="1"/>
        <v>1016.8000000000002</v>
      </c>
    </row>
    <row r="23" spans="1:6" s="4" customFormat="1" x14ac:dyDescent="0.25">
      <c r="A23" s="5" t="s">
        <v>69</v>
      </c>
      <c r="B23" s="25">
        <v>131890.9</v>
      </c>
      <c r="C23" s="25">
        <v>103045</v>
      </c>
      <c r="D23" s="26">
        <f t="shared" si="0"/>
        <v>78.128968715809805</v>
      </c>
      <c r="E23" s="28"/>
      <c r="F23" s="25">
        <f t="shared" si="1"/>
        <v>-28845.899999999994</v>
      </c>
    </row>
    <row r="24" spans="1:6" s="4" customFormat="1" ht="27.6" x14ac:dyDescent="0.25">
      <c r="A24" s="5" t="s">
        <v>70</v>
      </c>
      <c r="B24" s="25"/>
      <c r="C24" s="41">
        <v>0.3</v>
      </c>
      <c r="D24" s="26"/>
      <c r="E24" s="28"/>
      <c r="F24" s="25">
        <f t="shared" si="1"/>
        <v>0.3</v>
      </c>
    </row>
    <row r="25" spans="1:6" s="4" customFormat="1" x14ac:dyDescent="0.25">
      <c r="A25" s="13" t="s">
        <v>53</v>
      </c>
      <c r="B25" s="25">
        <f>B26+B32+B33+B34+B37+B38</f>
        <v>898462.89999999991</v>
      </c>
      <c r="C25" s="25">
        <f>C26+C32+C33+C34+C37+C38</f>
        <v>700073.4</v>
      </c>
      <c r="D25" s="26">
        <f>C25/B25*100</f>
        <v>77.919010345335366</v>
      </c>
      <c r="E25" s="28"/>
      <c r="F25" s="25">
        <f t="shared" si="1"/>
        <v>-198389.49999999988</v>
      </c>
    </row>
    <row r="26" spans="1:6" s="4" customFormat="1" ht="27.6" x14ac:dyDescent="0.25">
      <c r="A26" s="5" t="s">
        <v>71</v>
      </c>
      <c r="B26" s="25">
        <f>B27+B28+B29+B30+B31</f>
        <v>521064.89999999997</v>
      </c>
      <c r="C26" s="25">
        <f>C27+C28+C29+C30+C31</f>
        <v>374769.4</v>
      </c>
      <c r="D26" s="26">
        <f>C26/B26*100</f>
        <v>71.923746926726409</v>
      </c>
      <c r="E26" s="28"/>
      <c r="F26" s="25">
        <f t="shared" si="1"/>
        <v>-146295.49999999994</v>
      </c>
    </row>
    <row r="27" spans="1:6" s="4" customFormat="1" ht="55.2" x14ac:dyDescent="0.25">
      <c r="A27" s="6" t="s">
        <v>54</v>
      </c>
      <c r="B27" s="29">
        <v>10000</v>
      </c>
      <c r="C27" s="43">
        <v>5222.2</v>
      </c>
      <c r="D27" s="30">
        <f>C27/B27*100</f>
        <v>52.222000000000001</v>
      </c>
      <c r="E27" s="28"/>
      <c r="F27" s="29">
        <f t="shared" si="1"/>
        <v>-4777.8</v>
      </c>
    </row>
    <row r="28" spans="1:6" s="4" customFormat="1" x14ac:dyDescent="0.25">
      <c r="A28" s="6" t="s">
        <v>55</v>
      </c>
      <c r="B28" s="29">
        <v>327464.8</v>
      </c>
      <c r="C28" s="29">
        <f>245439.2+6371.4</f>
        <v>251810.6</v>
      </c>
      <c r="D28" s="30">
        <f>C28/B28*100</f>
        <v>76.896997784189324</v>
      </c>
      <c r="E28" s="28"/>
      <c r="F28" s="29">
        <f t="shared" si="1"/>
        <v>-75654.199999999983</v>
      </c>
    </row>
    <row r="29" spans="1:6" x14ac:dyDescent="0.25">
      <c r="A29" s="6" t="s">
        <v>56</v>
      </c>
      <c r="B29" s="29">
        <v>55000.1</v>
      </c>
      <c r="C29" s="29">
        <f>6720.4+48581.3</f>
        <v>55301.700000000004</v>
      </c>
      <c r="D29" s="30">
        <f>C29/B29*100</f>
        <v>100.54836263934067</v>
      </c>
      <c r="E29" s="28"/>
      <c r="F29" s="29">
        <f t="shared" si="1"/>
        <v>301.60000000000582</v>
      </c>
    </row>
    <row r="30" spans="1:6" ht="27.6" x14ac:dyDescent="0.25">
      <c r="A30" s="6" t="s">
        <v>58</v>
      </c>
      <c r="B30" s="29"/>
      <c r="C30" s="42">
        <v>568.4</v>
      </c>
      <c r="D30" s="30"/>
      <c r="E30" s="28"/>
      <c r="F30" s="29">
        <f t="shared" si="1"/>
        <v>568.4</v>
      </c>
    </row>
    <row r="31" spans="1:6" x14ac:dyDescent="0.25">
      <c r="A31" s="6" t="s">
        <v>57</v>
      </c>
      <c r="B31" s="29">
        <v>128600</v>
      </c>
      <c r="C31" s="42">
        <v>61866.5</v>
      </c>
      <c r="D31" s="30">
        <f t="shared" ref="D31:D37" si="2">C31/B31*100</f>
        <v>48.107698289269052</v>
      </c>
      <c r="E31" s="28"/>
      <c r="F31" s="29">
        <f t="shared" si="1"/>
        <v>-66733.5</v>
      </c>
    </row>
    <row r="32" spans="1:6" x14ac:dyDescent="0.25">
      <c r="A32" s="7" t="s">
        <v>11</v>
      </c>
      <c r="B32" s="25">
        <v>13206.1</v>
      </c>
      <c r="C32" s="25">
        <v>14431.7</v>
      </c>
      <c r="D32" s="26">
        <f t="shared" si="2"/>
        <v>109.28055974133166</v>
      </c>
      <c r="E32" s="31"/>
      <c r="F32" s="25">
        <f t="shared" si="1"/>
        <v>1225.6000000000004</v>
      </c>
    </row>
    <row r="33" spans="1:6" s="10" customFormat="1" ht="27.6" x14ac:dyDescent="0.25">
      <c r="A33" s="5" t="s">
        <v>86</v>
      </c>
      <c r="B33" s="25">
        <v>9400</v>
      </c>
      <c r="C33" s="25">
        <v>10674.6</v>
      </c>
      <c r="D33" s="26">
        <f t="shared" si="2"/>
        <v>113.55957446808512</v>
      </c>
      <c r="E33" s="28"/>
      <c r="F33" s="25">
        <f t="shared" si="1"/>
        <v>1274.6000000000004</v>
      </c>
    </row>
    <row r="34" spans="1:6" s="10" customFormat="1" ht="27.6" x14ac:dyDescent="0.25">
      <c r="A34" s="5" t="s">
        <v>74</v>
      </c>
      <c r="B34" s="25">
        <f>B35+B36</f>
        <v>254160</v>
      </c>
      <c r="C34" s="25">
        <f>C35+C36</f>
        <v>192643.9</v>
      </c>
      <c r="D34" s="26">
        <f t="shared" si="2"/>
        <v>75.79630941139439</v>
      </c>
      <c r="E34" s="28"/>
      <c r="F34" s="25">
        <f t="shared" si="1"/>
        <v>-61516.100000000006</v>
      </c>
    </row>
    <row r="35" spans="1:6" x14ac:dyDescent="0.25">
      <c r="A35" s="6" t="s">
        <v>59</v>
      </c>
      <c r="B35" s="29">
        <v>115000</v>
      </c>
      <c r="C35" s="42">
        <v>95836</v>
      </c>
      <c r="D35" s="30">
        <f t="shared" si="2"/>
        <v>83.335652173913047</v>
      </c>
      <c r="E35" s="28"/>
      <c r="F35" s="29">
        <f t="shared" si="1"/>
        <v>-19164</v>
      </c>
    </row>
    <row r="36" spans="1:6" x14ac:dyDescent="0.25">
      <c r="A36" s="6" t="s">
        <v>60</v>
      </c>
      <c r="B36" s="29">
        <v>139160</v>
      </c>
      <c r="C36" s="42">
        <v>96807.9</v>
      </c>
      <c r="D36" s="30">
        <f t="shared" si="2"/>
        <v>69.565895372233399</v>
      </c>
      <c r="E36" s="28"/>
      <c r="F36" s="29">
        <f t="shared" si="1"/>
        <v>-42352.100000000006</v>
      </c>
    </row>
    <row r="37" spans="1:6" s="10" customFormat="1" x14ac:dyDescent="0.25">
      <c r="A37" s="5" t="s">
        <v>72</v>
      </c>
      <c r="B37" s="25">
        <v>55893.2</v>
      </c>
      <c r="C37" s="41">
        <v>77445</v>
      </c>
      <c r="D37" s="26">
        <f t="shared" si="2"/>
        <v>138.55889446301163</v>
      </c>
      <c r="E37" s="28"/>
      <c r="F37" s="25">
        <f t="shared" si="1"/>
        <v>21551.800000000003</v>
      </c>
    </row>
    <row r="38" spans="1:6" s="10" customFormat="1" x14ac:dyDescent="0.25">
      <c r="A38" s="5" t="s">
        <v>73</v>
      </c>
      <c r="B38" s="25">
        <v>44738.7</v>
      </c>
      <c r="C38" s="44">
        <v>30108.799999999999</v>
      </c>
      <c r="D38" s="26">
        <f t="shared" ref="D38:D47" si="3">C38/B38*100</f>
        <v>67.299228632034456</v>
      </c>
      <c r="E38" s="28"/>
      <c r="F38" s="25">
        <f t="shared" si="1"/>
        <v>-14629.899999999998</v>
      </c>
    </row>
    <row r="39" spans="1:6" s="4" customFormat="1" x14ac:dyDescent="0.25">
      <c r="A39" s="20" t="s">
        <v>61</v>
      </c>
      <c r="B39" s="25">
        <f>B40+B41+B42+B43+B44+B45+B46+B47</f>
        <v>8837563.2000000011</v>
      </c>
      <c r="C39" s="25">
        <f>C40+C41+C42+C43+C44+C45+C46+C47</f>
        <v>5265290.9999999991</v>
      </c>
      <c r="D39" s="26">
        <f t="shared" si="3"/>
        <v>59.578538572714237</v>
      </c>
      <c r="E39" s="28"/>
      <c r="F39" s="25">
        <f t="shared" si="1"/>
        <v>-3572272.200000002</v>
      </c>
    </row>
    <row r="40" spans="1:6" s="4" customFormat="1" x14ac:dyDescent="0.25">
      <c r="A40" s="6" t="s">
        <v>62</v>
      </c>
      <c r="B40" s="29">
        <v>102082</v>
      </c>
      <c r="C40" s="42">
        <v>102082</v>
      </c>
      <c r="D40" s="30">
        <f t="shared" si="3"/>
        <v>100</v>
      </c>
      <c r="E40" s="28"/>
      <c r="F40" s="25">
        <f t="shared" si="1"/>
        <v>0</v>
      </c>
    </row>
    <row r="41" spans="1:6" s="4" customFormat="1" x14ac:dyDescent="0.25">
      <c r="A41" s="6" t="s">
        <v>63</v>
      </c>
      <c r="B41" s="32">
        <v>3416083.6</v>
      </c>
      <c r="C41" s="40">
        <v>1650979.9</v>
      </c>
      <c r="D41" s="30">
        <f t="shared" si="3"/>
        <v>48.329610551685562</v>
      </c>
      <c r="E41" s="28"/>
      <c r="F41" s="29">
        <f t="shared" si="1"/>
        <v>-1765103.7000000002</v>
      </c>
    </row>
    <row r="42" spans="1:6" s="4" customFormat="1" x14ac:dyDescent="0.25">
      <c r="A42" s="6" t="s">
        <v>64</v>
      </c>
      <c r="B42" s="32">
        <v>4555146.7</v>
      </c>
      <c r="C42" s="40">
        <v>3507124.8</v>
      </c>
      <c r="D42" s="30">
        <f t="shared" si="3"/>
        <v>76.992576331295766</v>
      </c>
      <c r="E42" s="28"/>
      <c r="F42" s="29">
        <f t="shared" si="1"/>
        <v>-1048021.9000000004</v>
      </c>
    </row>
    <row r="43" spans="1:6" s="4" customFormat="1" x14ac:dyDescent="0.25">
      <c r="A43" s="6" t="s">
        <v>12</v>
      </c>
      <c r="B43" s="32">
        <v>1172476</v>
      </c>
      <c r="C43" s="40">
        <v>417523.8</v>
      </c>
      <c r="D43" s="30">
        <f t="shared" si="3"/>
        <v>35.610434669878103</v>
      </c>
      <c r="E43" s="28"/>
      <c r="F43" s="29">
        <f t="shared" si="1"/>
        <v>-754952.2</v>
      </c>
    </row>
    <row r="44" spans="1:6" s="4" customFormat="1" ht="27.6" x14ac:dyDescent="0.25">
      <c r="A44" s="6" t="s">
        <v>13</v>
      </c>
      <c r="B44" s="29"/>
      <c r="C44" s="29"/>
      <c r="D44" s="30"/>
      <c r="E44" s="28"/>
      <c r="F44" s="29">
        <f t="shared" si="1"/>
        <v>0</v>
      </c>
    </row>
    <row r="45" spans="1:6" s="4" customFormat="1" ht="27.6" x14ac:dyDescent="0.25">
      <c r="A45" s="6" t="s">
        <v>14</v>
      </c>
      <c r="B45" s="32">
        <v>8690.7999999999993</v>
      </c>
      <c r="C45" s="40">
        <v>4459.3999999999996</v>
      </c>
      <c r="D45" s="30">
        <f t="shared" si="3"/>
        <v>51.311731946426107</v>
      </c>
      <c r="E45" s="28"/>
      <c r="F45" s="29">
        <f t="shared" si="1"/>
        <v>-4231.3999999999996</v>
      </c>
    </row>
    <row r="46" spans="1:6" s="4" customFormat="1" ht="69" x14ac:dyDescent="0.25">
      <c r="A46" s="6" t="s">
        <v>94</v>
      </c>
      <c r="B46" s="32">
        <v>135.6</v>
      </c>
      <c r="C46" s="29">
        <v>201.1</v>
      </c>
      <c r="D46" s="30">
        <f>C46/B46*100</f>
        <v>148.30383480825958</v>
      </c>
      <c r="E46" s="28"/>
      <c r="F46" s="29">
        <f t="shared" si="1"/>
        <v>65.5</v>
      </c>
    </row>
    <row r="47" spans="1:6" s="4" customFormat="1" ht="41.4" x14ac:dyDescent="0.25">
      <c r="A47" s="8" t="s">
        <v>75</v>
      </c>
      <c r="B47" s="33">
        <v>-417051.5</v>
      </c>
      <c r="C47" s="42">
        <v>-417080</v>
      </c>
      <c r="D47" s="30">
        <f t="shared" si="3"/>
        <v>100.00683368840539</v>
      </c>
      <c r="E47" s="28"/>
      <c r="F47" s="29">
        <f t="shared" si="1"/>
        <v>-28.5</v>
      </c>
    </row>
    <row r="48" spans="1:6" x14ac:dyDescent="0.25">
      <c r="A48" s="20" t="s">
        <v>93</v>
      </c>
      <c r="B48" s="25">
        <f>B39+B25+B9</f>
        <v>13039744.700000001</v>
      </c>
      <c r="C48" s="25">
        <f>C39+C25+C9</f>
        <v>8384539.7999999989</v>
      </c>
      <c r="D48" s="26">
        <f>C48/B48*100</f>
        <v>64.29987697535212</v>
      </c>
      <c r="E48" s="28"/>
      <c r="F48" s="25">
        <f t="shared" si="1"/>
        <v>-4655204.9000000022</v>
      </c>
    </row>
    <row r="49" spans="1:6" x14ac:dyDescent="0.25">
      <c r="A49" s="20" t="s">
        <v>85</v>
      </c>
      <c r="B49" s="25"/>
      <c r="C49" s="25"/>
      <c r="D49" s="30"/>
      <c r="E49" s="28"/>
      <c r="F49" s="30"/>
    </row>
    <row r="50" spans="1:6" x14ac:dyDescent="0.25">
      <c r="A50" s="5" t="s">
        <v>76</v>
      </c>
      <c r="B50" s="25">
        <f>B51+B52+B53+B54+B55+B56+B57</f>
        <v>498228.5</v>
      </c>
      <c r="C50" s="25">
        <f>C51+C52+C53+C54+C55+C56+C57</f>
        <v>363899.3</v>
      </c>
      <c r="D50" s="26">
        <f t="shared" ref="D50:D72" si="4">C50/B50*100</f>
        <v>73.038635886947461</v>
      </c>
      <c r="E50" s="28"/>
      <c r="F50" s="26">
        <f>C50-B50</f>
        <v>-134329.20000000001</v>
      </c>
    </row>
    <row r="51" spans="1:6" ht="41.4" x14ac:dyDescent="0.25">
      <c r="A51" s="6" t="s">
        <v>15</v>
      </c>
      <c r="B51" s="29">
        <v>19685.599999999999</v>
      </c>
      <c r="C51" s="45">
        <v>14300.2</v>
      </c>
      <c r="D51" s="30">
        <f t="shared" si="4"/>
        <v>72.642947128865771</v>
      </c>
      <c r="E51" s="28"/>
      <c r="F51" s="30">
        <f>C51-B51</f>
        <v>-5385.3999999999978</v>
      </c>
    </row>
    <row r="52" spans="1:6" ht="41.4" x14ac:dyDescent="0.25">
      <c r="A52" s="6" t="s">
        <v>16</v>
      </c>
      <c r="B52" s="29">
        <v>166097.79999999999</v>
      </c>
      <c r="C52" s="45">
        <v>123926.7</v>
      </c>
      <c r="D52" s="30">
        <f t="shared" si="4"/>
        <v>74.610681176993324</v>
      </c>
      <c r="E52" s="28"/>
      <c r="F52" s="30">
        <f t="shared" ref="F52:F98" si="5">C52-B52</f>
        <v>-42171.099999999991</v>
      </c>
    </row>
    <row r="53" spans="1:6" x14ac:dyDescent="0.25">
      <c r="A53" s="6" t="s">
        <v>17</v>
      </c>
      <c r="B53" s="29">
        <v>169.5</v>
      </c>
      <c r="C53" s="45">
        <v>169.5</v>
      </c>
      <c r="D53" s="30">
        <f t="shared" si="4"/>
        <v>100</v>
      </c>
      <c r="E53" s="28"/>
      <c r="F53" s="30">
        <f t="shared" si="5"/>
        <v>0</v>
      </c>
    </row>
    <row r="54" spans="1:6" ht="41.4" x14ac:dyDescent="0.25">
      <c r="A54" s="6" t="s">
        <v>18</v>
      </c>
      <c r="B54" s="29">
        <v>28809.9</v>
      </c>
      <c r="C54" s="45">
        <v>21335.4</v>
      </c>
      <c r="D54" s="30">
        <f t="shared" si="4"/>
        <v>74.055793321045897</v>
      </c>
      <c r="E54" s="28"/>
      <c r="F54" s="30">
        <f t="shared" si="5"/>
        <v>-7474.5</v>
      </c>
    </row>
    <row r="55" spans="1:6" x14ac:dyDescent="0.25">
      <c r="A55" s="6" t="s">
        <v>19</v>
      </c>
      <c r="B55" s="29">
        <v>25982</v>
      </c>
      <c r="C55" s="45">
        <v>22194</v>
      </c>
      <c r="D55" s="30">
        <f t="shared" si="4"/>
        <v>85.420675852513284</v>
      </c>
      <c r="E55" s="28"/>
      <c r="F55" s="30">
        <f t="shared" si="5"/>
        <v>-3788</v>
      </c>
    </row>
    <row r="56" spans="1:6" x14ac:dyDescent="0.25">
      <c r="A56" s="6" t="s">
        <v>20</v>
      </c>
      <c r="B56" s="29">
        <v>9292.7999999999993</v>
      </c>
      <c r="C56" s="45"/>
      <c r="D56" s="30">
        <f t="shared" si="4"/>
        <v>0</v>
      </c>
      <c r="E56" s="28"/>
      <c r="F56" s="30">
        <f t="shared" si="5"/>
        <v>-9292.7999999999993</v>
      </c>
    </row>
    <row r="57" spans="1:6" x14ac:dyDescent="0.25">
      <c r="A57" s="6" t="s">
        <v>21</v>
      </c>
      <c r="B57" s="29">
        <v>248190.9</v>
      </c>
      <c r="C57" s="45">
        <v>181973.5</v>
      </c>
      <c r="D57" s="30">
        <f t="shared" si="4"/>
        <v>73.319972650085077</v>
      </c>
      <c r="E57" s="28"/>
      <c r="F57" s="30">
        <f t="shared" si="5"/>
        <v>-66217.399999999994</v>
      </c>
    </row>
    <row r="58" spans="1:6" ht="27.6" x14ac:dyDescent="0.25">
      <c r="A58" s="5" t="s">
        <v>77</v>
      </c>
      <c r="B58" s="25">
        <f>B59+B60+B61</f>
        <v>75762.100000000006</v>
      </c>
      <c r="C58" s="25">
        <f>C59+C60+C61</f>
        <v>45297.200000000004</v>
      </c>
      <c r="D58" s="26">
        <f t="shared" si="4"/>
        <v>59.788733416840344</v>
      </c>
      <c r="E58" s="28"/>
      <c r="F58" s="26">
        <f t="shared" si="5"/>
        <v>-30464.9</v>
      </c>
    </row>
    <row r="59" spans="1:6" x14ac:dyDescent="0.25">
      <c r="A59" s="6" t="s">
        <v>22</v>
      </c>
      <c r="B59" s="29">
        <v>14358.1</v>
      </c>
      <c r="C59" s="45">
        <v>10348.1</v>
      </c>
      <c r="D59" s="30">
        <f t="shared" si="4"/>
        <v>72.071513640384183</v>
      </c>
      <c r="E59" s="28"/>
      <c r="F59" s="30">
        <f t="shared" si="5"/>
        <v>-4010</v>
      </c>
    </row>
    <row r="60" spans="1:6" ht="27.6" x14ac:dyDescent="0.25">
      <c r="A60" s="6" t="s">
        <v>23</v>
      </c>
      <c r="B60" s="29">
        <v>17714.2</v>
      </c>
      <c r="C60" s="45">
        <v>11542.2</v>
      </c>
      <c r="D60" s="30">
        <f t="shared" si="4"/>
        <v>65.157895925302867</v>
      </c>
      <c r="E60" s="28"/>
      <c r="F60" s="30">
        <f t="shared" si="5"/>
        <v>-6172</v>
      </c>
    </row>
    <row r="61" spans="1:6" ht="27.6" x14ac:dyDescent="0.25">
      <c r="A61" s="6" t="s">
        <v>24</v>
      </c>
      <c r="B61" s="29">
        <v>43689.8</v>
      </c>
      <c r="C61" s="45">
        <v>23406.9</v>
      </c>
      <c r="D61" s="30">
        <f t="shared" si="4"/>
        <v>53.57520519663629</v>
      </c>
      <c r="E61" s="28"/>
      <c r="F61" s="30">
        <f t="shared" si="5"/>
        <v>-20282.900000000001</v>
      </c>
    </row>
    <row r="62" spans="1:6" x14ac:dyDescent="0.25">
      <c r="A62" s="5" t="s">
        <v>78</v>
      </c>
      <c r="B62" s="25">
        <f>B63+B64+B65</f>
        <v>3254184.2</v>
      </c>
      <c r="C62" s="25">
        <f>C63+C64+C65</f>
        <v>1697333.1</v>
      </c>
      <c r="D62" s="26">
        <f t="shared" si="4"/>
        <v>52.158482608329301</v>
      </c>
      <c r="E62" s="28"/>
      <c r="F62" s="26">
        <f t="shared" si="5"/>
        <v>-1556851.1</v>
      </c>
    </row>
    <row r="63" spans="1:6" x14ac:dyDescent="0.25">
      <c r="A63" s="6" t="s">
        <v>25</v>
      </c>
      <c r="B63" s="29">
        <v>88199.9</v>
      </c>
      <c r="C63" s="45">
        <v>71279.8</v>
      </c>
      <c r="D63" s="30">
        <f t="shared" si="4"/>
        <v>80.816191401577569</v>
      </c>
      <c r="E63" s="28"/>
      <c r="F63" s="30">
        <f t="shared" si="5"/>
        <v>-16920.099999999991</v>
      </c>
    </row>
    <row r="64" spans="1:6" x14ac:dyDescent="0.25">
      <c r="A64" s="6" t="s">
        <v>26</v>
      </c>
      <c r="B64" s="29">
        <v>2621923.1</v>
      </c>
      <c r="C64" s="45">
        <v>1277956.8</v>
      </c>
      <c r="D64" s="30">
        <f t="shared" si="4"/>
        <v>48.741200685862985</v>
      </c>
      <c r="E64" s="28"/>
      <c r="F64" s="30">
        <f>C64-B64</f>
        <v>-1343966.3</v>
      </c>
    </row>
    <row r="65" spans="1:6" x14ac:dyDescent="0.25">
      <c r="A65" s="6" t="s">
        <v>27</v>
      </c>
      <c r="B65" s="29">
        <v>544061.19999999995</v>
      </c>
      <c r="C65" s="45">
        <v>348096.5</v>
      </c>
      <c r="D65" s="30">
        <f t="shared" si="4"/>
        <v>63.981129328832864</v>
      </c>
      <c r="E65" s="28"/>
      <c r="F65" s="30">
        <f t="shared" si="5"/>
        <v>-195964.69999999995</v>
      </c>
    </row>
    <row r="66" spans="1:6" x14ac:dyDescent="0.25">
      <c r="A66" s="5" t="s">
        <v>98</v>
      </c>
      <c r="B66" s="25">
        <f>B67+B68+B69+B70</f>
        <v>1533950.9</v>
      </c>
      <c r="C66" s="25">
        <f>C67+C68+C69+C70</f>
        <v>782163.89999999991</v>
      </c>
      <c r="D66" s="26">
        <f t="shared" si="4"/>
        <v>50.990152292358246</v>
      </c>
      <c r="E66" s="28"/>
      <c r="F66" s="26">
        <f t="shared" si="5"/>
        <v>-751787</v>
      </c>
    </row>
    <row r="67" spans="1:6" x14ac:dyDescent="0.25">
      <c r="A67" s="6" t="s">
        <v>28</v>
      </c>
      <c r="B67" s="29">
        <v>119187.3</v>
      </c>
      <c r="C67" s="45">
        <v>51475.6</v>
      </c>
      <c r="D67" s="30">
        <f t="shared" si="4"/>
        <v>43.188829682357095</v>
      </c>
      <c r="E67" s="28"/>
      <c r="F67" s="30">
        <f t="shared" si="5"/>
        <v>-67711.700000000012</v>
      </c>
    </row>
    <row r="68" spans="1:6" x14ac:dyDescent="0.25">
      <c r="A68" s="6" t="s">
        <v>29</v>
      </c>
      <c r="B68" s="29">
        <v>97989.2</v>
      </c>
      <c r="C68" s="45">
        <v>17015.099999999999</v>
      </c>
      <c r="D68" s="30">
        <f t="shared" si="4"/>
        <v>17.364260551162779</v>
      </c>
      <c r="E68" s="28"/>
      <c r="F68" s="30">
        <f t="shared" si="5"/>
        <v>-80974.100000000006</v>
      </c>
    </row>
    <row r="69" spans="1:6" x14ac:dyDescent="0.25">
      <c r="A69" s="6" t="s">
        <v>30</v>
      </c>
      <c r="B69" s="29">
        <v>1124434.2</v>
      </c>
      <c r="C69" s="45">
        <v>564077.4</v>
      </c>
      <c r="D69" s="30">
        <f t="shared" si="4"/>
        <v>50.165443206903525</v>
      </c>
      <c r="E69" s="28"/>
      <c r="F69" s="30">
        <f t="shared" si="5"/>
        <v>-560356.79999999993</v>
      </c>
    </row>
    <row r="70" spans="1:6" x14ac:dyDescent="0.25">
      <c r="A70" s="6" t="s">
        <v>31</v>
      </c>
      <c r="B70" s="29">
        <v>192340.2</v>
      </c>
      <c r="C70" s="45">
        <v>149595.79999999999</v>
      </c>
      <c r="D70" s="30">
        <f t="shared" si="4"/>
        <v>77.776668631934442</v>
      </c>
      <c r="E70" s="28"/>
      <c r="F70" s="30">
        <f t="shared" si="5"/>
        <v>-42744.400000000023</v>
      </c>
    </row>
    <row r="71" spans="1:6" s="9" customFormat="1" x14ac:dyDescent="0.25">
      <c r="A71" s="5" t="s">
        <v>79</v>
      </c>
      <c r="B71" s="25">
        <f>B72+B73+B74</f>
        <v>202900.19999999998</v>
      </c>
      <c r="C71" s="25">
        <f>C72+C73+C74</f>
        <v>80491.899999999994</v>
      </c>
      <c r="D71" s="26">
        <f t="shared" si="4"/>
        <v>39.670685391143031</v>
      </c>
      <c r="E71" s="28"/>
      <c r="F71" s="26">
        <f t="shared" si="5"/>
        <v>-122408.29999999999</v>
      </c>
    </row>
    <row r="72" spans="1:6" x14ac:dyDescent="0.25">
      <c r="A72" s="8" t="s">
        <v>32</v>
      </c>
      <c r="B72" s="29">
        <v>175129.1</v>
      </c>
      <c r="C72" s="45">
        <v>60158.1</v>
      </c>
      <c r="D72" s="30">
        <f t="shared" si="4"/>
        <v>34.350716128844375</v>
      </c>
      <c r="E72" s="28"/>
      <c r="F72" s="30">
        <f t="shared" si="5"/>
        <v>-114971</v>
      </c>
    </row>
    <row r="73" spans="1:6" ht="27.6" x14ac:dyDescent="0.25">
      <c r="A73" s="6" t="s">
        <v>33</v>
      </c>
      <c r="B73" s="29">
        <v>10599.3</v>
      </c>
      <c r="C73" s="45">
        <v>8327.2999999999993</v>
      </c>
      <c r="D73" s="30">
        <f t="shared" ref="D73:D98" si="6">C73/B73*100</f>
        <v>78.56462219203155</v>
      </c>
      <c r="E73" s="28"/>
      <c r="F73" s="30">
        <f t="shared" si="5"/>
        <v>-2272</v>
      </c>
    </row>
    <row r="74" spans="1:6" x14ac:dyDescent="0.25">
      <c r="A74" s="6" t="s">
        <v>34</v>
      </c>
      <c r="B74" s="29">
        <v>17171.8</v>
      </c>
      <c r="C74" s="45">
        <v>12006.5</v>
      </c>
      <c r="D74" s="30">
        <f t="shared" si="6"/>
        <v>69.919868621810181</v>
      </c>
      <c r="E74" s="28"/>
      <c r="F74" s="30">
        <f t="shared" si="5"/>
        <v>-5165.2999999999993</v>
      </c>
    </row>
    <row r="75" spans="1:6" x14ac:dyDescent="0.25">
      <c r="A75" s="5" t="s">
        <v>80</v>
      </c>
      <c r="B75" s="25">
        <f>B76+B77+B78++B79+B80</f>
        <v>7041604.7000000002</v>
      </c>
      <c r="C75" s="25">
        <f>C76+C77+C78++C79+C80</f>
        <v>5182654.4000000004</v>
      </c>
      <c r="D75" s="26">
        <f t="shared" si="6"/>
        <v>73.600473482983219</v>
      </c>
      <c r="E75" s="28"/>
      <c r="F75" s="26">
        <f t="shared" si="5"/>
        <v>-1858950.2999999998</v>
      </c>
    </row>
    <row r="76" spans="1:6" x14ac:dyDescent="0.25">
      <c r="A76" s="6" t="s">
        <v>35</v>
      </c>
      <c r="B76" s="29">
        <v>3284921.5</v>
      </c>
      <c r="C76" s="45">
        <v>2215300.5</v>
      </c>
      <c r="D76" s="30">
        <f t="shared" si="6"/>
        <v>67.438460858197075</v>
      </c>
      <c r="E76" s="28"/>
      <c r="F76" s="30">
        <f t="shared" si="5"/>
        <v>-1069621</v>
      </c>
    </row>
    <row r="77" spans="1:6" x14ac:dyDescent="0.25">
      <c r="A77" s="6" t="s">
        <v>36</v>
      </c>
      <c r="B77" s="29">
        <v>3234841.7</v>
      </c>
      <c r="C77" s="45">
        <v>2602007.7000000002</v>
      </c>
      <c r="D77" s="30">
        <f t="shared" si="6"/>
        <v>80.43694070099319</v>
      </c>
      <c r="E77" s="28"/>
      <c r="F77" s="30">
        <f t="shared" si="5"/>
        <v>-632834</v>
      </c>
    </row>
    <row r="78" spans="1:6" x14ac:dyDescent="0.25">
      <c r="A78" s="6" t="s">
        <v>37</v>
      </c>
      <c r="B78" s="29">
        <v>376136.3</v>
      </c>
      <c r="C78" s="45">
        <v>259234.2</v>
      </c>
      <c r="D78" s="30">
        <f t="shared" si="6"/>
        <v>68.920282355093093</v>
      </c>
      <c r="E78" s="28"/>
      <c r="F78" s="30">
        <f t="shared" si="5"/>
        <v>-116902.09999999998</v>
      </c>
    </row>
    <row r="79" spans="1:6" x14ac:dyDescent="0.25">
      <c r="A79" s="6" t="s">
        <v>38</v>
      </c>
      <c r="B79" s="29">
        <v>537.79999999999995</v>
      </c>
      <c r="C79" s="45">
        <v>504.8</v>
      </c>
      <c r="D79" s="30">
        <f t="shared" si="6"/>
        <v>93.863889921904061</v>
      </c>
      <c r="E79" s="28"/>
      <c r="F79" s="30">
        <f t="shared" si="5"/>
        <v>-32.999999999999943</v>
      </c>
    </row>
    <row r="80" spans="1:6" x14ac:dyDescent="0.25">
      <c r="A80" s="6" t="s">
        <v>39</v>
      </c>
      <c r="B80" s="29">
        <v>145167.4</v>
      </c>
      <c r="C80" s="45">
        <v>105607.2</v>
      </c>
      <c r="D80" s="30">
        <f t="shared" si="6"/>
        <v>72.748564760407646</v>
      </c>
      <c r="E80" s="28"/>
      <c r="F80" s="30">
        <f t="shared" si="5"/>
        <v>-39560.199999999997</v>
      </c>
    </row>
    <row r="81" spans="1:6" x14ac:dyDescent="0.25">
      <c r="A81" s="5" t="s">
        <v>81</v>
      </c>
      <c r="B81" s="25">
        <f>B82+B83</f>
        <v>344014.19999999995</v>
      </c>
      <c r="C81" s="25">
        <f>C82+C83</f>
        <v>203767.4</v>
      </c>
      <c r="D81" s="26">
        <f t="shared" si="6"/>
        <v>59.23226424955714</v>
      </c>
      <c r="E81" s="28"/>
      <c r="F81" s="26">
        <f t="shared" si="5"/>
        <v>-140246.79999999996</v>
      </c>
    </row>
    <row r="82" spans="1:6" x14ac:dyDescent="0.25">
      <c r="A82" s="6" t="s">
        <v>40</v>
      </c>
      <c r="B82" s="29">
        <v>297094.09999999998</v>
      </c>
      <c r="C82" s="45">
        <v>170973</v>
      </c>
      <c r="D82" s="30">
        <f t="shared" si="6"/>
        <v>57.548433307830763</v>
      </c>
      <c r="E82" s="28"/>
      <c r="F82" s="30">
        <f t="shared" si="5"/>
        <v>-126121.09999999998</v>
      </c>
    </row>
    <row r="83" spans="1:6" x14ac:dyDescent="0.25">
      <c r="A83" s="6" t="s">
        <v>41</v>
      </c>
      <c r="B83" s="29">
        <v>46920.1</v>
      </c>
      <c r="C83" s="45">
        <v>32794.400000000001</v>
      </c>
      <c r="D83" s="30">
        <f t="shared" si="6"/>
        <v>69.894139185551623</v>
      </c>
      <c r="E83" s="28"/>
      <c r="F83" s="30">
        <f t="shared" si="5"/>
        <v>-14125.699999999997</v>
      </c>
    </row>
    <row r="84" spans="1:6" x14ac:dyDescent="0.25">
      <c r="A84" s="5" t="s">
        <v>82</v>
      </c>
      <c r="B84" s="25">
        <f>B85+B86+B87+B88</f>
        <v>225583.4</v>
      </c>
      <c r="C84" s="25">
        <f>C85+C86+C87+C88</f>
        <v>48496.800000000003</v>
      </c>
      <c r="D84" s="26">
        <f t="shared" si="6"/>
        <v>21.498390395747208</v>
      </c>
      <c r="E84" s="28"/>
      <c r="F84" s="26">
        <f t="shared" si="5"/>
        <v>-177086.59999999998</v>
      </c>
    </row>
    <row r="85" spans="1:6" x14ac:dyDescent="0.25">
      <c r="A85" s="6" t="s">
        <v>42</v>
      </c>
      <c r="B85" s="29">
        <v>661.4</v>
      </c>
      <c r="C85" s="45">
        <v>344</v>
      </c>
      <c r="D85" s="30">
        <f t="shared" si="6"/>
        <v>52.010885999395228</v>
      </c>
      <c r="E85" s="28"/>
      <c r="F85" s="30">
        <f t="shared" si="5"/>
        <v>-317.39999999999998</v>
      </c>
    </row>
    <row r="86" spans="1:6" x14ac:dyDescent="0.25">
      <c r="A86" s="6" t="s">
        <v>43</v>
      </c>
      <c r="B86" s="29">
        <v>11858.9</v>
      </c>
      <c r="C86" s="45">
        <v>5958.2</v>
      </c>
      <c r="D86" s="30">
        <f t="shared" si="6"/>
        <v>50.242433952558841</v>
      </c>
      <c r="E86" s="28"/>
      <c r="F86" s="30">
        <f t="shared" si="5"/>
        <v>-5900.7</v>
      </c>
    </row>
    <row r="87" spans="1:6" x14ac:dyDescent="0.25">
      <c r="A87" s="6" t="s">
        <v>44</v>
      </c>
      <c r="B87" s="29">
        <v>212656.4</v>
      </c>
      <c r="C87" s="45">
        <v>41897.300000000003</v>
      </c>
      <c r="D87" s="30">
        <f t="shared" si="6"/>
        <v>19.701875889933245</v>
      </c>
      <c r="E87" s="28"/>
      <c r="F87" s="30">
        <f t="shared" si="5"/>
        <v>-170759.09999999998</v>
      </c>
    </row>
    <row r="88" spans="1:6" x14ac:dyDescent="0.25">
      <c r="A88" s="6" t="s">
        <v>45</v>
      </c>
      <c r="B88" s="29">
        <v>406.7</v>
      </c>
      <c r="C88" s="45">
        <v>297.3</v>
      </c>
      <c r="D88" s="30">
        <f t="shared" si="6"/>
        <v>73.100565527415796</v>
      </c>
      <c r="E88" s="28"/>
      <c r="F88" s="30">
        <f t="shared" si="5"/>
        <v>-109.39999999999998</v>
      </c>
    </row>
    <row r="89" spans="1:6" x14ac:dyDescent="0.25">
      <c r="A89" s="5" t="s">
        <v>83</v>
      </c>
      <c r="B89" s="25">
        <f>B90+B91+B92+B93</f>
        <v>424676.30000000005</v>
      </c>
      <c r="C89" s="25">
        <f>C90+C91+C92+C93</f>
        <v>263018.59999999998</v>
      </c>
      <c r="D89" s="26">
        <f t="shared" si="6"/>
        <v>61.93390118544405</v>
      </c>
      <c r="E89" s="28"/>
      <c r="F89" s="26">
        <f t="shared" si="5"/>
        <v>-161657.70000000007</v>
      </c>
    </row>
    <row r="90" spans="1:6" x14ac:dyDescent="0.25">
      <c r="A90" s="8" t="s">
        <v>46</v>
      </c>
      <c r="B90" s="29">
        <v>28011.1</v>
      </c>
      <c r="C90" s="45">
        <v>18111.2</v>
      </c>
      <c r="D90" s="30">
        <f t="shared" si="6"/>
        <v>64.657225171449895</v>
      </c>
      <c r="E90" s="28"/>
      <c r="F90" s="30">
        <f t="shared" si="5"/>
        <v>-9899.8999999999978</v>
      </c>
    </row>
    <row r="91" spans="1:6" x14ac:dyDescent="0.25">
      <c r="A91" s="8" t="s">
        <v>47</v>
      </c>
      <c r="B91" s="29">
        <v>62683.5</v>
      </c>
      <c r="C91" s="45">
        <v>2829</v>
      </c>
      <c r="D91" s="30">
        <f t="shared" si="6"/>
        <v>4.5131493933810338</v>
      </c>
      <c r="E91" s="28"/>
      <c r="F91" s="30">
        <f t="shared" si="5"/>
        <v>-59854.5</v>
      </c>
    </row>
    <row r="92" spans="1:6" x14ac:dyDescent="0.25">
      <c r="A92" s="8" t="s">
        <v>48</v>
      </c>
      <c r="B92" s="29">
        <v>315013.3</v>
      </c>
      <c r="C92" s="45">
        <v>227784.3</v>
      </c>
      <c r="D92" s="30">
        <f t="shared" si="6"/>
        <v>72.309423125944207</v>
      </c>
      <c r="E92" s="28"/>
      <c r="F92" s="30">
        <f t="shared" si="5"/>
        <v>-87229</v>
      </c>
    </row>
    <row r="93" spans="1:6" x14ac:dyDescent="0.25">
      <c r="A93" s="8" t="s">
        <v>49</v>
      </c>
      <c r="B93" s="29">
        <v>18968.400000000001</v>
      </c>
      <c r="C93" s="45">
        <v>14294.1</v>
      </c>
      <c r="D93" s="30">
        <f t="shared" si="6"/>
        <v>75.35743657873094</v>
      </c>
      <c r="E93" s="28"/>
      <c r="F93" s="30">
        <f t="shared" si="5"/>
        <v>-4674.3000000000011</v>
      </c>
    </row>
    <row r="94" spans="1:6" x14ac:dyDescent="0.25">
      <c r="A94" s="7" t="s">
        <v>84</v>
      </c>
      <c r="B94" s="25">
        <f>B95+B96</f>
        <v>18038</v>
      </c>
      <c r="C94" s="25">
        <f>C95+C96</f>
        <v>13997.3</v>
      </c>
      <c r="D94" s="26">
        <f t="shared" si="6"/>
        <v>77.598957755848758</v>
      </c>
      <c r="E94" s="28"/>
      <c r="F94" s="26">
        <f t="shared" si="5"/>
        <v>-4040.7000000000007</v>
      </c>
    </row>
    <row r="95" spans="1:6" x14ac:dyDescent="0.25">
      <c r="A95" s="6" t="s">
        <v>50</v>
      </c>
      <c r="B95" s="29">
        <v>8850</v>
      </c>
      <c r="C95" s="45">
        <v>6343.7</v>
      </c>
      <c r="D95" s="30">
        <f t="shared" si="6"/>
        <v>71.680225988700556</v>
      </c>
      <c r="E95" s="28"/>
      <c r="F95" s="30">
        <f t="shared" si="5"/>
        <v>-2506.3000000000002</v>
      </c>
    </row>
    <row r="96" spans="1:6" x14ac:dyDescent="0.25">
      <c r="A96" s="6" t="s">
        <v>51</v>
      </c>
      <c r="B96" s="29">
        <v>9188</v>
      </c>
      <c r="C96" s="45">
        <v>7653.6</v>
      </c>
      <c r="D96" s="30">
        <f t="shared" si="6"/>
        <v>83.299956464954292</v>
      </c>
      <c r="E96" s="28"/>
      <c r="F96" s="30">
        <f t="shared" si="5"/>
        <v>-1534.3999999999996</v>
      </c>
    </row>
    <row r="97" spans="1:6" ht="27.6" x14ac:dyDescent="0.25">
      <c r="A97" s="7" t="s">
        <v>107</v>
      </c>
      <c r="B97" s="25">
        <v>148517.1</v>
      </c>
      <c r="C97" s="41">
        <v>105681.7</v>
      </c>
      <c r="D97" s="26">
        <f t="shared" si="6"/>
        <v>71.157934002212528</v>
      </c>
      <c r="E97" s="28"/>
      <c r="F97" s="26">
        <f t="shared" si="5"/>
        <v>-42835.400000000009</v>
      </c>
    </row>
    <row r="98" spans="1:6" x14ac:dyDescent="0.25">
      <c r="A98" s="20" t="s">
        <v>92</v>
      </c>
      <c r="B98" s="25">
        <f>B50+B58+B62+B66+B71+B75+B81+B84+B89+B94+B97</f>
        <v>13767459.600000001</v>
      </c>
      <c r="C98" s="25">
        <f>C50+C58+C62+C66+C71+C75+C81+C84+C89+C94+C97</f>
        <v>8786801.6000000015</v>
      </c>
      <c r="D98" s="26">
        <f t="shared" si="6"/>
        <v>63.822969925402937</v>
      </c>
      <c r="E98" s="28"/>
      <c r="F98" s="26">
        <f t="shared" si="5"/>
        <v>-4980658</v>
      </c>
    </row>
    <row r="99" spans="1:6" ht="27.6" x14ac:dyDescent="0.25">
      <c r="A99" s="22" t="s">
        <v>102</v>
      </c>
      <c r="B99" s="34">
        <v>19736.400000000001</v>
      </c>
      <c r="C99" s="39"/>
      <c r="D99" s="35"/>
      <c r="E99" s="28"/>
      <c r="F99" s="36"/>
    </row>
    <row r="100" spans="1:6" x14ac:dyDescent="0.25">
      <c r="A100" s="22"/>
      <c r="B100" s="34"/>
      <c r="C100" s="39"/>
      <c r="D100" s="35"/>
      <c r="E100" s="28"/>
      <c r="F100" s="36"/>
    </row>
    <row r="101" spans="1:6" x14ac:dyDescent="0.25">
      <c r="A101" s="21" t="s">
        <v>99</v>
      </c>
      <c r="B101" s="25">
        <f>B48-B98+B99</f>
        <v>-707978.50000000035</v>
      </c>
      <c r="C101" s="25">
        <f>C48-C98+C99</f>
        <v>-402261.80000000261</v>
      </c>
      <c r="D101" s="26"/>
      <c r="E101" s="37"/>
      <c r="F101" s="29" t="s">
        <v>97</v>
      </c>
    </row>
    <row r="102" spans="1:6" x14ac:dyDescent="0.25">
      <c r="A102" s="7" t="s">
        <v>87</v>
      </c>
      <c r="B102" s="25">
        <f>B103+B104</f>
        <v>-707702</v>
      </c>
      <c r="C102" s="25">
        <f>C103+C104</f>
        <v>-1182200</v>
      </c>
      <c r="D102" s="38"/>
      <c r="E102" s="37"/>
      <c r="F102" s="29" t="s">
        <v>97</v>
      </c>
    </row>
    <row r="103" spans="1:6" x14ac:dyDescent="0.25">
      <c r="A103" s="8" t="s">
        <v>88</v>
      </c>
      <c r="B103" s="29">
        <v>2063598</v>
      </c>
      <c r="C103" s="30">
        <v>1202800</v>
      </c>
      <c r="D103" s="38"/>
      <c r="E103" s="37"/>
      <c r="F103" s="29" t="s">
        <v>97</v>
      </c>
    </row>
    <row r="104" spans="1:6" x14ac:dyDescent="0.25">
      <c r="A104" s="8" t="s">
        <v>89</v>
      </c>
      <c r="B104" s="29">
        <v>-2771300</v>
      </c>
      <c r="C104" s="30">
        <v>-2385000</v>
      </c>
      <c r="D104" s="38"/>
      <c r="E104" s="37"/>
      <c r="F104" s="29" t="s">
        <v>97</v>
      </c>
    </row>
    <row r="105" spans="1:6" x14ac:dyDescent="0.25">
      <c r="A105" s="7" t="s">
        <v>96</v>
      </c>
      <c r="B105" s="25">
        <v>982000</v>
      </c>
      <c r="C105" s="25">
        <v>1299000</v>
      </c>
      <c r="D105" s="38"/>
      <c r="E105" s="37"/>
      <c r="F105" s="29" t="s">
        <v>97</v>
      </c>
    </row>
    <row r="106" spans="1:6" ht="27.6" x14ac:dyDescent="0.25">
      <c r="A106" s="7" t="s">
        <v>90</v>
      </c>
      <c r="B106" s="25">
        <v>433680.5</v>
      </c>
      <c r="C106" s="25">
        <v>285461.8</v>
      </c>
      <c r="D106" s="38"/>
      <c r="E106" s="37"/>
      <c r="F106" s="29" t="s">
        <v>97</v>
      </c>
    </row>
    <row r="107" spans="1:6" ht="27.6" x14ac:dyDescent="0.25">
      <c r="A107" s="23" t="s">
        <v>91</v>
      </c>
      <c r="B107" s="25">
        <f>B102+B105+B106</f>
        <v>707978.5</v>
      </c>
      <c r="C107" s="25">
        <f>C102+C105+C106</f>
        <v>402261.8</v>
      </c>
      <c r="D107" s="38"/>
      <c r="E107" s="37"/>
      <c r="F107" s="29" t="s">
        <v>97</v>
      </c>
    </row>
    <row r="109" spans="1:6" x14ac:dyDescent="0.25">
      <c r="A109" s="4" t="s">
        <v>100</v>
      </c>
      <c r="F109" s="24" t="s">
        <v>101</v>
      </c>
    </row>
  </sheetData>
  <mergeCells count="1">
    <mergeCell ref="A1:F3"/>
  </mergeCells>
  <pageMargins left="0.59055118110236227" right="0.39370078740157483" top="0.39370078740157483" bottom="0.39370078740157483" header="0.11811023622047245" footer="0.11811023622047245"/>
  <pageSetup paperSize="9" scale="75" fitToHeight="0" orientation="portrait" r:id="rId1"/>
  <headerFooter alignWithMargins="0"/>
  <rowBreaks count="1" manualBreakCount="1">
    <brk id="48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 01.11.2020 </vt:lpstr>
      <vt:lpstr>Лист1</vt:lpstr>
      <vt:lpstr>' 01.11.2020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2020-11-05T05:54:30Z</dcterms:modified>
</cp:coreProperties>
</file>