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 01.12.2020 " sheetId="6" r:id="rId1"/>
    <sheet name="Лист1" sheetId="7" state="hidden" r:id="rId2"/>
  </sheets>
  <definedNames>
    <definedName name="_xlnm.Print_Area" localSheetId="0">' 01.12.2020 '!$A$1:$F$109</definedName>
  </definedNames>
  <calcPr calcId="152511"/>
</workbook>
</file>

<file path=xl/calcChain.xml><?xml version="1.0" encoding="utf-8"?>
<calcChain xmlns="http://schemas.openxmlformats.org/spreadsheetml/2006/main">
  <c r="D30" i="6" l="1"/>
  <c r="B34" i="6"/>
  <c r="C29" i="6" l="1"/>
  <c r="C28" i="6"/>
  <c r="C26" i="6" l="1"/>
  <c r="C81" i="6" l="1"/>
  <c r="C50" i="6"/>
  <c r="B102" i="6" l="1"/>
  <c r="C102" i="6" l="1"/>
  <c r="C107" i="6" s="1"/>
  <c r="D31" i="6"/>
  <c r="C10" i="6"/>
  <c r="C62" i="6" l="1"/>
  <c r="C58" i="6"/>
  <c r="D46" i="6" l="1"/>
  <c r="F40" i="6"/>
  <c r="D40" i="6"/>
  <c r="C13" i="6" l="1"/>
  <c r="B50" i="6" l="1"/>
  <c r="B58" i="6"/>
  <c r="B62" i="6"/>
  <c r="B66" i="6"/>
  <c r="B71" i="6"/>
  <c r="B75" i="6"/>
  <c r="B81" i="6"/>
  <c r="B84" i="6"/>
  <c r="B89" i="6"/>
  <c r="B94" i="6"/>
  <c r="B98" i="6" l="1"/>
  <c r="C39" i="6"/>
  <c r="B26" i="6" l="1"/>
  <c r="D14" i="6" l="1"/>
  <c r="F14" i="6"/>
  <c r="B13" i="6"/>
  <c r="D55" i="6" l="1"/>
  <c r="F64" i="6" l="1"/>
  <c r="D22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1" i="6"/>
  <c r="F11" i="6"/>
  <c r="F12" i="6"/>
  <c r="F15" i="6"/>
  <c r="F16" i="6"/>
  <c r="F17" i="6"/>
  <c r="F19" i="6"/>
  <c r="F20" i="6"/>
  <c r="F21" i="6"/>
  <c r="F22" i="6"/>
  <c r="F23" i="6"/>
  <c r="F24" i="6"/>
  <c r="F27" i="6"/>
  <c r="F30" i="6"/>
  <c r="F31" i="6"/>
  <c r="F32" i="6"/>
  <c r="F33" i="6"/>
  <c r="F35" i="6"/>
  <c r="F36" i="6"/>
  <c r="F37" i="6"/>
  <c r="F38" i="6"/>
  <c r="F41" i="6"/>
  <c r="F42" i="6"/>
  <c r="F43" i="6"/>
  <c r="F44" i="6"/>
  <c r="F45" i="6"/>
  <c r="F46" i="6"/>
  <c r="F47" i="6"/>
  <c r="D59" i="6" l="1"/>
  <c r="B107" i="6"/>
  <c r="F28" i="6" l="1"/>
  <c r="D12" i="6" l="1"/>
  <c r="C34" i="6"/>
  <c r="C25" i="6" s="1"/>
  <c r="D53" i="6" l="1"/>
  <c r="D47" i="6"/>
  <c r="D45" i="6"/>
  <c r="D43" i="6"/>
  <c r="D42" i="6"/>
  <c r="D41" i="6"/>
  <c r="C18" i="6"/>
  <c r="C9" i="6" s="1"/>
  <c r="C94" i="6"/>
  <c r="C89" i="6"/>
  <c r="C84" i="6"/>
  <c r="C75" i="6"/>
  <c r="C71" i="6"/>
  <c r="C66" i="6"/>
  <c r="B10" i="6"/>
  <c r="B39" i="6"/>
  <c r="F39" i="6" s="1"/>
  <c r="B18" i="6"/>
  <c r="F34" i="6" l="1"/>
  <c r="B25" i="6"/>
  <c r="F94" i="6"/>
  <c r="F89" i="6"/>
  <c r="F84" i="6"/>
  <c r="F81" i="6"/>
  <c r="F75" i="6"/>
  <c r="F71" i="6"/>
  <c r="F66" i="6"/>
  <c r="F62" i="6"/>
  <c r="F58" i="6"/>
  <c r="F50" i="6"/>
  <c r="F18" i="6"/>
  <c r="F10" i="6"/>
  <c r="F13" i="6"/>
  <c r="B9" i="6"/>
  <c r="D39" i="6"/>
  <c r="F9" i="6" l="1"/>
  <c r="B8" i="6"/>
  <c r="D9" i="6"/>
  <c r="B48" i="6"/>
  <c r="B101" i="6" s="1"/>
  <c r="D72" i="6"/>
  <c r="D91" i="6"/>
  <c r="D93" i="6"/>
  <c r="D68" i="6"/>
  <c r="D70" i="6"/>
  <c r="D21" i="6"/>
  <c r="D32" i="6"/>
  <c r="D34" i="6"/>
  <c r="D63" i="6"/>
  <c r="D66" i="6"/>
  <c r="D75" i="6"/>
  <c r="D89" i="6"/>
  <c r="D69" i="6"/>
  <c r="D81" i="6"/>
  <c r="D16" i="6"/>
  <c r="D37" i="6"/>
  <c r="D73" i="6"/>
  <c r="D78" i="6"/>
  <c r="D86" i="6"/>
  <c r="D27" i="6"/>
  <c r="D92" i="6"/>
  <c r="D11" i="6"/>
  <c r="D19" i="6"/>
  <c r="D52" i="6"/>
  <c r="D54" i="6"/>
  <c r="D58" i="6"/>
  <c r="D60" i="6"/>
  <c r="D62" i="6"/>
  <c r="D77" i="6"/>
  <c r="D83" i="6"/>
  <c r="D85" i="6"/>
  <c r="D10" i="6"/>
  <c r="D18" i="6"/>
  <c r="D20" i="6"/>
  <c r="D28" i="6"/>
  <c r="D51" i="6"/>
  <c r="D57" i="6"/>
  <c r="D61" i="6"/>
  <c r="D71" i="6"/>
  <c r="D76" i="6"/>
  <c r="D84" i="6"/>
  <c r="D94" i="6"/>
  <c r="D13" i="6"/>
  <c r="D23" i="6"/>
  <c r="D35" i="6"/>
  <c r="D50" i="6"/>
  <c r="D56" i="6"/>
  <c r="D65" i="6"/>
  <c r="D67" i="6"/>
  <c r="D74" i="6"/>
  <c r="D79" i="6"/>
  <c r="D88" i="6"/>
  <c r="D90" i="6"/>
  <c r="D95" i="6"/>
  <c r="D15" i="6"/>
  <c r="D17" i="6"/>
  <c r="D33" i="6"/>
  <c r="D38" i="6"/>
  <c r="D64" i="6"/>
  <c r="D80" i="6"/>
  <c r="D82" i="6"/>
  <c r="D87" i="6"/>
  <c r="D96" i="6"/>
  <c r="F29" i="6" l="1"/>
  <c r="D26" i="6"/>
  <c r="D29" i="6"/>
  <c r="C8" i="6" l="1"/>
  <c r="F8" i="6" s="1"/>
  <c r="F26" i="6"/>
  <c r="F25" i="6" l="1"/>
  <c r="D8" i="6"/>
  <c r="D25" i="6"/>
  <c r="C48" i="6"/>
  <c r="D48" i="6" l="1"/>
  <c r="F48" i="6"/>
  <c r="D97" i="6"/>
  <c r="C98" i="6"/>
  <c r="C101" i="6" s="1"/>
  <c r="F97" i="6"/>
  <c r="F98" i="6" l="1"/>
  <c r="D98" i="6"/>
</calcChain>
</file>

<file path=xl/sharedStrings.xml><?xml version="1.0" encoding="utf-8"?>
<sst xmlns="http://schemas.openxmlformats.org/spreadsheetml/2006/main" count="117" uniqueCount="111">
  <si>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</si>
  <si>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</si>
  <si>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</si>
  <si>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</si>
  <si>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</si>
  <si>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</si>
  <si>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</si>
  <si>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</si>
  <si>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</si>
  <si>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</si>
  <si>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</si>
  <si>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</si>
  <si>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</si>
  <si>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</si>
  <si>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</si>
  <si>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</si>
  <si>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</si>
  <si>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</si>
  <si>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</si>
  <si>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</si>
  <si>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</si>
  <si>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</si>
  <si>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</si>
  <si>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</si>
  <si>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</si>
  <si>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</si>
  <si>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</si>
  <si>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</si>
  <si>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</si>
  <si>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</si>
  <si>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</si>
  <si>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</si>
  <si>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</si>
  <si>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</si>
  <si>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</si>
  <si>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</si>
  <si>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</si>
  <si>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</si>
  <si>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</si>
  <si>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</si>
  <si>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</si>
  <si>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</si>
  <si>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</si>
  <si>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</si>
  <si>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</si>
  <si>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</si>
  <si>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</si>
  <si>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</si>
  <si>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</si>
  <si>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</si>
  <si>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</si>
  <si>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</si>
  <si>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</si>
  <si>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</si>
  <si>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</si>
  <si>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</si>
  <si>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</si>
  <si>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</si>
  <si>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</si>
  <si>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</si>
  <si>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</si>
  <si>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</si>
  <si>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</si>
  <si>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</si>
  <si>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</si>
  <si>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</si>
  <si>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</si>
  <si>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</si>
  <si>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</si>
  <si>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</si>
  <si>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</si>
  <si>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</si>
  <si>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</si>
  <si>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</si>
  <si>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</si>
  <si>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</si>
  <si>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</si>
  <si>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</si>
  <si>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</si>
  <si>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</si>
  <si>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</si>
  <si>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</si>
  <si>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</si>
  <si>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</si>
  <si>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</si>
  <si>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</si>
  <si>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</si>
  <si>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</si>
  <si>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</si>
  <si>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</si>
  <si>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</si>
  <si>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</si>
  <si>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</si>
  <si>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</si>
  <si>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</si>
  <si>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</si>
  <si>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</si>
  <si>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</si>
  <si>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</si>
  <si>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</si>
  <si>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</si>
  <si>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</si>
  <si>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</si>
  <si>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</si>
  <si>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</si>
  <si>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</si>
  <si>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</si>
  <si>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и муниципального долга</t>
  </si>
  <si>
    <t xml:space="preserve">Сведения об исполнении  бюджета города Чебоксары  на 01.12.2020 года </t>
  </si>
  <si>
    <t xml:space="preserve">Исполнено                за январь-ноябрь     2020 года     (тыс.руб.)   </t>
  </si>
  <si>
    <t>в 2,4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</si>
</sst>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61">
    <xf numFmtId="0" fontId="0" fillId="0" borderId="0"/>
    <xf numFmtId="0" fontId="2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30" fillId="0" borderId="0"/>
    <xf numFmtId="0" fontId="30" fillId="0" borderId="0"/>
    <xf numFmtId="164" fontId="31" fillId="8" borderId="11">
      <alignment horizontal="right" vertical="top" shrinkToFit="1"/>
    </xf>
    <xf numFmtId="164" fontId="31" fillId="36" borderId="11">
      <alignment horizontal="right" vertical="top" shrinkToFit="1"/>
    </xf>
    <xf numFmtId="164" fontId="32" fillId="0" borderId="11">
      <alignment horizontal="right" vertical="top" shrinkToFit="1"/>
    </xf>
    <xf numFmtId="0" fontId="32" fillId="0" borderId="0">
      <alignment horizontal="center" vertical="center" wrapText="1" shrinkToFit="1"/>
    </xf>
    <xf numFmtId="164" fontId="33" fillId="37" borderId="11">
      <alignment horizontal="right" vertical="center" shrinkToFit="1"/>
    </xf>
    <xf numFmtId="164" fontId="33" fillId="36" borderId="11">
      <alignment horizontal="right" vertical="top" shrinkToFit="1"/>
    </xf>
    <xf numFmtId="164" fontId="33" fillId="38" borderId="11">
      <alignment horizontal="right" vertical="top" shrinkToFit="1"/>
    </xf>
    <xf numFmtId="164" fontId="33" fillId="0" borderId="11">
      <alignment horizontal="right" vertical="top" shrinkToFit="1"/>
    </xf>
    <xf numFmtId="164" fontId="34" fillId="0" borderId="12">
      <alignment horizontal="right" vertical="top" shrinkToFit="1"/>
    </xf>
    <xf numFmtId="0" fontId="35" fillId="0" borderId="0"/>
    <xf numFmtId="0" fontId="35" fillId="0" borderId="0"/>
    <xf numFmtId="0" fontId="30" fillId="0" borderId="0"/>
    <xf numFmtId="0" fontId="32" fillId="39" borderId="0"/>
    <xf numFmtId="0" fontId="32" fillId="40" borderId="0"/>
    <xf numFmtId="0" fontId="32" fillId="39" borderId="0"/>
    <xf numFmtId="0" fontId="33" fillId="0" borderId="0"/>
    <xf numFmtId="0" fontId="32" fillId="0" borderId="0">
      <alignment wrapText="1"/>
    </xf>
    <xf numFmtId="0" fontId="33" fillId="0" borderId="0"/>
    <xf numFmtId="0" fontId="33" fillId="0" borderId="0">
      <alignment horizontal="left"/>
    </xf>
    <xf numFmtId="0" fontId="36" fillId="0" borderId="0">
      <alignment horizontal="center" wrapText="1"/>
    </xf>
    <xf numFmtId="0" fontId="33" fillId="0" borderId="0">
      <alignment horizontal="left"/>
    </xf>
    <xf numFmtId="0" fontId="32" fillId="0" borderId="0">
      <alignment horizontal="left" vertical="center" wrapText="1"/>
    </xf>
    <xf numFmtId="0" fontId="36" fillId="0" borderId="0">
      <alignment horizontal="center"/>
    </xf>
    <xf numFmtId="0" fontId="32" fillId="0" borderId="0">
      <alignment horizontal="left" vertical="center" wrapText="1"/>
    </xf>
    <xf numFmtId="0" fontId="31" fillId="0" borderId="0">
      <alignment horizontal="center" vertical="center" shrinkToFit="1"/>
    </xf>
    <xf numFmtId="0" fontId="32" fillId="0" borderId="0">
      <alignment horizontal="right"/>
    </xf>
    <xf numFmtId="0" fontId="31" fillId="0" borderId="0">
      <alignment horizontal="center" vertical="center" shrinkToFit="1"/>
    </xf>
    <xf numFmtId="0" fontId="32" fillId="0" borderId="0">
      <alignment horizontal="center" vertical="center" shrinkToFit="1"/>
    </xf>
    <xf numFmtId="0" fontId="32" fillId="40" borderId="13"/>
    <xf numFmtId="0" fontId="32" fillId="0" borderId="0">
      <alignment horizontal="center" vertical="center" shrinkToFit="1"/>
    </xf>
    <xf numFmtId="0" fontId="32" fillId="39" borderId="13"/>
    <xf numFmtId="0" fontId="32" fillId="0" borderId="11">
      <alignment horizontal="center" vertical="center" wrapText="1"/>
    </xf>
    <xf numFmtId="0" fontId="32" fillId="39" borderId="13"/>
    <xf numFmtId="0" fontId="33" fillId="0" borderId="11">
      <alignment horizontal="center" vertical="center" wrapText="1"/>
    </xf>
    <xf numFmtId="0" fontId="32" fillId="40" borderId="14"/>
    <xf numFmtId="0" fontId="33" fillId="0" borderId="11">
      <alignment horizontal="center" vertical="center" wrapText="1"/>
    </xf>
    <xf numFmtId="0" fontId="32" fillId="39" borderId="14"/>
    <xf numFmtId="49" fontId="32" fillId="0" borderId="11">
      <alignment horizontal="left" vertical="top" wrapText="1" indent="2"/>
    </xf>
    <xf numFmtId="0" fontId="32" fillId="39" borderId="14"/>
    <xf numFmtId="0" fontId="33" fillId="36" borderId="11">
      <alignment vertical="top" wrapText="1"/>
    </xf>
    <xf numFmtId="0" fontId="31" fillId="0" borderId="11">
      <alignment horizontal="left"/>
    </xf>
    <xf numFmtId="0" fontId="33" fillId="36" borderId="11">
      <alignment vertical="top" wrapText="1"/>
    </xf>
    <xf numFmtId="0" fontId="33" fillId="38" borderId="11">
      <alignment vertical="top" wrapText="1"/>
    </xf>
    <xf numFmtId="0" fontId="32" fillId="40" borderId="15"/>
    <xf numFmtId="0" fontId="33" fillId="38" borderId="11">
      <alignment vertical="top" wrapText="1"/>
    </xf>
    <xf numFmtId="0" fontId="33" fillId="0" borderId="11">
      <alignment vertical="top" wrapText="1"/>
    </xf>
    <xf numFmtId="0" fontId="32" fillId="0" borderId="0"/>
    <xf numFmtId="0" fontId="33" fillId="0" borderId="11">
      <alignment vertical="top" wrapText="1"/>
    </xf>
    <xf numFmtId="0" fontId="32" fillId="39" borderId="15"/>
    <xf numFmtId="0" fontId="32" fillId="0" borderId="0">
      <alignment horizontal="left" wrapText="1"/>
    </xf>
    <xf numFmtId="0" fontId="32" fillId="39" borderId="15"/>
    <xf numFmtId="0" fontId="33" fillId="0" borderId="11"/>
    <xf numFmtId="49" fontId="32" fillId="0" borderId="11">
      <alignment horizontal="center" vertical="top" shrinkToFit="1"/>
    </xf>
    <xf numFmtId="0" fontId="33" fillId="0" borderId="11"/>
    <xf numFmtId="0" fontId="32" fillId="0" borderId="0">
      <alignment wrapText="1"/>
    </xf>
    <xf numFmtId="4" fontId="32" fillId="0" borderId="11">
      <alignment horizontal="right" vertical="top" shrinkToFit="1"/>
    </xf>
    <xf numFmtId="0" fontId="32" fillId="0" borderId="0">
      <alignment wrapText="1"/>
    </xf>
    <xf numFmtId="0" fontId="33" fillId="0" borderId="11">
      <alignment horizontal="center" vertical="center" wrapText="1"/>
    </xf>
    <xf numFmtId="4" fontId="31" fillId="8" borderId="11">
      <alignment horizontal="right" vertical="top" shrinkToFit="1"/>
    </xf>
    <xf numFmtId="0" fontId="33" fillId="0" borderId="11">
      <alignment horizontal="center" vertical="center" wrapText="1"/>
    </xf>
    <xf numFmtId="49" fontId="33" fillId="36" borderId="11">
      <alignment horizontal="left" vertical="top" shrinkToFit="1"/>
    </xf>
    <xf numFmtId="0" fontId="32" fillId="0" borderId="11">
      <alignment horizontal="center" vertical="center" wrapText="1"/>
    </xf>
    <xf numFmtId="49" fontId="33" fillId="36" borderId="11">
      <alignment horizontal="left" vertical="top" shrinkToFit="1"/>
    </xf>
    <xf numFmtId="0" fontId="33" fillId="38" borderId="16">
      <alignment wrapText="1"/>
    </xf>
    <xf numFmtId="0" fontId="32" fillId="0" borderId="0">
      <alignment horizontal="left" wrapText="1"/>
    </xf>
    <xf numFmtId="0" fontId="33" fillId="38" borderId="16">
      <alignment wrapText="1"/>
    </xf>
    <xf numFmtId="49" fontId="33" fillId="0" borderId="11">
      <alignment horizontal="left" vertical="top" shrinkToFit="1"/>
    </xf>
    <xf numFmtId="10" fontId="32" fillId="0" borderId="11">
      <alignment horizontal="right" vertical="top" shrinkToFit="1"/>
    </xf>
    <xf numFmtId="49" fontId="33" fillId="0" borderId="11">
      <alignment horizontal="left" vertical="top" shrinkToFit="1"/>
    </xf>
    <xf numFmtId="0" fontId="33" fillId="37" borderId="11">
      <alignment horizontal="left" vertical="center" shrinkToFit="1"/>
    </xf>
    <xf numFmtId="10" fontId="31" fillId="8" borderId="11">
      <alignment horizontal="right" vertical="top" shrinkToFit="1"/>
    </xf>
    <xf numFmtId="0" fontId="33" fillId="37" borderId="11">
      <alignment horizontal="left" vertical="center" shrinkToFit="1"/>
    </xf>
    <xf numFmtId="49" fontId="33" fillId="38" borderId="17">
      <alignment horizontal="left" vertical="top" shrinkToFit="1"/>
    </xf>
    <xf numFmtId="0" fontId="36" fillId="0" borderId="0">
      <alignment horizontal="center" wrapText="1"/>
    </xf>
    <xf numFmtId="49" fontId="33" fillId="38" borderId="17">
      <alignment horizontal="left" vertical="top" shrinkToFit="1"/>
    </xf>
    <xf numFmtId="0" fontId="33" fillId="0" borderId="11">
      <alignment horizontal="center" vertical="center" wrapText="1"/>
    </xf>
    <xf numFmtId="0" fontId="36" fillId="0" borderId="0">
      <alignment horizontal="center"/>
    </xf>
    <xf numFmtId="0" fontId="33" fillId="0" borderId="11">
      <alignment horizontal="center" vertical="center" wrapText="1"/>
    </xf>
    <xf numFmtId="4" fontId="33" fillId="36" borderId="11">
      <alignment horizontal="right" vertical="top" shrinkToFit="1"/>
    </xf>
    <xf numFmtId="0" fontId="31" fillId="0" borderId="11">
      <alignment vertical="top" wrapText="1"/>
    </xf>
    <xf numFmtId="4" fontId="33" fillId="36" borderId="11">
      <alignment horizontal="right" vertical="top" shrinkToFit="1"/>
    </xf>
    <xf numFmtId="4" fontId="33" fillId="38" borderId="11">
      <alignment horizontal="right" vertical="top" shrinkToFit="1"/>
    </xf>
    <xf numFmtId="4" fontId="31" fillId="36" borderId="11">
      <alignment horizontal="right" vertical="top" shrinkToFit="1"/>
    </xf>
    <xf numFmtId="4" fontId="33" fillId="38" borderId="11">
      <alignment horizontal="right" vertical="top" shrinkToFit="1"/>
    </xf>
    <xf numFmtId="4" fontId="33" fillId="0" borderId="11">
      <alignment horizontal="right" vertical="top" shrinkToFit="1"/>
    </xf>
    <xf numFmtId="10" fontId="31" fillId="36" borderId="11">
      <alignment horizontal="right" vertical="top" shrinkToFit="1"/>
    </xf>
    <xf numFmtId="4" fontId="33" fillId="0" borderId="11">
      <alignment horizontal="right" vertical="top" shrinkToFit="1"/>
    </xf>
    <xf numFmtId="4" fontId="33" fillId="37" borderId="11">
      <alignment horizontal="right" vertical="center" shrinkToFit="1"/>
    </xf>
    <xf numFmtId="0" fontId="33" fillId="0" borderId="0">
      <alignment horizontal="left" vertical="top"/>
    </xf>
    <xf numFmtId="0" fontId="33" fillId="0" borderId="18"/>
    <xf numFmtId="0" fontId="33" fillId="0" borderId="19">
      <alignment horizontal="right"/>
    </xf>
    <xf numFmtId="49" fontId="33" fillId="0" borderId="20">
      <alignment horizontal="center"/>
    </xf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9" fillId="7" borderId="7" applyNumberFormat="0" applyAlignment="0" applyProtection="0"/>
    <xf numFmtId="0" fontId="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4" fillId="0" borderId="0"/>
    <xf numFmtId="0" fontId="24" fillId="0" borderId="0"/>
    <xf numFmtId="0" fontId="24" fillId="41" borderId="0"/>
    <xf numFmtId="0" fontId="24" fillId="41" borderId="0"/>
    <xf numFmtId="0" fontId="24" fillId="4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37" fillId="0" borderId="0"/>
    <xf numFmtId="0" fontId="13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6" applyNumberFormat="0" applyFill="0" applyAlignment="0" applyProtection="0"/>
    <xf numFmtId="0" fontId="20" fillId="0" borderId="0" applyNumberFormat="0" applyFill="0" applyBorder="0" applyAlignment="0" applyProtection="0"/>
    <xf numFmtId="166" fontId="38" fillId="0" borderId="0" applyFont="0" applyFill="0" applyBorder="0" applyAlignment="0" applyProtection="0"/>
    <xf numFmtId="0" fontId="12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3" fillId="32" borderId="0" applyNumberFormat="0" applyBorder="0" applyAlignment="0" applyProtection="0"/>
    <xf numFmtId="0" fontId="39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8" fillId="0" borderId="0"/>
    <xf numFmtId="0" fontId="6" fillId="8" borderId="8" applyNumberFormat="0" applyFont="0" applyAlignment="0" applyProtection="0"/>
    <xf numFmtId="0" fontId="24" fillId="0" borderId="0"/>
    <xf numFmtId="4" fontId="34" fillId="0" borderId="11">
      <alignment horizontal="right" shrinkToFit="1"/>
    </xf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</cellStyleXfs>
  <cellXfs count="59">
    <xf numFmtId="0" fontId="0" fillId="0" borderId="0" xfId="0"/>
    <xf numFmtId="0" fontId="26" fillId="34" borderId="0" xfId="155" applyFont="1" applyFill="1"/>
    <xf numFmtId="165" fontId="26" fillId="33" borderId="0" xfId="155" applyNumberFormat="1" applyFont="1" applyFill="1"/>
    <xf numFmtId="164" fontId="26" fillId="33" borderId="0" xfId="155" applyNumberFormat="1" applyFont="1" applyFill="1" applyAlignment="1">
      <alignment horizontal="right"/>
    </xf>
    <xf numFmtId="0" fontId="26" fillId="33" borderId="0" xfId="155" applyFont="1" applyFill="1"/>
    <xf numFmtId="0" fontId="29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5" fillId="33" borderId="10" xfId="155" applyFont="1" applyFill="1" applyBorder="1" applyAlignment="1">
      <alignment horizontal="justify" vertical="center" wrapText="1"/>
    </xf>
    <xf numFmtId="0" fontId="26" fillId="33" borderId="10" xfId="155" applyFont="1" applyFill="1" applyBorder="1" applyAlignment="1">
      <alignment horizontal="justify" vertical="center" wrapText="1"/>
    </xf>
    <xf numFmtId="0" fontId="26" fillId="34" borderId="0" xfId="155" applyFont="1" applyFill="1" applyAlignment="1"/>
    <xf numFmtId="0" fontId="26" fillId="35" borderId="0" xfId="155" applyFont="1" applyFill="1"/>
    <xf numFmtId="0" fontId="29" fillId="33" borderId="10" xfId="155" applyFont="1" applyFill="1" applyBorder="1" applyAlignment="1">
      <alignment horizontal="center" vertical="center" wrapText="1"/>
    </xf>
    <xf numFmtId="0" fontId="25" fillId="33" borderId="10" xfId="155" applyFont="1" applyFill="1" applyBorder="1" applyAlignment="1">
      <alignment horizontal="left" vertical="center" wrapText="1"/>
    </xf>
    <xf numFmtId="0" fontId="26" fillId="33" borderId="21" xfId="155" applyFont="1" applyFill="1" applyBorder="1" applyAlignment="1">
      <alignment horizontal="justify" vertical="center" wrapText="1"/>
    </xf>
    <xf numFmtId="0" fontId="25" fillId="33" borderId="10" xfId="155" applyFont="1" applyFill="1" applyBorder="1" applyAlignment="1">
      <alignment horizontal="justify" vertical="top" wrapText="1"/>
    </xf>
    <xf numFmtId="0" fontId="26" fillId="34" borderId="0" xfId="155" applyFont="1" applyFill="1" applyAlignment="1">
      <alignment horizontal="right"/>
    </xf>
    <xf numFmtId="164" fontId="25" fillId="33" borderId="10" xfId="155" applyNumberFormat="1" applyFont="1" applyFill="1" applyBorder="1" applyAlignment="1">
      <alignment horizontal="right"/>
    </xf>
    <xf numFmtId="164" fontId="25" fillId="33" borderId="10" xfId="155" applyNumberFormat="1" applyFont="1" applyFill="1" applyBorder="1" applyAlignment="1"/>
    <xf numFmtId="0" fontId="26" fillId="33" borderId="0" xfId="155" applyFont="1" applyFill="1" applyAlignment="1"/>
    <xf numFmtId="164" fontId="26" fillId="33" borderId="10" xfId="155" applyNumberFormat="1" applyFont="1" applyFill="1" applyBorder="1" applyAlignment="1">
      <alignment horizontal="right"/>
    </xf>
    <xf numFmtId="164" fontId="26" fillId="33" borderId="10" xfId="155" applyNumberFormat="1" applyFont="1" applyFill="1" applyBorder="1" applyAlignment="1"/>
    <xf numFmtId="164" fontId="28" fillId="33" borderId="10" xfId="222" applyNumberFormat="1" applyFont="1" applyFill="1" applyBorder="1" applyAlignment="1">
      <alignment horizontal="right"/>
    </xf>
    <xf numFmtId="164" fontId="26" fillId="33" borderId="10" xfId="222" applyNumberFormat="1" applyFont="1" applyFill="1" applyBorder="1" applyAlignment="1"/>
    <xf numFmtId="164" fontId="25" fillId="33" borderId="21" xfId="155" applyNumberFormat="1" applyFont="1" applyFill="1" applyBorder="1" applyAlignment="1">
      <alignment horizontal="right"/>
    </xf>
    <xf numFmtId="164" fontId="27" fillId="33" borderId="21" xfId="155" applyNumberFormat="1" applyFont="1" applyFill="1" applyBorder="1" applyAlignment="1"/>
    <xf numFmtId="164" fontId="26" fillId="33" borderId="21" xfId="155" applyNumberFormat="1" applyFont="1" applyFill="1" applyBorder="1" applyAlignment="1"/>
    <xf numFmtId="0" fontId="26" fillId="33" borderId="10" xfId="155" applyFont="1" applyFill="1" applyBorder="1" applyAlignment="1"/>
    <xf numFmtId="164" fontId="27" fillId="33" borderId="10" xfId="155" applyNumberFormat="1" applyFont="1" applyFill="1" applyBorder="1" applyAlignment="1"/>
    <xf numFmtId="164" fontId="25" fillId="33" borderId="10" xfId="0" applyNumberFormat="1" applyFont="1" applyFill="1" applyBorder="1" applyAlignment="1"/>
    <xf numFmtId="164" fontId="26" fillId="33" borderId="10" xfId="0" applyNumberFormat="1" applyFont="1" applyFill="1" applyBorder="1"/>
    <xf numFmtId="164" fontId="26" fillId="33" borderId="0" xfId="155" applyNumberFormat="1" applyFont="1" applyFill="1" applyAlignment="1">
      <alignment horizontal="right"/>
    </xf>
    <xf numFmtId="0" fontId="26" fillId="33" borderId="0" xfId="155" applyFont="1" applyFill="1"/>
    <xf numFmtId="0" fontId="29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5" fillId="33" borderId="10" xfId="155" applyFont="1" applyFill="1" applyBorder="1" applyAlignment="1">
      <alignment horizontal="justify" vertical="center" wrapText="1"/>
    </xf>
    <xf numFmtId="0" fontId="26" fillId="33" borderId="10" xfId="155" applyFont="1" applyFill="1" applyBorder="1" applyAlignment="1">
      <alignment horizontal="justify" vertical="center" wrapText="1"/>
    </xf>
    <xf numFmtId="0" fontId="25" fillId="33" borderId="10" xfId="155" applyNumberFormat="1" applyFont="1" applyFill="1" applyBorder="1" applyAlignment="1">
      <alignment horizontal="center" vertical="center"/>
    </xf>
    <xf numFmtId="0" fontId="25" fillId="33" borderId="10" xfId="155" applyFont="1" applyFill="1" applyBorder="1" applyAlignment="1">
      <alignment horizontal="center" vertical="center"/>
    </xf>
    <xf numFmtId="0" fontId="25" fillId="33" borderId="10" xfId="155" applyFont="1" applyFill="1" applyBorder="1" applyAlignment="1">
      <alignment horizontal="center" vertical="center" wrapText="1"/>
    </xf>
    <xf numFmtId="165" fontId="25" fillId="33" borderId="10" xfId="155" applyNumberFormat="1" applyFont="1" applyFill="1" applyBorder="1" applyAlignment="1">
      <alignment horizontal="center" vertical="center" wrapText="1"/>
    </xf>
    <xf numFmtId="164" fontId="25" fillId="33" borderId="10" xfId="155" applyNumberFormat="1" applyFont="1" applyFill="1" applyBorder="1" applyAlignment="1">
      <alignment horizontal="center" vertical="center" wrapText="1"/>
    </xf>
    <xf numFmtId="165" fontId="28" fillId="33" borderId="0" xfId="155" applyNumberFormat="1" applyFont="1" applyFill="1" applyBorder="1" applyAlignment="1">
      <alignment horizontal="center"/>
    </xf>
    <xf numFmtId="0" fontId="28" fillId="33" borderId="0" xfId="155" applyFont="1" applyFill="1"/>
    <xf numFmtId="0" fontId="28" fillId="33" borderId="0" xfId="155" applyFont="1" applyFill="1" applyAlignment="1">
      <alignment horizontal="left" vertical="center" wrapText="1"/>
    </xf>
    <xf numFmtId="0" fontId="29" fillId="33" borderId="10" xfId="155" applyFont="1" applyFill="1" applyBorder="1" applyAlignment="1">
      <alignment horizontal="center" vertical="center" wrapText="1"/>
    </xf>
    <xf numFmtId="164" fontId="25" fillId="33" borderId="10" xfId="155" applyNumberFormat="1" applyFont="1" applyFill="1" applyBorder="1" applyAlignment="1">
      <alignment horizontal="right"/>
    </xf>
    <xf numFmtId="164" fontId="25" fillId="33" borderId="10" xfId="155" applyNumberFormat="1" applyFont="1" applyFill="1" applyBorder="1" applyAlignment="1"/>
    <xf numFmtId="0" fontId="26" fillId="33" borderId="0" xfId="155" applyFont="1" applyFill="1" applyAlignment="1">
      <alignment horizontal="right"/>
    </xf>
    <xf numFmtId="0" fontId="26" fillId="33" borderId="0" xfId="155" applyFont="1" applyFill="1" applyAlignment="1"/>
    <xf numFmtId="164" fontId="26" fillId="33" borderId="10" xfId="155" applyNumberFormat="1" applyFont="1" applyFill="1" applyBorder="1" applyAlignment="1">
      <alignment horizontal="right"/>
    </xf>
    <xf numFmtId="164" fontId="26" fillId="33" borderId="10" xfId="155" applyNumberFormat="1" applyFont="1" applyFill="1" applyBorder="1" applyAlignment="1"/>
    <xf numFmtId="0" fontId="25" fillId="33" borderId="0" xfId="155" applyFont="1" applyFill="1" applyAlignment="1"/>
    <xf numFmtId="164" fontId="25" fillId="33" borderId="21" xfId="155" applyNumberFormat="1" applyFont="1" applyFill="1" applyBorder="1" applyAlignment="1"/>
    <xf numFmtId="164" fontId="26" fillId="33" borderId="10" xfId="0" applyNumberFormat="1" applyFont="1" applyFill="1" applyBorder="1" applyAlignment="1">
      <alignment horizontal="right"/>
    </xf>
    <xf numFmtId="164" fontId="25" fillId="33" borderId="10" xfId="0" applyNumberFormat="1" applyFont="1" applyFill="1" applyBorder="1" applyAlignment="1"/>
    <xf numFmtId="164" fontId="26" fillId="33" borderId="10" xfId="0" applyNumberFormat="1" applyFont="1" applyFill="1" applyBorder="1" applyAlignment="1"/>
    <xf numFmtId="0" fontId="26" fillId="33" borderId="0" xfId="0" applyFont="1" applyFill="1" applyAlignment="1"/>
    <xf numFmtId="164" fontId="25" fillId="33" borderId="10" xfId="0" applyNumberFormat="1" applyFont="1" applyFill="1" applyBorder="1" applyAlignment="1">
      <alignment horizontal="right"/>
    </xf>
    <xf numFmtId="0" fontId="25" fillId="33" borderId="0" xfId="155" applyFont="1" applyFill="1" applyAlignment="1">
      <alignment horizontal="center" vertical="center"/>
    </xf>
  </cellXfs>
  <cellStyles count="961">
    <cellStyle name="20% — акцент1" xfId="199" builtinId="30" customBuiltin="1"/>
    <cellStyle name="20% - Акцент1 10" xfId="632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— акцент2" xfId="203" builtinId="34" customBuiltin="1"/>
    <cellStyle name="20% - Акцент2 10" xfId="634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— акцент3" xfId="207" builtinId="38" customBuiltin="1"/>
    <cellStyle name="20% - Акцент3 10" xfId="637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— акцент4" xfId="211" builtinId="42" customBuiltin="1"/>
    <cellStyle name="20% - Акцент4 10" xfId="639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— акцент5" xfId="215" builtinId="46" customBuiltin="1"/>
    <cellStyle name="20% - Акцент5 10" xfId="642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— акцент6" xfId="219" builtinId="50" customBuiltin="1"/>
    <cellStyle name="20% - Акцент6 10" xfId="64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— акцент1" xfId="200" builtinId="31" customBuiltin="1"/>
    <cellStyle name="40% - Акцент1 10" xfId="633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— акцент2" xfId="204" builtinId="35" customBuiltin="1"/>
    <cellStyle name="40% - Акцент2 10" xfId="635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— акцент3" xfId="208" builtinId="39" customBuiltin="1"/>
    <cellStyle name="40% - Акцент3 10" xfId="638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— акцент4" xfId="212" builtinId="43" customBuiltin="1"/>
    <cellStyle name="40% - Акцент4 10" xfId="640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— акцент5" xfId="216" builtinId="47" customBuiltin="1"/>
    <cellStyle name="40% - Акцент5 10" xfId="643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— акцент6" xfId="220" builtinId="51" customBuiltin="1"/>
    <cellStyle name="40% - Акцент6 10" xfId="646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— акцент1" xfId="201" builtinId="32" customBuiltin="1"/>
    <cellStyle name="60% - Акцент1 2" xfId="38"/>
    <cellStyle name="60% — акцент2" xfId="205" builtinId="36" customBuiltin="1"/>
    <cellStyle name="60% - Акцент2 2" xfId="39"/>
    <cellStyle name="60% — акцент3" xfId="209" builtinId="40" customBuiltin="1"/>
    <cellStyle name="60% - Акцент3 2" xfId="40"/>
    <cellStyle name="60% — акцент4" xfId="213" builtinId="44" customBuiltin="1"/>
    <cellStyle name="60% - Акцент4 2" xfId="41"/>
    <cellStyle name="60% — акцент5" xfId="217" builtinId="48" customBuiltin="1"/>
    <cellStyle name="60% - Акцент5 2" xfId="42"/>
    <cellStyle name="60% —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showZeros="0" tabSelected="1" view="pageBreakPreview" zoomScaleNormal="100" zoomScaleSheetLayoutView="100" workbookViewId="0">
      <selection sqref="A1:F3"/>
    </sheetView>
  </sheetViews>
  <sheetFormatPr defaultColWidth="9.42578125" defaultRowHeight="14.25" x14ac:dyDescent="0.2"/>
  <cols>
    <col min="1" max="1" width="61.28515625" style="4" customWidth="1"/>
    <col min="2" max="2" width="15.85546875" style="4" customWidth="1"/>
    <col min="3" max="3" width="15" style="3" customWidth="1"/>
    <col min="4" max="4" width="14.28515625" style="2" customWidth="1"/>
    <col min="5" max="5" width="0" style="1" hidden="1" customWidth="1"/>
    <col min="6" max="6" width="16.28515625" style="1" customWidth="1"/>
    <col min="7" max="16384" width="9.42578125" style="1"/>
  </cols>
  <sheetData>
    <row r="1" spans="1:6" x14ac:dyDescent="0.2">
      <c r="A1" s="58" t="s">
        <v>108</v>
      </c>
      <c r="B1" s="58"/>
      <c r="C1" s="58"/>
      <c r="D1" s="58"/>
      <c r="E1" s="58"/>
      <c r="F1" s="58"/>
    </row>
    <row r="2" spans="1:6" x14ac:dyDescent="0.2">
      <c r="A2" s="58"/>
      <c r="B2" s="58"/>
      <c r="C2" s="58"/>
      <c r="D2" s="58"/>
      <c r="E2" s="58"/>
      <c r="F2" s="58"/>
    </row>
    <row r="3" spans="1:6" ht="36.6" customHeight="1" x14ac:dyDescent="0.2">
      <c r="A3" s="58"/>
      <c r="B3" s="58"/>
      <c r="C3" s="58"/>
      <c r="D3" s="58"/>
      <c r="E3" s="58"/>
      <c r="F3" s="58"/>
    </row>
    <row r="4" spans="1:6" x14ac:dyDescent="0.2">
      <c r="A4" s="43"/>
      <c r="B4" s="42"/>
      <c r="C4" s="30"/>
      <c r="D4" s="41"/>
      <c r="E4" s="31"/>
      <c r="F4" s="31"/>
    </row>
    <row r="5" spans="1:6" ht="75" x14ac:dyDescent="0.2">
      <c r="A5" s="38" t="s">
        <v>0</v>
      </c>
      <c r="B5" s="38" t="s">
        <v>1</v>
      </c>
      <c r="C5" s="40" t="s">
        <v>109</v>
      </c>
      <c r="D5" s="39" t="s">
        <v>2</v>
      </c>
      <c r="E5" s="31"/>
      <c r="F5" s="38" t="s">
        <v>103</v>
      </c>
    </row>
    <row r="6" spans="1:6" ht="15" x14ac:dyDescent="0.2">
      <c r="A6" s="38">
        <v>1</v>
      </c>
      <c r="B6" s="37">
        <v>2</v>
      </c>
      <c r="C6" s="36">
        <v>3</v>
      </c>
      <c r="D6" s="36">
        <v>4</v>
      </c>
      <c r="E6" s="31"/>
      <c r="F6" s="36" t="s">
        <v>104</v>
      </c>
    </row>
    <row r="7" spans="1:6" ht="15" x14ac:dyDescent="0.2">
      <c r="A7" s="44" t="s">
        <v>95</v>
      </c>
      <c r="B7" s="37"/>
      <c r="C7" s="36"/>
      <c r="D7" s="36"/>
      <c r="E7" s="31"/>
      <c r="F7" s="36"/>
    </row>
    <row r="8" spans="1:6" s="4" customFormat="1" ht="15" x14ac:dyDescent="0.25">
      <c r="A8" s="38" t="s">
        <v>3</v>
      </c>
      <c r="B8" s="45">
        <f>B9+B25</f>
        <v>3918818.3</v>
      </c>
      <c r="C8" s="45">
        <f>C9+C25</f>
        <v>3485418.4000000004</v>
      </c>
      <c r="D8" s="46">
        <f>C8/B8*100</f>
        <v>88.940546184547529</v>
      </c>
      <c r="E8" s="47"/>
      <c r="F8" s="45">
        <f>C8-B8</f>
        <v>-433399.89999999944</v>
      </c>
    </row>
    <row r="9" spans="1:6" s="4" customFormat="1" ht="15" x14ac:dyDescent="0.25">
      <c r="A9" s="38" t="s">
        <v>52</v>
      </c>
      <c r="B9" s="46">
        <f>B10+B12+B13+B18+B22+B23+B24</f>
        <v>3118405.5999999996</v>
      </c>
      <c r="C9" s="46">
        <f>C10+C12+C13+C18+C22+C23+C24</f>
        <v>2726163.6</v>
      </c>
      <c r="D9" s="46">
        <f>C9/B9*100</f>
        <v>87.421713198565328</v>
      </c>
      <c r="E9" s="48"/>
      <c r="F9" s="45">
        <f>C9-B9</f>
        <v>-392241.99999999953</v>
      </c>
    </row>
    <row r="10" spans="1:6" s="4" customFormat="1" ht="15" x14ac:dyDescent="0.25">
      <c r="A10" s="32" t="s">
        <v>105</v>
      </c>
      <c r="B10" s="45">
        <f>B11</f>
        <v>2055400</v>
      </c>
      <c r="C10" s="45">
        <f>C11</f>
        <v>1745863.5</v>
      </c>
      <c r="D10" s="46">
        <f t="shared" ref="D10:D23" si="0">C10/B10*100</f>
        <v>84.940327916707218</v>
      </c>
      <c r="E10" s="48"/>
      <c r="F10" s="45">
        <f t="shared" ref="F10:F48" si="1">C10-B10</f>
        <v>-309536.5</v>
      </c>
    </row>
    <row r="11" spans="1:6" s="4" customFormat="1" x14ac:dyDescent="0.2">
      <c r="A11" s="33" t="s">
        <v>4</v>
      </c>
      <c r="B11" s="49">
        <v>2055400</v>
      </c>
      <c r="C11" s="53">
        <v>1745863.5</v>
      </c>
      <c r="D11" s="50">
        <f t="shared" si="0"/>
        <v>84.940327916707218</v>
      </c>
      <c r="E11" s="48"/>
      <c r="F11" s="49">
        <f t="shared" si="1"/>
        <v>-309536.5</v>
      </c>
    </row>
    <row r="12" spans="1:6" s="4" customFormat="1" ht="15" x14ac:dyDescent="0.25">
      <c r="A12" s="34" t="s">
        <v>65</v>
      </c>
      <c r="B12" s="45">
        <v>9617.5</v>
      </c>
      <c r="C12" s="54">
        <v>8671.1</v>
      </c>
      <c r="D12" s="46">
        <f t="shared" si="0"/>
        <v>90.159604886924882</v>
      </c>
      <c r="E12" s="48"/>
      <c r="F12" s="45">
        <f t="shared" si="1"/>
        <v>-946.39999999999964</v>
      </c>
    </row>
    <row r="13" spans="1:6" s="4" customFormat="1" ht="15" x14ac:dyDescent="0.25">
      <c r="A13" s="32" t="s">
        <v>66</v>
      </c>
      <c r="B13" s="45">
        <f>SUM(B14:B17)</f>
        <v>319146.8</v>
      </c>
      <c r="C13" s="45">
        <f>SUM(C14:C17)</f>
        <v>306977</v>
      </c>
      <c r="D13" s="46">
        <f t="shared" si="0"/>
        <v>96.186770476783721</v>
      </c>
      <c r="E13" s="48"/>
      <c r="F13" s="45">
        <f t="shared" si="1"/>
        <v>-12169.799999999988</v>
      </c>
    </row>
    <row r="14" spans="1:6" s="4" customFormat="1" ht="28.5" x14ac:dyDescent="0.2">
      <c r="A14" s="35" t="s">
        <v>106</v>
      </c>
      <c r="B14" s="49">
        <v>39900</v>
      </c>
      <c r="C14" s="55">
        <v>38526.300000000003</v>
      </c>
      <c r="D14" s="50">
        <f t="shared" si="0"/>
        <v>96.557142857142864</v>
      </c>
      <c r="E14" s="48"/>
      <c r="F14" s="49">
        <f t="shared" si="1"/>
        <v>-1373.6999999999971</v>
      </c>
    </row>
    <row r="15" spans="1:6" s="4" customFormat="1" ht="28.5" x14ac:dyDescent="0.2">
      <c r="A15" s="33" t="s">
        <v>5</v>
      </c>
      <c r="B15" s="49">
        <v>262500.8</v>
      </c>
      <c r="C15" s="55">
        <v>256131.20000000001</v>
      </c>
      <c r="D15" s="50">
        <f t="shared" si="0"/>
        <v>97.573493109354331</v>
      </c>
      <c r="E15" s="48"/>
      <c r="F15" s="49">
        <f t="shared" si="1"/>
        <v>-6369.5999999999767</v>
      </c>
    </row>
    <row r="16" spans="1:6" s="4" customFormat="1" x14ac:dyDescent="0.2">
      <c r="A16" s="33" t="s">
        <v>6</v>
      </c>
      <c r="B16" s="49">
        <v>2746</v>
      </c>
      <c r="C16" s="55">
        <v>2721.6</v>
      </c>
      <c r="D16" s="50">
        <f t="shared" si="0"/>
        <v>99.111434814275299</v>
      </c>
      <c r="E16" s="48"/>
      <c r="F16" s="49">
        <f t="shared" si="1"/>
        <v>-24.400000000000091</v>
      </c>
    </row>
    <row r="17" spans="1:6" s="4" customFormat="1" ht="28.5" x14ac:dyDescent="0.2">
      <c r="A17" s="33" t="s">
        <v>7</v>
      </c>
      <c r="B17" s="49">
        <v>14000</v>
      </c>
      <c r="C17" s="55">
        <v>9597.9</v>
      </c>
      <c r="D17" s="50">
        <f t="shared" si="0"/>
        <v>68.556428571428569</v>
      </c>
      <c r="E17" s="48"/>
      <c r="F17" s="49">
        <f t="shared" si="1"/>
        <v>-4402.1000000000004</v>
      </c>
    </row>
    <row r="18" spans="1:6" s="4" customFormat="1" ht="15" x14ac:dyDescent="0.25">
      <c r="A18" s="32" t="s">
        <v>67</v>
      </c>
      <c r="B18" s="45">
        <f>B19+B20+B21</f>
        <v>601664.4</v>
      </c>
      <c r="C18" s="45">
        <f>C19+C20+C21</f>
        <v>543425.10000000009</v>
      </c>
      <c r="D18" s="46">
        <f t="shared" si="0"/>
        <v>90.320301483684275</v>
      </c>
      <c r="E18" s="48"/>
      <c r="F18" s="45">
        <f t="shared" si="1"/>
        <v>-58239.29999999993</v>
      </c>
    </row>
    <row r="19" spans="1:6" s="4" customFormat="1" x14ac:dyDescent="0.2">
      <c r="A19" s="33" t="s">
        <v>8</v>
      </c>
      <c r="B19" s="49">
        <v>168900</v>
      </c>
      <c r="C19" s="55">
        <v>131416.70000000001</v>
      </c>
      <c r="D19" s="50">
        <f t="shared" si="0"/>
        <v>77.807400828892852</v>
      </c>
      <c r="E19" s="48"/>
      <c r="F19" s="49">
        <f t="shared" si="1"/>
        <v>-37483.299999999988</v>
      </c>
    </row>
    <row r="20" spans="1:6" s="4" customFormat="1" x14ac:dyDescent="0.2">
      <c r="A20" s="33" t="s">
        <v>9</v>
      </c>
      <c r="B20" s="49">
        <v>46764.4</v>
      </c>
      <c r="C20" s="55">
        <v>38925.5</v>
      </c>
      <c r="D20" s="50">
        <f t="shared" si="0"/>
        <v>83.237462685290524</v>
      </c>
      <c r="E20" s="48"/>
      <c r="F20" s="49">
        <f t="shared" si="1"/>
        <v>-7838.9000000000015</v>
      </c>
    </row>
    <row r="21" spans="1:6" s="4" customFormat="1" x14ac:dyDescent="0.2">
      <c r="A21" s="33" t="s">
        <v>10</v>
      </c>
      <c r="B21" s="49">
        <v>386000</v>
      </c>
      <c r="C21" s="55">
        <v>373082.9</v>
      </c>
      <c r="D21" s="50">
        <f t="shared" si="0"/>
        <v>96.653601036269436</v>
      </c>
      <c r="E21" s="48"/>
      <c r="F21" s="49">
        <f t="shared" si="1"/>
        <v>-12917.099999999977</v>
      </c>
    </row>
    <row r="22" spans="1:6" s="4" customFormat="1" ht="30" x14ac:dyDescent="0.25">
      <c r="A22" s="32" t="s">
        <v>68</v>
      </c>
      <c r="B22" s="45">
        <v>7986</v>
      </c>
      <c r="C22" s="45">
        <v>7655.5</v>
      </c>
      <c r="D22" s="46">
        <f>C22/B22*100</f>
        <v>95.861507638367144</v>
      </c>
      <c r="E22" s="48"/>
      <c r="F22" s="45">
        <f t="shared" si="1"/>
        <v>-330.5</v>
      </c>
    </row>
    <row r="23" spans="1:6" s="4" customFormat="1" ht="15" x14ac:dyDescent="0.25">
      <c r="A23" s="32" t="s">
        <v>69</v>
      </c>
      <c r="B23" s="45">
        <v>124590.9</v>
      </c>
      <c r="C23" s="45">
        <v>113571.1</v>
      </c>
      <c r="D23" s="46">
        <f t="shared" si="0"/>
        <v>91.155212780387657</v>
      </c>
      <c r="E23" s="48"/>
      <c r="F23" s="45">
        <f t="shared" si="1"/>
        <v>-11019.799999999988</v>
      </c>
    </row>
    <row r="24" spans="1:6" s="4" customFormat="1" ht="30" x14ac:dyDescent="0.25">
      <c r="A24" s="32" t="s">
        <v>70</v>
      </c>
      <c r="B24" s="45"/>
      <c r="C24" s="54">
        <v>0.3</v>
      </c>
      <c r="D24" s="46"/>
      <c r="E24" s="48"/>
      <c r="F24" s="45">
        <f t="shared" si="1"/>
        <v>0.3</v>
      </c>
    </row>
    <row r="25" spans="1:6" s="4" customFormat="1" ht="15" x14ac:dyDescent="0.25">
      <c r="A25" s="38" t="s">
        <v>53</v>
      </c>
      <c r="B25" s="45">
        <f>B26+B32+B33+B34+B37+B38</f>
        <v>800412.7</v>
      </c>
      <c r="C25" s="45">
        <f>C26+C32+C33+C34+C37+C38</f>
        <v>759254.8</v>
      </c>
      <c r="D25" s="46">
        <f t="shared" ref="D25:D30" si="2">C25/B25*100</f>
        <v>94.857915173010127</v>
      </c>
      <c r="E25" s="48"/>
      <c r="F25" s="45">
        <f t="shared" si="1"/>
        <v>-41157.899999999907</v>
      </c>
    </row>
    <row r="26" spans="1:6" s="4" customFormat="1" ht="30" x14ac:dyDescent="0.25">
      <c r="A26" s="32" t="s">
        <v>71</v>
      </c>
      <c r="B26" s="45">
        <f>B27+B28+B29+B30+B31</f>
        <v>484808.9</v>
      </c>
      <c r="C26" s="45">
        <f>C27+C28+C29+C30+C31</f>
        <v>413960.1</v>
      </c>
      <c r="D26" s="46">
        <f t="shared" si="2"/>
        <v>85.386241877985313</v>
      </c>
      <c r="E26" s="48"/>
      <c r="F26" s="45">
        <f t="shared" si="1"/>
        <v>-70848.800000000047</v>
      </c>
    </row>
    <row r="27" spans="1:6" s="4" customFormat="1" ht="57" x14ac:dyDescent="0.2">
      <c r="A27" s="33" t="s">
        <v>54</v>
      </c>
      <c r="B27" s="49">
        <v>7022.2</v>
      </c>
      <c r="C27" s="56">
        <v>7022.2</v>
      </c>
      <c r="D27" s="50">
        <f t="shared" si="2"/>
        <v>100</v>
      </c>
      <c r="E27" s="48"/>
      <c r="F27" s="49">
        <f t="shared" si="1"/>
        <v>0</v>
      </c>
    </row>
    <row r="28" spans="1:6" s="4" customFormat="1" x14ac:dyDescent="0.2">
      <c r="A28" s="33" t="s">
        <v>55</v>
      </c>
      <c r="B28" s="49">
        <v>327500</v>
      </c>
      <c r="C28" s="49">
        <f>267935.1+13094.7</f>
        <v>281029.8</v>
      </c>
      <c r="D28" s="50">
        <f t="shared" si="2"/>
        <v>85.810625954198471</v>
      </c>
      <c r="E28" s="48"/>
      <c r="F28" s="49">
        <f t="shared" si="1"/>
        <v>-46470.200000000012</v>
      </c>
    </row>
    <row r="29" spans="1:6" x14ac:dyDescent="0.2">
      <c r="A29" s="33" t="s">
        <v>56</v>
      </c>
      <c r="B29" s="49">
        <v>61500</v>
      </c>
      <c r="C29" s="49">
        <f>7414.6+51409.6</f>
        <v>58824.2</v>
      </c>
      <c r="D29" s="50">
        <f t="shared" si="2"/>
        <v>95.649105691056903</v>
      </c>
      <c r="E29" s="48"/>
      <c r="F29" s="49">
        <f t="shared" si="1"/>
        <v>-2675.8000000000029</v>
      </c>
    </row>
    <row r="30" spans="1:6" ht="28.5" x14ac:dyDescent="0.2">
      <c r="A30" s="33" t="s">
        <v>58</v>
      </c>
      <c r="B30" s="49">
        <v>677.6</v>
      </c>
      <c r="C30" s="55">
        <v>638.1</v>
      </c>
      <c r="D30" s="50">
        <f t="shared" si="2"/>
        <v>94.170602125147582</v>
      </c>
      <c r="E30" s="48"/>
      <c r="F30" s="49">
        <f t="shared" si="1"/>
        <v>-39.5</v>
      </c>
    </row>
    <row r="31" spans="1:6" x14ac:dyDescent="0.2">
      <c r="A31" s="33" t="s">
        <v>57</v>
      </c>
      <c r="B31" s="49">
        <v>88109.1</v>
      </c>
      <c r="C31" s="55">
        <v>66445.8</v>
      </c>
      <c r="D31" s="50">
        <f t="shared" ref="D31:D37" si="3">C31/B31*100</f>
        <v>75.413095809626924</v>
      </c>
      <c r="E31" s="48"/>
      <c r="F31" s="49">
        <f t="shared" si="1"/>
        <v>-21663.300000000003</v>
      </c>
    </row>
    <row r="32" spans="1:6" ht="30" x14ac:dyDescent="0.25">
      <c r="A32" s="34" t="s">
        <v>11</v>
      </c>
      <c r="B32" s="45">
        <v>15206.1</v>
      </c>
      <c r="C32" s="45">
        <v>14503.4</v>
      </c>
      <c r="D32" s="46">
        <f t="shared" si="3"/>
        <v>95.378828233406324</v>
      </c>
      <c r="E32" s="51"/>
      <c r="F32" s="45">
        <f t="shared" si="1"/>
        <v>-702.70000000000073</v>
      </c>
    </row>
    <row r="33" spans="1:6" s="10" customFormat="1" ht="30" x14ac:dyDescent="0.25">
      <c r="A33" s="32" t="s">
        <v>86</v>
      </c>
      <c r="B33" s="45">
        <v>10700.3</v>
      </c>
      <c r="C33" s="45">
        <v>10780.5</v>
      </c>
      <c r="D33" s="46">
        <f t="shared" si="3"/>
        <v>100.74951169593376</v>
      </c>
      <c r="E33" s="48"/>
      <c r="F33" s="45">
        <f t="shared" si="1"/>
        <v>80.200000000000728</v>
      </c>
    </row>
    <row r="34" spans="1:6" s="10" customFormat="1" ht="30" x14ac:dyDescent="0.25">
      <c r="A34" s="32" t="s">
        <v>74</v>
      </c>
      <c r="B34" s="45">
        <f>B35+B36</f>
        <v>177564.79999999999</v>
      </c>
      <c r="C34" s="45">
        <f>C35+C36</f>
        <v>204297.7</v>
      </c>
      <c r="D34" s="46">
        <f t="shared" si="3"/>
        <v>115.05529249040352</v>
      </c>
      <c r="E34" s="48"/>
      <c r="F34" s="45">
        <f t="shared" si="1"/>
        <v>26732.900000000023</v>
      </c>
    </row>
    <row r="35" spans="1:6" x14ac:dyDescent="0.2">
      <c r="A35" s="33" t="s">
        <v>59</v>
      </c>
      <c r="B35" s="49">
        <v>137043.1</v>
      </c>
      <c r="C35" s="55">
        <v>107485.8</v>
      </c>
      <c r="D35" s="50">
        <f t="shared" si="3"/>
        <v>78.432113692699588</v>
      </c>
      <c r="E35" s="48"/>
      <c r="F35" s="49">
        <f t="shared" si="1"/>
        <v>-29557.300000000003</v>
      </c>
    </row>
    <row r="36" spans="1:6" x14ac:dyDescent="0.2">
      <c r="A36" s="33" t="s">
        <v>60</v>
      </c>
      <c r="B36" s="49">
        <v>40521.699999999997</v>
      </c>
      <c r="C36" s="55">
        <v>96811.9</v>
      </c>
      <c r="D36" s="49" t="s">
        <v>110</v>
      </c>
      <c r="E36" s="48"/>
      <c r="F36" s="49">
        <f t="shared" si="1"/>
        <v>56290.2</v>
      </c>
    </row>
    <row r="37" spans="1:6" s="10" customFormat="1" ht="15" x14ac:dyDescent="0.25">
      <c r="A37" s="32" t="s">
        <v>72</v>
      </c>
      <c r="B37" s="45">
        <v>82132.600000000006</v>
      </c>
      <c r="C37" s="54">
        <v>85607.8</v>
      </c>
      <c r="D37" s="46">
        <f t="shared" si="3"/>
        <v>104.23120660979927</v>
      </c>
      <c r="E37" s="48"/>
      <c r="F37" s="45">
        <f t="shared" si="1"/>
        <v>3475.1999999999971</v>
      </c>
    </row>
    <row r="38" spans="1:6" s="10" customFormat="1" ht="15" x14ac:dyDescent="0.25">
      <c r="A38" s="32" t="s">
        <v>73</v>
      </c>
      <c r="B38" s="45">
        <v>30000</v>
      </c>
      <c r="C38" s="57">
        <v>30105.3</v>
      </c>
      <c r="D38" s="46">
        <f t="shared" ref="D38:D47" si="4">C38/B38*100</f>
        <v>100.35099999999998</v>
      </c>
      <c r="E38" s="48"/>
      <c r="F38" s="45">
        <f t="shared" si="1"/>
        <v>105.29999999999927</v>
      </c>
    </row>
    <row r="39" spans="1:6" s="4" customFormat="1" ht="15" x14ac:dyDescent="0.25">
      <c r="A39" s="44" t="s">
        <v>61</v>
      </c>
      <c r="B39" s="45">
        <f>B40+B41+B42+B43+B44+B45+B46+B47</f>
        <v>8884071.5000000019</v>
      </c>
      <c r="C39" s="45">
        <f>C40+C41+C42+C43+C44+C45+C46+C47</f>
        <v>6198712.5</v>
      </c>
      <c r="D39" s="46">
        <f t="shared" si="4"/>
        <v>69.773329717123488</v>
      </c>
      <c r="E39" s="48"/>
      <c r="F39" s="45">
        <f t="shared" si="1"/>
        <v>-2685359.0000000019</v>
      </c>
    </row>
    <row r="40" spans="1:6" s="4" customFormat="1" ht="15" x14ac:dyDescent="0.25">
      <c r="A40" s="33" t="s">
        <v>62</v>
      </c>
      <c r="B40" s="49">
        <v>181363.20000000001</v>
      </c>
      <c r="C40" s="55">
        <v>181363.20000000001</v>
      </c>
      <c r="D40" s="50">
        <f t="shared" si="4"/>
        <v>100</v>
      </c>
      <c r="E40" s="48"/>
      <c r="F40" s="45">
        <f t="shared" si="1"/>
        <v>0</v>
      </c>
    </row>
    <row r="41" spans="1:6" s="4" customFormat="1" x14ac:dyDescent="0.2">
      <c r="A41" s="33" t="s">
        <v>63</v>
      </c>
      <c r="B41" s="21">
        <v>3626528.7</v>
      </c>
      <c r="C41" s="53">
        <v>1909421.1</v>
      </c>
      <c r="D41" s="50">
        <f t="shared" si="4"/>
        <v>52.651481842677818</v>
      </c>
      <c r="E41" s="48"/>
      <c r="F41" s="49">
        <f t="shared" si="1"/>
        <v>-1717107.6</v>
      </c>
    </row>
    <row r="42" spans="1:6" s="4" customFormat="1" x14ac:dyDescent="0.2">
      <c r="A42" s="33" t="s">
        <v>64</v>
      </c>
      <c r="B42" s="21">
        <v>4409508.7</v>
      </c>
      <c r="C42" s="53">
        <v>3838337.2</v>
      </c>
      <c r="D42" s="50">
        <f t="shared" si="4"/>
        <v>87.046822245752679</v>
      </c>
      <c r="E42" s="48"/>
      <c r="F42" s="49">
        <f t="shared" si="1"/>
        <v>-571171.5</v>
      </c>
    </row>
    <row r="43" spans="1:6" s="4" customFormat="1" x14ac:dyDescent="0.2">
      <c r="A43" s="33" t="s">
        <v>12</v>
      </c>
      <c r="B43" s="21">
        <v>1076434</v>
      </c>
      <c r="C43" s="53">
        <v>681173.5</v>
      </c>
      <c r="D43" s="50">
        <f t="shared" si="4"/>
        <v>63.280563415871292</v>
      </c>
      <c r="E43" s="48"/>
      <c r="F43" s="49">
        <f t="shared" si="1"/>
        <v>-395260.5</v>
      </c>
    </row>
    <row r="44" spans="1:6" s="4" customFormat="1" ht="28.5" x14ac:dyDescent="0.2">
      <c r="A44" s="33" t="s">
        <v>13</v>
      </c>
      <c r="B44" s="49"/>
      <c r="C44" s="49"/>
      <c r="D44" s="50"/>
      <c r="E44" s="48"/>
      <c r="F44" s="49">
        <f t="shared" si="1"/>
        <v>0</v>
      </c>
    </row>
    <row r="45" spans="1:6" s="4" customFormat="1" ht="28.5" x14ac:dyDescent="0.2">
      <c r="A45" s="33" t="s">
        <v>14</v>
      </c>
      <c r="B45" s="21">
        <v>7115.8</v>
      </c>
      <c r="C45" s="53">
        <v>5309.9</v>
      </c>
      <c r="D45" s="50">
        <f t="shared" si="4"/>
        <v>74.621265353157753</v>
      </c>
      <c r="E45" s="48"/>
      <c r="F45" s="49">
        <f t="shared" si="1"/>
        <v>-1805.9000000000005</v>
      </c>
    </row>
    <row r="46" spans="1:6" s="4" customFormat="1" ht="71.25" x14ac:dyDescent="0.2">
      <c r="A46" s="33" t="s">
        <v>94</v>
      </c>
      <c r="B46" s="21">
        <v>201.1</v>
      </c>
      <c r="C46" s="49">
        <v>201.1</v>
      </c>
      <c r="D46" s="50">
        <f>C46/B46*100</f>
        <v>100</v>
      </c>
      <c r="E46" s="48"/>
      <c r="F46" s="49">
        <f t="shared" si="1"/>
        <v>0</v>
      </c>
    </row>
    <row r="47" spans="1:6" s="4" customFormat="1" ht="42.75" x14ac:dyDescent="0.2">
      <c r="A47" s="35" t="s">
        <v>75</v>
      </c>
      <c r="B47" s="22">
        <v>-417080</v>
      </c>
      <c r="C47" s="55">
        <v>-417093.5</v>
      </c>
      <c r="D47" s="50">
        <f t="shared" si="4"/>
        <v>100.00323678910522</v>
      </c>
      <c r="E47" s="48"/>
      <c r="F47" s="49">
        <f t="shared" si="1"/>
        <v>-13.5</v>
      </c>
    </row>
    <row r="48" spans="1:6" ht="15" x14ac:dyDescent="0.25">
      <c r="A48" s="44" t="s">
        <v>93</v>
      </c>
      <c r="B48" s="45">
        <f>B39+B25+B9</f>
        <v>12802889.800000001</v>
      </c>
      <c r="C48" s="45">
        <f>C39+C25+C9</f>
        <v>9684130.9000000004</v>
      </c>
      <c r="D48" s="46">
        <f>C48/B48*100</f>
        <v>75.640195700192621</v>
      </c>
      <c r="E48" s="48"/>
      <c r="F48" s="45">
        <f t="shared" si="1"/>
        <v>-3118758.9000000004</v>
      </c>
    </row>
    <row r="49" spans="1:6" ht="15" x14ac:dyDescent="0.25">
      <c r="A49" s="11" t="s">
        <v>85</v>
      </c>
      <c r="B49" s="16"/>
      <c r="C49" s="16"/>
      <c r="D49" s="20"/>
      <c r="E49" s="18"/>
      <c r="F49" s="20"/>
    </row>
    <row r="50" spans="1:6" ht="15" x14ac:dyDescent="0.25">
      <c r="A50" s="5" t="s">
        <v>76</v>
      </c>
      <c r="B50" s="16">
        <f>B51+B52+B53+B54+B55+B56+B57</f>
        <v>488025.1</v>
      </c>
      <c r="C50" s="16">
        <f>C51+C52+C53+C54+C55+C56+C57</f>
        <v>398598.8</v>
      </c>
      <c r="D50" s="17">
        <f t="shared" ref="D50:D72" si="5">C50/B50*100</f>
        <v>81.675881015136312</v>
      </c>
      <c r="E50" s="18"/>
      <c r="F50" s="17">
        <f>C50-B50</f>
        <v>-89426.299999999988</v>
      </c>
    </row>
    <row r="51" spans="1:6" ht="42.75" x14ac:dyDescent="0.2">
      <c r="A51" s="6" t="s">
        <v>15</v>
      </c>
      <c r="B51" s="19">
        <v>19620.900000000001</v>
      </c>
      <c r="C51" s="29">
        <v>15442.5</v>
      </c>
      <c r="D51" s="20">
        <f t="shared" si="5"/>
        <v>78.704340779474947</v>
      </c>
      <c r="E51" s="18"/>
      <c r="F51" s="20">
        <f>C51-B51</f>
        <v>-4178.4000000000015</v>
      </c>
    </row>
    <row r="52" spans="1:6" ht="57" x14ac:dyDescent="0.2">
      <c r="A52" s="6" t="s">
        <v>16</v>
      </c>
      <c r="B52" s="19">
        <v>164196.29999999999</v>
      </c>
      <c r="C52" s="29">
        <v>135195.5</v>
      </c>
      <c r="D52" s="20">
        <f t="shared" si="5"/>
        <v>82.337726245962912</v>
      </c>
      <c r="E52" s="18"/>
      <c r="F52" s="20">
        <f t="shared" ref="F52:F98" si="6">C52-B52</f>
        <v>-29000.799999999988</v>
      </c>
    </row>
    <row r="53" spans="1:6" x14ac:dyDescent="0.2">
      <c r="A53" s="6" t="s">
        <v>17</v>
      </c>
      <c r="B53" s="19">
        <v>169.5</v>
      </c>
      <c r="C53" s="29">
        <v>169.5</v>
      </c>
      <c r="D53" s="20">
        <f t="shared" si="5"/>
        <v>100</v>
      </c>
      <c r="E53" s="18"/>
      <c r="F53" s="20">
        <f t="shared" si="6"/>
        <v>0</v>
      </c>
    </row>
    <row r="54" spans="1:6" ht="42.75" x14ac:dyDescent="0.2">
      <c r="A54" s="6" t="s">
        <v>18</v>
      </c>
      <c r="B54" s="19">
        <v>28313.9</v>
      </c>
      <c r="C54" s="29">
        <v>23466.5</v>
      </c>
      <c r="D54" s="20">
        <f t="shared" si="5"/>
        <v>82.879786959761816</v>
      </c>
      <c r="E54" s="18"/>
      <c r="F54" s="20">
        <f t="shared" si="6"/>
        <v>-4847.4000000000015</v>
      </c>
    </row>
    <row r="55" spans="1:6" x14ac:dyDescent="0.2">
      <c r="A55" s="6" t="s">
        <v>19</v>
      </c>
      <c r="B55" s="19">
        <v>25615.7</v>
      </c>
      <c r="C55" s="29">
        <v>25298.799999999999</v>
      </c>
      <c r="D55" s="20">
        <f t="shared" si="5"/>
        <v>98.762868084807351</v>
      </c>
      <c r="E55" s="18"/>
      <c r="F55" s="20">
        <f t="shared" si="6"/>
        <v>-316.90000000000146</v>
      </c>
    </row>
    <row r="56" spans="1:6" x14ac:dyDescent="0.2">
      <c r="A56" s="6" t="s">
        <v>20</v>
      </c>
      <c r="B56" s="19">
        <v>4852.8999999999996</v>
      </c>
      <c r="C56" s="29"/>
      <c r="D56" s="20">
        <f t="shared" si="5"/>
        <v>0</v>
      </c>
      <c r="E56" s="18"/>
      <c r="F56" s="20">
        <f t="shared" si="6"/>
        <v>-4852.8999999999996</v>
      </c>
    </row>
    <row r="57" spans="1:6" x14ac:dyDescent="0.2">
      <c r="A57" s="6" t="s">
        <v>21</v>
      </c>
      <c r="B57" s="19">
        <v>245255.9</v>
      </c>
      <c r="C57" s="29">
        <v>199026</v>
      </c>
      <c r="D57" s="20">
        <f t="shared" si="5"/>
        <v>81.150341337354178</v>
      </c>
      <c r="E57" s="18"/>
      <c r="F57" s="20">
        <f t="shared" si="6"/>
        <v>-46229.899999999994</v>
      </c>
    </row>
    <row r="58" spans="1:6" ht="30" x14ac:dyDescent="0.25">
      <c r="A58" s="5" t="s">
        <v>77</v>
      </c>
      <c r="B58" s="16">
        <f>B59+B60+B61</f>
        <v>72118.600000000006</v>
      </c>
      <c r="C58" s="16">
        <f>C59+C60+C61</f>
        <v>57403.600000000006</v>
      </c>
      <c r="D58" s="17">
        <f t="shared" si="5"/>
        <v>79.59610974145366</v>
      </c>
      <c r="E58" s="18"/>
      <c r="F58" s="17">
        <f t="shared" si="6"/>
        <v>-14715</v>
      </c>
    </row>
    <row r="59" spans="1:6" x14ac:dyDescent="0.2">
      <c r="A59" s="6" t="s">
        <v>22</v>
      </c>
      <c r="B59" s="19">
        <v>14988.1</v>
      </c>
      <c r="C59" s="29">
        <v>11216</v>
      </c>
      <c r="D59" s="20">
        <f t="shared" si="5"/>
        <v>74.832700609149924</v>
      </c>
      <c r="E59" s="18"/>
      <c r="F59" s="20">
        <f t="shared" si="6"/>
        <v>-3772.1000000000004</v>
      </c>
    </row>
    <row r="60" spans="1:6" ht="42.75" x14ac:dyDescent="0.2">
      <c r="A60" s="6" t="s">
        <v>23</v>
      </c>
      <c r="B60" s="19">
        <v>17690.7</v>
      </c>
      <c r="C60" s="29">
        <v>12770.3</v>
      </c>
      <c r="D60" s="20">
        <f t="shared" si="5"/>
        <v>72.18651607906979</v>
      </c>
      <c r="E60" s="18"/>
      <c r="F60" s="20">
        <f t="shared" si="6"/>
        <v>-4920.4000000000015</v>
      </c>
    </row>
    <row r="61" spans="1:6" ht="28.5" x14ac:dyDescent="0.2">
      <c r="A61" s="6" t="s">
        <v>24</v>
      </c>
      <c r="B61" s="19">
        <v>39439.800000000003</v>
      </c>
      <c r="C61" s="29">
        <v>33417.300000000003</v>
      </c>
      <c r="D61" s="20">
        <f t="shared" si="5"/>
        <v>84.72989213941247</v>
      </c>
      <c r="E61" s="18"/>
      <c r="F61" s="20">
        <f t="shared" si="6"/>
        <v>-6022.5</v>
      </c>
    </row>
    <row r="62" spans="1:6" ht="15" x14ac:dyDescent="0.25">
      <c r="A62" s="5" t="s">
        <v>78</v>
      </c>
      <c r="B62" s="16">
        <f>B63+B64+B65</f>
        <v>3044031.7</v>
      </c>
      <c r="C62" s="16">
        <f>C63+C64+C65</f>
        <v>2045753.7</v>
      </c>
      <c r="D62" s="17">
        <f t="shared" si="5"/>
        <v>67.205400653350608</v>
      </c>
      <c r="E62" s="18"/>
      <c r="F62" s="17">
        <f t="shared" si="6"/>
        <v>-998278.00000000023</v>
      </c>
    </row>
    <row r="63" spans="1:6" x14ac:dyDescent="0.2">
      <c r="A63" s="6" t="s">
        <v>25</v>
      </c>
      <c r="B63" s="19">
        <v>81120.2</v>
      </c>
      <c r="C63" s="29">
        <v>76840.7</v>
      </c>
      <c r="D63" s="20">
        <f t="shared" si="5"/>
        <v>94.724495255189211</v>
      </c>
      <c r="E63" s="18"/>
      <c r="F63" s="20">
        <f t="shared" si="6"/>
        <v>-4279.5</v>
      </c>
    </row>
    <row r="64" spans="1:6" x14ac:dyDescent="0.2">
      <c r="A64" s="6" t="s">
        <v>26</v>
      </c>
      <c r="B64" s="19">
        <v>2420597.2999999998</v>
      </c>
      <c r="C64" s="29">
        <v>1598989.7</v>
      </c>
      <c r="D64" s="20">
        <f t="shared" si="5"/>
        <v>66.057650316308298</v>
      </c>
      <c r="E64" s="18"/>
      <c r="F64" s="20">
        <f>C64-B64</f>
        <v>-821607.59999999986</v>
      </c>
    </row>
    <row r="65" spans="1:6" x14ac:dyDescent="0.2">
      <c r="A65" s="6" t="s">
        <v>27</v>
      </c>
      <c r="B65" s="19">
        <v>542314.19999999995</v>
      </c>
      <c r="C65" s="29">
        <v>369923.3</v>
      </c>
      <c r="D65" s="20">
        <f t="shared" si="5"/>
        <v>68.211988548335995</v>
      </c>
      <c r="E65" s="18"/>
      <c r="F65" s="20">
        <f t="shared" si="6"/>
        <v>-172390.89999999997</v>
      </c>
    </row>
    <row r="66" spans="1:6" ht="15" x14ac:dyDescent="0.25">
      <c r="A66" s="5" t="s">
        <v>98</v>
      </c>
      <c r="B66" s="16">
        <f>B67+B68+B69+B70</f>
        <v>1765436.7</v>
      </c>
      <c r="C66" s="16">
        <f>C67+C68+C69+C70</f>
        <v>891328.89999999991</v>
      </c>
      <c r="D66" s="17">
        <f t="shared" si="5"/>
        <v>50.487729183379948</v>
      </c>
      <c r="E66" s="18"/>
      <c r="F66" s="17">
        <f t="shared" si="6"/>
        <v>-874107.8</v>
      </c>
    </row>
    <row r="67" spans="1:6" x14ac:dyDescent="0.2">
      <c r="A67" s="6" t="s">
        <v>28</v>
      </c>
      <c r="B67" s="19">
        <v>119735</v>
      </c>
      <c r="C67" s="29">
        <v>54576.3</v>
      </c>
      <c r="D67" s="20">
        <f t="shared" si="5"/>
        <v>45.580907838142565</v>
      </c>
      <c r="E67" s="18"/>
      <c r="F67" s="20">
        <f t="shared" si="6"/>
        <v>-65158.7</v>
      </c>
    </row>
    <row r="68" spans="1:6" x14ac:dyDescent="0.2">
      <c r="A68" s="6" t="s">
        <v>29</v>
      </c>
      <c r="B68" s="19">
        <v>39045.199999999997</v>
      </c>
      <c r="C68" s="29">
        <v>18357.400000000001</v>
      </c>
      <c r="D68" s="20">
        <f t="shared" si="5"/>
        <v>47.015766342597814</v>
      </c>
      <c r="E68" s="18"/>
      <c r="F68" s="20">
        <f t="shared" si="6"/>
        <v>-20687.799999999996</v>
      </c>
    </row>
    <row r="69" spans="1:6" x14ac:dyDescent="0.2">
      <c r="A69" s="6" t="s">
        <v>30</v>
      </c>
      <c r="B69" s="19">
        <v>1424032.5</v>
      </c>
      <c r="C69" s="29">
        <v>659153.19999999995</v>
      </c>
      <c r="D69" s="20">
        <f t="shared" si="5"/>
        <v>46.287791886772247</v>
      </c>
      <c r="E69" s="18"/>
      <c r="F69" s="20">
        <f t="shared" si="6"/>
        <v>-764879.3</v>
      </c>
    </row>
    <row r="70" spans="1:6" ht="28.5" x14ac:dyDescent="0.2">
      <c r="A70" s="6" t="s">
        <v>31</v>
      </c>
      <c r="B70" s="19">
        <v>182624</v>
      </c>
      <c r="C70" s="29">
        <v>159242</v>
      </c>
      <c r="D70" s="20">
        <f t="shared" si="5"/>
        <v>87.196644471701418</v>
      </c>
      <c r="E70" s="18"/>
      <c r="F70" s="20">
        <f t="shared" si="6"/>
        <v>-23382</v>
      </c>
    </row>
    <row r="71" spans="1:6" s="9" customFormat="1" ht="15" x14ac:dyDescent="0.25">
      <c r="A71" s="5" t="s">
        <v>79</v>
      </c>
      <c r="B71" s="16">
        <f>B72+B73+B74</f>
        <v>207840.3</v>
      </c>
      <c r="C71" s="16">
        <f>C72+C73+C74</f>
        <v>84624.2</v>
      </c>
      <c r="D71" s="17">
        <f t="shared" si="5"/>
        <v>40.715972792571989</v>
      </c>
      <c r="E71" s="18"/>
      <c r="F71" s="17">
        <f t="shared" si="6"/>
        <v>-123216.09999999999</v>
      </c>
    </row>
    <row r="72" spans="1:6" x14ac:dyDescent="0.2">
      <c r="A72" s="8" t="s">
        <v>32</v>
      </c>
      <c r="B72" s="19">
        <v>180235.5</v>
      </c>
      <c r="C72" s="29">
        <v>60185.8</v>
      </c>
      <c r="D72" s="20">
        <f t="shared" si="5"/>
        <v>33.392866555145908</v>
      </c>
      <c r="E72" s="18"/>
      <c r="F72" s="20">
        <f t="shared" si="6"/>
        <v>-120049.7</v>
      </c>
    </row>
    <row r="73" spans="1:6" ht="28.5" x14ac:dyDescent="0.2">
      <c r="A73" s="6" t="s">
        <v>33</v>
      </c>
      <c r="B73" s="19">
        <v>10599.3</v>
      </c>
      <c r="C73" s="29">
        <v>9431.9</v>
      </c>
      <c r="D73" s="20">
        <f t="shared" ref="D73:D98" si="7">C73/B73*100</f>
        <v>88.986065117507763</v>
      </c>
      <c r="E73" s="18"/>
      <c r="F73" s="20">
        <f t="shared" si="6"/>
        <v>-1167.3999999999996</v>
      </c>
    </row>
    <row r="74" spans="1:6" x14ac:dyDescent="0.2">
      <c r="A74" s="6" t="s">
        <v>34</v>
      </c>
      <c r="B74" s="19">
        <v>17005.5</v>
      </c>
      <c r="C74" s="29">
        <v>15006.5</v>
      </c>
      <c r="D74" s="20">
        <f t="shared" si="7"/>
        <v>88.244979565434704</v>
      </c>
      <c r="E74" s="18"/>
      <c r="F74" s="20">
        <f t="shared" si="6"/>
        <v>-1999</v>
      </c>
    </row>
    <row r="75" spans="1:6" ht="15" x14ac:dyDescent="0.25">
      <c r="A75" s="5" t="s">
        <v>80</v>
      </c>
      <c r="B75" s="16">
        <f>B76+B77+B78++B79+B80</f>
        <v>6953610.5</v>
      </c>
      <c r="C75" s="16">
        <f>C76+C77+C78++C79+C80</f>
        <v>5770685.0999999996</v>
      </c>
      <c r="D75" s="17">
        <f t="shared" si="7"/>
        <v>82.988328149815118</v>
      </c>
      <c r="E75" s="18"/>
      <c r="F75" s="17">
        <f t="shared" si="6"/>
        <v>-1182925.4000000004</v>
      </c>
    </row>
    <row r="76" spans="1:6" x14ac:dyDescent="0.2">
      <c r="A76" s="6" t="s">
        <v>35</v>
      </c>
      <c r="B76" s="19">
        <v>3196833.9</v>
      </c>
      <c r="C76" s="29">
        <v>2533563.2999999998</v>
      </c>
      <c r="D76" s="20">
        <f t="shared" si="7"/>
        <v>79.252265812121166</v>
      </c>
      <c r="E76" s="18"/>
      <c r="F76" s="20">
        <f t="shared" si="6"/>
        <v>-663270.60000000009</v>
      </c>
    </row>
    <row r="77" spans="1:6" x14ac:dyDescent="0.2">
      <c r="A77" s="6" t="s">
        <v>36</v>
      </c>
      <c r="B77" s="19">
        <v>3281419.1</v>
      </c>
      <c r="C77" s="29">
        <v>2834028.2</v>
      </c>
      <c r="D77" s="20">
        <f t="shared" si="7"/>
        <v>86.365932349208308</v>
      </c>
      <c r="E77" s="18"/>
      <c r="F77" s="20">
        <f t="shared" si="6"/>
        <v>-447390.89999999991</v>
      </c>
    </row>
    <row r="78" spans="1:6" x14ac:dyDescent="0.2">
      <c r="A78" s="6" t="s">
        <v>37</v>
      </c>
      <c r="B78" s="19">
        <v>338346.5</v>
      </c>
      <c r="C78" s="29">
        <v>286198.09999999998</v>
      </c>
      <c r="D78" s="20">
        <f t="shared" si="7"/>
        <v>84.587279608330505</v>
      </c>
      <c r="E78" s="18"/>
      <c r="F78" s="20">
        <f t="shared" si="6"/>
        <v>-52148.400000000023</v>
      </c>
    </row>
    <row r="79" spans="1:6" x14ac:dyDescent="0.2">
      <c r="A79" s="6" t="s">
        <v>38</v>
      </c>
      <c r="B79" s="19">
        <v>537.79999999999995</v>
      </c>
      <c r="C79" s="29">
        <v>521.29999999999995</v>
      </c>
      <c r="D79" s="20">
        <f t="shared" si="7"/>
        <v>96.931944960952023</v>
      </c>
      <c r="E79" s="18"/>
      <c r="F79" s="20">
        <f t="shared" si="6"/>
        <v>-16.5</v>
      </c>
    </row>
    <row r="80" spans="1:6" x14ac:dyDescent="0.2">
      <c r="A80" s="6" t="s">
        <v>39</v>
      </c>
      <c r="B80" s="19">
        <v>136473.20000000001</v>
      </c>
      <c r="C80" s="29">
        <v>116374.2</v>
      </c>
      <c r="D80" s="20">
        <f t="shared" si="7"/>
        <v>85.27256633536841</v>
      </c>
      <c r="E80" s="18"/>
      <c r="F80" s="20">
        <f t="shared" si="6"/>
        <v>-20099.000000000015</v>
      </c>
    </row>
    <row r="81" spans="1:6" ht="15" x14ac:dyDescent="0.25">
      <c r="A81" s="5" t="s">
        <v>81</v>
      </c>
      <c r="B81" s="16">
        <f>B82+B83</f>
        <v>350553.7</v>
      </c>
      <c r="C81" s="16">
        <f>C82+C83</f>
        <v>244697.3</v>
      </c>
      <c r="D81" s="17">
        <f t="shared" si="7"/>
        <v>69.803085803972394</v>
      </c>
      <c r="E81" s="18"/>
      <c r="F81" s="17">
        <f t="shared" si="6"/>
        <v>-105856.40000000002</v>
      </c>
    </row>
    <row r="82" spans="1:6" x14ac:dyDescent="0.2">
      <c r="A82" s="6" t="s">
        <v>40</v>
      </c>
      <c r="B82" s="19">
        <v>304359.40000000002</v>
      </c>
      <c r="C82" s="29">
        <v>207080.6</v>
      </c>
      <c r="D82" s="20">
        <f t="shared" si="7"/>
        <v>68.038181176595828</v>
      </c>
      <c r="E82" s="18"/>
      <c r="F82" s="20">
        <f t="shared" si="6"/>
        <v>-97278.800000000017</v>
      </c>
    </row>
    <row r="83" spans="1:6" x14ac:dyDescent="0.2">
      <c r="A83" s="6" t="s">
        <v>41</v>
      </c>
      <c r="B83" s="19">
        <v>46194.3</v>
      </c>
      <c r="C83" s="29">
        <v>37616.699999999997</v>
      </c>
      <c r="D83" s="20">
        <f t="shared" si="7"/>
        <v>81.43147531188913</v>
      </c>
      <c r="E83" s="18"/>
      <c r="F83" s="20">
        <f t="shared" si="6"/>
        <v>-8577.6000000000058</v>
      </c>
    </row>
    <row r="84" spans="1:6" ht="15" x14ac:dyDescent="0.25">
      <c r="A84" s="5" t="s">
        <v>82</v>
      </c>
      <c r="B84" s="16">
        <f>B85+B86+B87+B88</f>
        <v>216940.2</v>
      </c>
      <c r="C84" s="16">
        <f>C85+C86+C87+C88</f>
        <v>51409.100000000006</v>
      </c>
      <c r="D84" s="17">
        <f t="shared" si="7"/>
        <v>23.697359917617852</v>
      </c>
      <c r="E84" s="18"/>
      <c r="F84" s="17">
        <f t="shared" si="6"/>
        <v>-165531.1</v>
      </c>
    </row>
    <row r="85" spans="1:6" x14ac:dyDescent="0.2">
      <c r="A85" s="6" t="s">
        <v>42</v>
      </c>
      <c r="B85" s="19">
        <v>661.4</v>
      </c>
      <c r="C85" s="29">
        <v>378.2</v>
      </c>
      <c r="D85" s="20">
        <f t="shared" si="7"/>
        <v>57.181735712125793</v>
      </c>
      <c r="E85" s="18"/>
      <c r="F85" s="20">
        <f t="shared" si="6"/>
        <v>-283.2</v>
      </c>
    </row>
    <row r="86" spans="1:6" x14ac:dyDescent="0.2">
      <c r="A86" s="6" t="s">
        <v>43</v>
      </c>
      <c r="B86" s="19">
        <v>8103.1</v>
      </c>
      <c r="C86" s="29">
        <v>7187.7</v>
      </c>
      <c r="D86" s="20">
        <f t="shared" si="7"/>
        <v>88.703088941269385</v>
      </c>
      <c r="E86" s="18"/>
      <c r="F86" s="20">
        <f t="shared" si="6"/>
        <v>-915.40000000000055</v>
      </c>
    </row>
    <row r="87" spans="1:6" x14ac:dyDescent="0.2">
      <c r="A87" s="6" t="s">
        <v>44</v>
      </c>
      <c r="B87" s="19">
        <v>207780.6</v>
      </c>
      <c r="C87" s="29">
        <v>43517.8</v>
      </c>
      <c r="D87" s="20">
        <f t="shared" si="7"/>
        <v>20.944111240414166</v>
      </c>
      <c r="E87" s="18"/>
      <c r="F87" s="20">
        <f t="shared" si="6"/>
        <v>-164262.79999999999</v>
      </c>
    </row>
    <row r="88" spans="1:6" x14ac:dyDescent="0.2">
      <c r="A88" s="6" t="s">
        <v>45</v>
      </c>
      <c r="B88" s="19">
        <v>395.1</v>
      </c>
      <c r="C88" s="29">
        <v>325.39999999999998</v>
      </c>
      <c r="D88" s="20">
        <f t="shared" si="7"/>
        <v>82.358896481903315</v>
      </c>
      <c r="E88" s="18"/>
      <c r="F88" s="20">
        <f t="shared" si="6"/>
        <v>-69.700000000000045</v>
      </c>
    </row>
    <row r="89" spans="1:6" ht="15" x14ac:dyDescent="0.25">
      <c r="A89" s="5" t="s">
        <v>83</v>
      </c>
      <c r="B89" s="16">
        <f>B90+B91+B92+B93</f>
        <v>339669</v>
      </c>
      <c r="C89" s="16">
        <f>C90+C91+C92+C93</f>
        <v>292766.2</v>
      </c>
      <c r="D89" s="17">
        <f t="shared" si="7"/>
        <v>86.19161595553318</v>
      </c>
      <c r="E89" s="18"/>
      <c r="F89" s="17">
        <f t="shared" si="6"/>
        <v>-46902.799999999988</v>
      </c>
    </row>
    <row r="90" spans="1:6" x14ac:dyDescent="0.2">
      <c r="A90" s="8" t="s">
        <v>46</v>
      </c>
      <c r="B90" s="19">
        <v>23113</v>
      </c>
      <c r="C90" s="29">
        <v>19527.3</v>
      </c>
      <c r="D90" s="20">
        <f t="shared" si="7"/>
        <v>84.486219876260108</v>
      </c>
      <c r="E90" s="18"/>
      <c r="F90" s="20">
        <f t="shared" si="6"/>
        <v>-3585.7000000000007</v>
      </c>
    </row>
    <row r="91" spans="1:6" x14ac:dyDescent="0.2">
      <c r="A91" s="8" t="s">
        <v>47</v>
      </c>
      <c r="B91" s="19">
        <v>3524.3</v>
      </c>
      <c r="C91" s="29">
        <v>3136.7</v>
      </c>
      <c r="D91" s="20">
        <f t="shared" si="7"/>
        <v>89.002071333314404</v>
      </c>
      <c r="E91" s="18"/>
      <c r="F91" s="20">
        <f t="shared" si="6"/>
        <v>-387.60000000000036</v>
      </c>
    </row>
    <row r="92" spans="1:6" x14ac:dyDescent="0.2">
      <c r="A92" s="8" t="s">
        <v>48</v>
      </c>
      <c r="B92" s="19">
        <v>294690.8</v>
      </c>
      <c r="C92" s="29">
        <v>254089.2</v>
      </c>
      <c r="D92" s="20">
        <f t="shared" si="7"/>
        <v>86.222304870053634</v>
      </c>
      <c r="E92" s="18"/>
      <c r="F92" s="20">
        <f t="shared" si="6"/>
        <v>-40601.599999999977</v>
      </c>
    </row>
    <row r="93" spans="1:6" x14ac:dyDescent="0.2">
      <c r="A93" s="8" t="s">
        <v>49</v>
      </c>
      <c r="B93" s="19">
        <v>18340.900000000001</v>
      </c>
      <c r="C93" s="29">
        <v>16013</v>
      </c>
      <c r="D93" s="20">
        <f t="shared" si="7"/>
        <v>87.307602135118771</v>
      </c>
      <c r="E93" s="18"/>
      <c r="F93" s="20">
        <f t="shared" si="6"/>
        <v>-2327.9000000000015</v>
      </c>
    </row>
    <row r="94" spans="1:6" ht="15" x14ac:dyDescent="0.25">
      <c r="A94" s="7" t="s">
        <v>84</v>
      </c>
      <c r="B94" s="16">
        <f>B95+B96</f>
        <v>18038</v>
      </c>
      <c r="C94" s="16">
        <f>C95+C96</f>
        <v>15378</v>
      </c>
      <c r="D94" s="17">
        <f t="shared" si="7"/>
        <v>85.253354030380308</v>
      </c>
      <c r="E94" s="18"/>
      <c r="F94" s="17">
        <f t="shared" si="6"/>
        <v>-2660</v>
      </c>
    </row>
    <row r="95" spans="1:6" x14ac:dyDescent="0.2">
      <c r="A95" s="6" t="s">
        <v>50</v>
      </c>
      <c r="B95" s="19">
        <v>8850</v>
      </c>
      <c r="C95" s="29">
        <v>6928.2</v>
      </c>
      <c r="D95" s="20">
        <f t="shared" si="7"/>
        <v>78.284745762711864</v>
      </c>
      <c r="E95" s="18"/>
      <c r="F95" s="20">
        <f t="shared" si="6"/>
        <v>-1921.8000000000002</v>
      </c>
    </row>
    <row r="96" spans="1:6" x14ac:dyDescent="0.2">
      <c r="A96" s="6" t="s">
        <v>51</v>
      </c>
      <c r="B96" s="19">
        <v>9188</v>
      </c>
      <c r="C96" s="29">
        <v>8449.7999999999993</v>
      </c>
      <c r="D96" s="20">
        <f t="shared" si="7"/>
        <v>91.965607313887674</v>
      </c>
      <c r="E96" s="18"/>
      <c r="F96" s="20">
        <f t="shared" si="6"/>
        <v>-738.20000000000073</v>
      </c>
    </row>
    <row r="97" spans="1:6" ht="30" x14ac:dyDescent="0.25">
      <c r="A97" s="7" t="s">
        <v>107</v>
      </c>
      <c r="B97" s="16">
        <v>117517.1</v>
      </c>
      <c r="C97" s="28">
        <v>109501.2</v>
      </c>
      <c r="D97" s="17">
        <f t="shared" si="7"/>
        <v>93.178950127258062</v>
      </c>
      <c r="E97" s="18"/>
      <c r="F97" s="17">
        <f t="shared" si="6"/>
        <v>-8015.9000000000087</v>
      </c>
    </row>
    <row r="98" spans="1:6" ht="15" x14ac:dyDescent="0.25">
      <c r="A98" s="11" t="s">
        <v>92</v>
      </c>
      <c r="B98" s="16">
        <f>B50+B58+B62+B66+B71+B75+B81+B84+B89+B94+B97</f>
        <v>13573780.899999999</v>
      </c>
      <c r="C98" s="45">
        <f>C50+C58+C62+C66+C71+C75+C81+C84+C89+C94+C97</f>
        <v>9962146.0999999996</v>
      </c>
      <c r="D98" s="17">
        <f t="shared" si="7"/>
        <v>73.392565957801779</v>
      </c>
      <c r="E98" s="18"/>
      <c r="F98" s="17">
        <f t="shared" si="6"/>
        <v>-3611634.7999999989</v>
      </c>
    </row>
    <row r="99" spans="1:6" ht="28.5" x14ac:dyDescent="0.25">
      <c r="A99" s="13" t="s">
        <v>102</v>
      </c>
      <c r="B99" s="23"/>
      <c r="C99" s="52"/>
      <c r="D99" s="24"/>
      <c r="E99" s="18"/>
      <c r="F99" s="25"/>
    </row>
    <row r="100" spans="1:6" ht="15" x14ac:dyDescent="0.25">
      <c r="A100" s="13"/>
      <c r="B100" s="23"/>
      <c r="C100" s="52"/>
      <c r="D100" s="24"/>
      <c r="E100" s="18"/>
      <c r="F100" s="25"/>
    </row>
    <row r="101" spans="1:6" ht="15" x14ac:dyDescent="0.25">
      <c r="A101" s="12" t="s">
        <v>99</v>
      </c>
      <c r="B101" s="16">
        <f>B48-B98+B99</f>
        <v>-770891.09999999776</v>
      </c>
      <c r="C101" s="45">
        <f>C48-C98+C99</f>
        <v>-278015.19999999925</v>
      </c>
      <c r="D101" s="17"/>
      <c r="E101" s="26"/>
      <c r="F101" s="19" t="s">
        <v>97</v>
      </c>
    </row>
    <row r="102" spans="1:6" ht="15" x14ac:dyDescent="0.25">
      <c r="A102" s="7" t="s">
        <v>87</v>
      </c>
      <c r="B102" s="16">
        <f>B103+B104</f>
        <v>-656000.00000000023</v>
      </c>
      <c r="C102" s="45">
        <f>C103+C104</f>
        <v>-962200</v>
      </c>
      <c r="D102" s="27"/>
      <c r="E102" s="26"/>
      <c r="F102" s="19" t="s">
        <v>97</v>
      </c>
    </row>
    <row r="103" spans="1:6" ht="15" x14ac:dyDescent="0.25">
      <c r="A103" s="8" t="s">
        <v>88</v>
      </c>
      <c r="B103" s="19">
        <v>1856993.2</v>
      </c>
      <c r="C103" s="50">
        <v>1422800</v>
      </c>
      <c r="D103" s="27"/>
      <c r="E103" s="26"/>
      <c r="F103" s="19" t="s">
        <v>97</v>
      </c>
    </row>
    <row r="104" spans="1:6" ht="15" x14ac:dyDescent="0.25">
      <c r="A104" s="8" t="s">
        <v>89</v>
      </c>
      <c r="B104" s="19">
        <v>-2512993.2000000002</v>
      </c>
      <c r="C104" s="50">
        <v>-2385000</v>
      </c>
      <c r="D104" s="27"/>
      <c r="E104" s="26"/>
      <c r="F104" s="19" t="s">
        <v>97</v>
      </c>
    </row>
    <row r="105" spans="1:6" ht="15" x14ac:dyDescent="0.25">
      <c r="A105" s="7" t="s">
        <v>96</v>
      </c>
      <c r="B105" s="16">
        <v>982000</v>
      </c>
      <c r="C105" s="45">
        <v>982000</v>
      </c>
      <c r="D105" s="27"/>
      <c r="E105" s="26"/>
      <c r="F105" s="19" t="s">
        <v>97</v>
      </c>
    </row>
    <row r="106" spans="1:6" ht="30" x14ac:dyDescent="0.25">
      <c r="A106" s="7" t="s">
        <v>90</v>
      </c>
      <c r="B106" s="16">
        <v>444891.1</v>
      </c>
      <c r="C106" s="45">
        <v>258215.2</v>
      </c>
      <c r="D106" s="27"/>
      <c r="E106" s="26"/>
      <c r="F106" s="19" t="s">
        <v>97</v>
      </c>
    </row>
    <row r="107" spans="1:6" ht="30" x14ac:dyDescent="0.25">
      <c r="A107" s="14" t="s">
        <v>91</v>
      </c>
      <c r="B107" s="16">
        <f>B102+B105+B106</f>
        <v>770891.09999999974</v>
      </c>
      <c r="C107" s="45">
        <f>C102+C105+C106</f>
        <v>278015.2</v>
      </c>
      <c r="D107" s="27"/>
      <c r="E107" s="26"/>
      <c r="F107" s="19" t="s">
        <v>97</v>
      </c>
    </row>
    <row r="108" spans="1:6" x14ac:dyDescent="0.2">
      <c r="C108" s="30"/>
    </row>
    <row r="109" spans="1:6" x14ac:dyDescent="0.2">
      <c r="A109" s="4" t="s">
        <v>100</v>
      </c>
      <c r="F109" s="15" t="s">
        <v>101</v>
      </c>
    </row>
  </sheetData>
  <mergeCells count="1">
    <mergeCell ref="A1:F3"/>
  </mergeCells>
  <pageMargins left="0.59055118110236227" right="0.39370078740157483" top="0.39370078740157483" bottom="0.39370078740157483" header="0.11811023622047245" footer="0.11811023622047245"/>
  <pageSetup paperSize="9" scale="75" fitToHeight="0" orientation="portrait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01.12.2020 </vt:lpstr>
      <vt:lpstr>Лист1</vt:lpstr>
      <vt:lpstr>' 01.12.2020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2020-12-08T06:10:26Z</dcterms:modified>
</cp:coreProperties>
</file>