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432"/>
  </bookViews>
  <sheets>
    <sheet name="на 01.02.2023" sheetId="6" r:id="rId1"/>
    <sheet name="Лист1" sheetId="7" state="hidden" r:id="rId2"/>
  </sheets>
  <definedNames>
    <definedName name="_xlnm.Print_Titles" localSheetId="0">'на 01.02.2023'!$4:$5</definedName>
    <definedName name="_xlnm.Print_Area" localSheetId="0">'на 01.02.2023'!$A$1:$F$112</definedName>
  </definedNames>
  <calcPr calcId="145621"/>
</workbook>
</file>

<file path=xl/calcChain.xml><?xml version="1.0" encoding="utf-8"?>
<calcChain xmlns="http://schemas.openxmlformats.org/spreadsheetml/2006/main">
  <c r="C25" i="6" l="1"/>
  <c r="C34" i="6" l="1"/>
  <c r="F44" i="6" l="1"/>
  <c r="F45" i="6"/>
  <c r="F46" i="6"/>
  <c r="D30" i="6"/>
  <c r="D26" i="6" l="1"/>
  <c r="D33" i="6"/>
  <c r="B25" i="6" l="1"/>
  <c r="C51" i="6" l="1"/>
  <c r="D56" i="6"/>
  <c r="F30" i="6"/>
  <c r="C72" i="6" l="1"/>
  <c r="B72" i="6"/>
  <c r="C39" i="6" l="1"/>
  <c r="C97" i="6" l="1"/>
  <c r="C94" i="6"/>
  <c r="C89" i="6"/>
  <c r="C84" i="6"/>
  <c r="C81" i="6"/>
  <c r="C75" i="6"/>
  <c r="C67" i="6"/>
  <c r="C63" i="6"/>
  <c r="C59" i="6"/>
  <c r="D58" i="6"/>
  <c r="D55" i="6"/>
  <c r="B97" i="6" l="1"/>
  <c r="B94" i="6"/>
  <c r="B89" i="6"/>
  <c r="B84" i="6"/>
  <c r="B81" i="6"/>
  <c r="B75" i="6"/>
  <c r="B67" i="6"/>
  <c r="B63" i="6"/>
  <c r="B59" i="6"/>
  <c r="B51" i="6"/>
  <c r="F47" i="6" l="1"/>
  <c r="D47" i="6"/>
  <c r="B39" i="6"/>
  <c r="D53" i="6" l="1"/>
  <c r="D32" i="6"/>
  <c r="D16" i="6"/>
  <c r="C103" i="6" l="1"/>
  <c r="C108" i="6" s="1"/>
  <c r="F48" i="6" l="1"/>
  <c r="D48" i="6"/>
  <c r="D46" i="6"/>
  <c r="D43" i="6"/>
  <c r="D42" i="6"/>
  <c r="D41" i="6"/>
  <c r="D29" i="6"/>
  <c r="F23" i="6"/>
  <c r="D23" i="6"/>
  <c r="D98" i="6" l="1"/>
  <c r="F98" i="6"/>
  <c r="F36" i="6" l="1"/>
  <c r="D36" i="6"/>
  <c r="B34" i="6" l="1"/>
  <c r="B103" i="6" l="1"/>
  <c r="D31" i="6" l="1"/>
  <c r="C9" i="6"/>
  <c r="F40" i="6" l="1"/>
  <c r="C12" i="6" l="1"/>
  <c r="B99" i="6" l="1"/>
  <c r="D25" i="6" l="1"/>
  <c r="D13" i="6" l="1"/>
  <c r="F13" i="6"/>
  <c r="B12" i="6"/>
  <c r="F65" i="6" l="1"/>
  <c r="D21" i="6"/>
  <c r="F53" i="6" l="1"/>
  <c r="F54" i="6"/>
  <c r="F55" i="6"/>
  <c r="F56" i="6"/>
  <c r="F57" i="6"/>
  <c r="F58" i="6"/>
  <c r="F60" i="6"/>
  <c r="F61" i="6"/>
  <c r="F62" i="6"/>
  <c r="F64" i="6"/>
  <c r="F66" i="6"/>
  <c r="F68" i="6"/>
  <c r="F69" i="6"/>
  <c r="F70" i="6"/>
  <c r="F71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2" i="6"/>
  <c r="F10" i="6"/>
  <c r="F11" i="6"/>
  <c r="F14" i="6"/>
  <c r="F15" i="6"/>
  <c r="F16" i="6"/>
  <c r="F18" i="6"/>
  <c r="F19" i="6"/>
  <c r="F20" i="6"/>
  <c r="F21" i="6"/>
  <c r="F22" i="6"/>
  <c r="F26" i="6"/>
  <c r="F29" i="6"/>
  <c r="F31" i="6"/>
  <c r="F32" i="6"/>
  <c r="F33" i="6"/>
  <c r="F35" i="6"/>
  <c r="F37" i="6"/>
  <c r="F38" i="6"/>
  <c r="F41" i="6"/>
  <c r="F42" i="6"/>
  <c r="F43" i="6"/>
  <c r="D60" i="6" l="1"/>
  <c r="B108" i="6"/>
  <c r="F27" i="6" l="1"/>
  <c r="D11" i="6" l="1"/>
  <c r="C24" i="6"/>
  <c r="D54" i="6" l="1"/>
  <c r="C17" i="6"/>
  <c r="C8" i="6" s="1"/>
  <c r="C49" i="6" s="1"/>
  <c r="B9" i="6"/>
  <c r="F39" i="6"/>
  <c r="B17" i="6"/>
  <c r="C99" i="6" l="1"/>
  <c r="C102" i="6" s="1"/>
  <c r="C7" i="6"/>
  <c r="F34" i="6"/>
  <c r="B24" i="6"/>
  <c r="F94" i="6"/>
  <c r="F89" i="6"/>
  <c r="F84" i="6"/>
  <c r="F81" i="6"/>
  <c r="F75" i="6"/>
  <c r="F72" i="6"/>
  <c r="F67" i="6"/>
  <c r="F63" i="6"/>
  <c r="F59" i="6"/>
  <c r="F51" i="6"/>
  <c r="F17" i="6"/>
  <c r="F9" i="6"/>
  <c r="F12" i="6"/>
  <c r="B8" i="6"/>
  <c r="D39" i="6"/>
  <c r="F99" i="6" l="1"/>
  <c r="F8" i="6"/>
  <c r="B7" i="6"/>
  <c r="D8" i="6"/>
  <c r="B49" i="6"/>
  <c r="B102" i="6" s="1"/>
  <c r="D73" i="6"/>
  <c r="D91" i="6"/>
  <c r="D93" i="6"/>
  <c r="D69" i="6"/>
  <c r="D71" i="6"/>
  <c r="D20" i="6"/>
  <c r="D34" i="6"/>
  <c r="D64" i="6"/>
  <c r="D67" i="6"/>
  <c r="D75" i="6"/>
  <c r="D89" i="6"/>
  <c r="D70" i="6"/>
  <c r="D81" i="6"/>
  <c r="D15" i="6"/>
  <c r="D37" i="6"/>
  <c r="D78" i="6"/>
  <c r="D86" i="6"/>
  <c r="D92" i="6"/>
  <c r="D10" i="6"/>
  <c r="D18" i="6"/>
  <c r="D59" i="6"/>
  <c r="D61" i="6"/>
  <c r="D63" i="6"/>
  <c r="D77" i="6"/>
  <c r="D83" i="6"/>
  <c r="D85" i="6"/>
  <c r="D9" i="6"/>
  <c r="D17" i="6"/>
  <c r="D19" i="6"/>
  <c r="D27" i="6"/>
  <c r="D52" i="6"/>
  <c r="D62" i="6"/>
  <c r="D72" i="6"/>
  <c r="D76" i="6"/>
  <c r="D84" i="6"/>
  <c r="D94" i="6"/>
  <c r="D12" i="6"/>
  <c r="D22" i="6"/>
  <c r="D35" i="6"/>
  <c r="D51" i="6"/>
  <c r="D57" i="6"/>
  <c r="D66" i="6"/>
  <c r="D68" i="6"/>
  <c r="D74" i="6"/>
  <c r="D79" i="6"/>
  <c r="D88" i="6"/>
  <c r="D90" i="6"/>
  <c r="D95" i="6"/>
  <c r="D65" i="6"/>
  <c r="D80" i="6"/>
  <c r="D82" i="6"/>
  <c r="D87" i="6"/>
  <c r="D96" i="6"/>
  <c r="F49" i="6" l="1"/>
  <c r="F28" i="6"/>
  <c r="D28" i="6"/>
  <c r="F7" i="6" l="1"/>
  <c r="F25" i="6"/>
  <c r="F24" i="6" l="1"/>
  <c r="D7" i="6"/>
  <c r="D24" i="6"/>
  <c r="D49" i="6" l="1"/>
  <c r="D97" i="6"/>
  <c r="F97" i="6"/>
  <c r="D99" i="6" l="1"/>
</calcChain>
</file>

<file path=xl/sharedStrings.xml><?xml version="1.0" encoding="utf-8"?>
<sst xmlns="http://schemas.openxmlformats.org/spreadsheetml/2006/main" count="122" uniqueCount="115">
  <si>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</si>
  <si>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</si>
  <si>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</si>
  <si>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</si>
  <si>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</si>
  <si>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</si>
  <si>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</si>
  <si>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</si>
  <si>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</si>
  <si>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</si>
  <si>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</si>
  <si>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</si>
  <si>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</si>
  <si>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</si>
  <si>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</si>
  <si>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</si>
  <si>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</si>
  <si>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</si>
  <si>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</si>
  <si>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</si>
  <si>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</si>
  <si>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</si>
  <si>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</si>
  <si>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</si>
  <si>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</si>
  <si>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</si>
  <si>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</si>
  <si>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</si>
  <si>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</si>
  <si>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</si>
  <si>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</si>
  <si>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</si>
  <si>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</si>
  <si>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</si>
  <si>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</si>
  <si>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</si>
  <si>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</si>
  <si>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</si>
  <si>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</si>
  <si>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</si>
  <si>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</si>
  <si>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</si>
  <si>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</si>
  <si>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</si>
  <si>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</si>
  <si>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</si>
  <si>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</si>
  <si>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</si>
  <si>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</si>
  <si>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</si>
  <si>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</si>
  <si>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</si>
  <si>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</si>
  <si>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</si>
  <si>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</si>
  <si>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</si>
  <si>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</si>
  <si>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</si>
  <si>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</si>
  <si>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</si>
  <si>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</si>
  <si>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</si>
  <si>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</si>
  <si>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</si>
  <si>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</si>
  <si>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</si>
  <si>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</si>
  <si>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</si>
  <si>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</si>
  <si>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</si>
  <si>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</si>
  <si>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</si>
  <si>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</si>
  <si>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</si>
  <si>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</si>
  <si>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</si>
  <si>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</si>
  <si>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</si>
  <si>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</si>
  <si>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</si>
  <si>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</si>
  <si>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</si>
  <si>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</si>
  <si>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</si>
  <si>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</si>
  <si>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</si>
  <si>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</si>
  <si>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</si>
  <si>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</si>
  <si>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</si>
  <si>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</si>
  <si>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</si>
  <si>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</si>
  <si>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</si>
  <si>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</si>
  <si>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</si>
  <si>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</si>
  <si>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</si>
  <si>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</si>
  <si>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</si>
  <si>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</si>
  <si>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</si>
  <si>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</si>
  <si>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</si>
  <si>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</si>
  <si>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</si>
  <si>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</si>
  <si>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</si>
  <si>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>Начальник финансового управления администрации города Чебоксары</t>
  </si>
  <si>
    <t>Н.Г. Куликова</t>
  </si>
  <si>
    <t>Платежи от государственных и муниципальных унитарных предприятий</t>
  </si>
  <si>
    <t xml:space="preserve">Исполнено                на  01.02.2023 год (тыс.руб.)   </t>
  </si>
  <si>
    <t xml:space="preserve">Сведения об исполнении  бюджета города Чебоксары  на 1 февраля 2023 года        
</t>
  </si>
  <si>
    <t>План на 2023 год              (тыс.руб.)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</si>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</sst>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30">
    <xf numFmtId="0" fontId="0" fillId="0" borderId="0"/>
    <xf numFmtId="0" fontId="29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35" fillId="0" borderId="0"/>
    <xf numFmtId="0" fontId="35" fillId="0" borderId="0"/>
    <xf numFmtId="164" fontId="36" fillId="8" borderId="11">
      <alignment horizontal="right" vertical="top" shrinkToFit="1"/>
    </xf>
    <xf numFmtId="164" fontId="36" fillId="36" borderId="11">
      <alignment horizontal="right" vertical="top" shrinkToFit="1"/>
    </xf>
    <xf numFmtId="164" fontId="37" fillId="0" borderId="11">
      <alignment horizontal="right" vertical="top" shrinkToFit="1"/>
    </xf>
    <xf numFmtId="0" fontId="37" fillId="0" borderId="0">
      <alignment horizontal="center" vertical="center" wrapText="1" shrinkToFit="1"/>
    </xf>
    <xf numFmtId="164" fontId="38" fillId="37" borderId="11">
      <alignment horizontal="right" vertical="center" shrinkToFit="1"/>
    </xf>
    <xf numFmtId="164" fontId="38" fillId="36" borderId="11">
      <alignment horizontal="right" vertical="top" shrinkToFit="1"/>
    </xf>
    <xf numFmtId="164" fontId="38" fillId="38" borderId="11">
      <alignment horizontal="right" vertical="top" shrinkToFit="1"/>
    </xf>
    <xf numFmtId="164" fontId="38" fillId="0" borderId="11">
      <alignment horizontal="right" vertical="top" shrinkToFit="1"/>
    </xf>
    <xf numFmtId="164" fontId="39" fillId="0" borderId="12">
      <alignment horizontal="right" vertical="top" shrinkToFit="1"/>
    </xf>
    <xf numFmtId="0" fontId="40" fillId="0" borderId="0"/>
    <xf numFmtId="0" fontId="40" fillId="0" borderId="0"/>
    <xf numFmtId="0" fontId="35" fillId="0" borderId="0"/>
    <xf numFmtId="0" fontId="37" fillId="39" borderId="0"/>
    <xf numFmtId="0" fontId="37" fillId="40" borderId="0"/>
    <xf numFmtId="0" fontId="37" fillId="39" borderId="0"/>
    <xf numFmtId="0" fontId="38" fillId="0" borderId="0"/>
    <xf numFmtId="0" fontId="37" fillId="0" borderId="0">
      <alignment wrapText="1"/>
    </xf>
    <xf numFmtId="0" fontId="38" fillId="0" borderId="0"/>
    <xf numFmtId="0" fontId="38" fillId="0" borderId="0">
      <alignment horizontal="left"/>
    </xf>
    <xf numFmtId="0" fontId="41" fillId="0" borderId="0">
      <alignment horizontal="center" wrapText="1"/>
    </xf>
    <xf numFmtId="0" fontId="38" fillId="0" borderId="0">
      <alignment horizontal="left"/>
    </xf>
    <xf numFmtId="0" fontId="37" fillId="0" borderId="0">
      <alignment horizontal="left" vertical="center" wrapText="1"/>
    </xf>
    <xf numFmtId="0" fontId="41" fillId="0" borderId="0">
      <alignment horizontal="center"/>
    </xf>
    <xf numFmtId="0" fontId="37" fillId="0" borderId="0">
      <alignment horizontal="left" vertical="center" wrapText="1"/>
    </xf>
    <xf numFmtId="0" fontId="36" fillId="0" borderId="0">
      <alignment horizontal="center" vertical="center" shrinkToFit="1"/>
    </xf>
    <xf numFmtId="0" fontId="37" fillId="0" borderId="0">
      <alignment horizontal="right"/>
    </xf>
    <xf numFmtId="0" fontId="36" fillId="0" borderId="0">
      <alignment horizontal="center" vertical="center" shrinkToFit="1"/>
    </xf>
    <xf numFmtId="0" fontId="37" fillId="0" borderId="0">
      <alignment horizontal="center" vertical="center" shrinkToFit="1"/>
    </xf>
    <xf numFmtId="0" fontId="37" fillId="40" borderId="13"/>
    <xf numFmtId="0" fontId="37" fillId="0" borderId="0">
      <alignment horizontal="center" vertical="center" shrinkToFit="1"/>
    </xf>
    <xf numFmtId="0" fontId="37" fillId="39" borderId="13"/>
    <xf numFmtId="0" fontId="37" fillId="0" borderId="11">
      <alignment horizontal="center" vertical="center" wrapText="1"/>
    </xf>
    <xf numFmtId="0" fontId="37" fillId="39" borderId="13"/>
    <xf numFmtId="0" fontId="38" fillId="0" borderId="11">
      <alignment horizontal="center" vertical="center" wrapText="1"/>
    </xf>
    <xf numFmtId="0" fontId="37" fillId="40" borderId="14"/>
    <xf numFmtId="0" fontId="38" fillId="0" borderId="11">
      <alignment horizontal="center" vertical="center" wrapText="1"/>
    </xf>
    <xf numFmtId="0" fontId="37" fillId="39" borderId="14"/>
    <xf numFmtId="49" fontId="37" fillId="0" borderId="11">
      <alignment horizontal="left" vertical="top" wrapText="1" indent="2"/>
    </xf>
    <xf numFmtId="0" fontId="37" fillId="39" borderId="14"/>
    <xf numFmtId="0" fontId="38" fillId="36" borderId="11">
      <alignment vertical="top" wrapText="1"/>
    </xf>
    <xf numFmtId="0" fontId="36" fillId="0" borderId="11">
      <alignment horizontal="left"/>
    </xf>
    <xf numFmtId="0" fontId="38" fillId="36" borderId="11">
      <alignment vertical="top" wrapText="1"/>
    </xf>
    <xf numFmtId="0" fontId="38" fillId="38" borderId="11">
      <alignment vertical="top" wrapText="1"/>
    </xf>
    <xf numFmtId="0" fontId="37" fillId="40" borderId="15"/>
    <xf numFmtId="0" fontId="38" fillId="38" borderId="11">
      <alignment vertical="top" wrapText="1"/>
    </xf>
    <xf numFmtId="0" fontId="38" fillId="0" borderId="11">
      <alignment vertical="top" wrapText="1"/>
    </xf>
    <xf numFmtId="0" fontId="37" fillId="0" borderId="0"/>
    <xf numFmtId="0" fontId="38" fillId="0" borderId="11">
      <alignment vertical="top" wrapText="1"/>
    </xf>
    <xf numFmtId="0" fontId="37" fillId="39" borderId="15"/>
    <xf numFmtId="0" fontId="37" fillId="0" borderId="0">
      <alignment horizontal="left" wrapText="1"/>
    </xf>
    <xf numFmtId="0" fontId="37" fillId="39" borderId="15"/>
    <xf numFmtId="0" fontId="38" fillId="0" borderId="11"/>
    <xf numFmtId="49" fontId="37" fillId="0" borderId="11">
      <alignment horizontal="center" vertical="top" shrinkToFit="1"/>
    </xf>
    <xf numFmtId="0" fontId="38" fillId="0" borderId="11"/>
    <xf numFmtId="0" fontId="37" fillId="0" borderId="0">
      <alignment wrapText="1"/>
    </xf>
    <xf numFmtId="4" fontId="37" fillId="0" borderId="11">
      <alignment horizontal="right" vertical="top" shrinkToFit="1"/>
    </xf>
    <xf numFmtId="0" fontId="37" fillId="0" borderId="0">
      <alignment wrapText="1"/>
    </xf>
    <xf numFmtId="0" fontId="38" fillId="0" borderId="11">
      <alignment horizontal="center" vertical="center" wrapText="1"/>
    </xf>
    <xf numFmtId="4" fontId="36" fillId="8" borderId="11">
      <alignment horizontal="right" vertical="top" shrinkToFit="1"/>
    </xf>
    <xf numFmtId="0" fontId="38" fillId="0" borderId="11">
      <alignment horizontal="center" vertical="center" wrapText="1"/>
    </xf>
    <xf numFmtId="49" fontId="38" fillId="36" borderId="11">
      <alignment horizontal="left" vertical="top" shrinkToFit="1"/>
    </xf>
    <xf numFmtId="0" fontId="37" fillId="0" borderId="11">
      <alignment horizontal="center" vertical="center" wrapText="1"/>
    </xf>
    <xf numFmtId="49" fontId="38" fillId="36" borderId="11">
      <alignment horizontal="left" vertical="top" shrinkToFit="1"/>
    </xf>
    <xf numFmtId="0" fontId="38" fillId="38" borderId="16">
      <alignment wrapText="1"/>
    </xf>
    <xf numFmtId="0" fontId="37" fillId="0" borderId="0">
      <alignment horizontal="left" wrapText="1"/>
    </xf>
    <xf numFmtId="0" fontId="38" fillId="38" borderId="16">
      <alignment wrapText="1"/>
    </xf>
    <xf numFmtId="49" fontId="38" fillId="0" borderId="11">
      <alignment horizontal="left" vertical="top" shrinkToFit="1"/>
    </xf>
    <xf numFmtId="10" fontId="37" fillId="0" borderId="11">
      <alignment horizontal="right" vertical="top" shrinkToFit="1"/>
    </xf>
    <xf numFmtId="49" fontId="38" fillId="0" borderId="11">
      <alignment horizontal="left" vertical="top" shrinkToFit="1"/>
    </xf>
    <xf numFmtId="0" fontId="38" fillId="37" borderId="11">
      <alignment horizontal="left" vertical="center" shrinkToFit="1"/>
    </xf>
    <xf numFmtId="10" fontId="36" fillId="8" borderId="11">
      <alignment horizontal="right" vertical="top" shrinkToFit="1"/>
    </xf>
    <xf numFmtId="0" fontId="38" fillId="37" borderId="11">
      <alignment horizontal="left" vertical="center" shrinkToFit="1"/>
    </xf>
    <xf numFmtId="49" fontId="38" fillId="38" borderId="17">
      <alignment horizontal="left" vertical="top" shrinkToFit="1"/>
    </xf>
    <xf numFmtId="0" fontId="41" fillId="0" borderId="0">
      <alignment horizontal="center" wrapText="1"/>
    </xf>
    <xf numFmtId="49" fontId="38" fillId="38" borderId="17">
      <alignment horizontal="left" vertical="top" shrinkToFit="1"/>
    </xf>
    <xf numFmtId="0" fontId="38" fillId="0" borderId="11">
      <alignment horizontal="center" vertical="center" wrapText="1"/>
    </xf>
    <xf numFmtId="0" fontId="41" fillId="0" borderId="0">
      <alignment horizontal="center"/>
    </xf>
    <xf numFmtId="0" fontId="38" fillId="0" borderId="11">
      <alignment horizontal="center" vertical="center" wrapText="1"/>
    </xf>
    <xf numFmtId="4" fontId="38" fillId="36" borderId="11">
      <alignment horizontal="right" vertical="top" shrinkToFit="1"/>
    </xf>
    <xf numFmtId="0" fontId="36" fillId="0" borderId="11">
      <alignment vertical="top" wrapText="1"/>
    </xf>
    <xf numFmtId="4" fontId="38" fillId="36" borderId="11">
      <alignment horizontal="right" vertical="top" shrinkToFit="1"/>
    </xf>
    <xf numFmtId="4" fontId="38" fillId="38" borderId="11">
      <alignment horizontal="right" vertical="top" shrinkToFit="1"/>
    </xf>
    <xf numFmtId="4" fontId="36" fillId="36" borderId="11">
      <alignment horizontal="right" vertical="top" shrinkToFit="1"/>
    </xf>
    <xf numFmtId="4" fontId="38" fillId="38" borderId="11">
      <alignment horizontal="right" vertical="top" shrinkToFit="1"/>
    </xf>
    <xf numFmtId="4" fontId="38" fillId="0" borderId="11">
      <alignment horizontal="right" vertical="top" shrinkToFit="1"/>
    </xf>
    <xf numFmtId="10" fontId="36" fillId="36" borderId="11">
      <alignment horizontal="right" vertical="top" shrinkToFit="1"/>
    </xf>
    <xf numFmtId="4" fontId="38" fillId="0" borderId="11">
      <alignment horizontal="right" vertical="top" shrinkToFit="1"/>
    </xf>
    <xf numFmtId="4" fontId="38" fillId="37" borderId="11">
      <alignment horizontal="right" vertical="center" shrinkToFit="1"/>
    </xf>
    <xf numFmtId="0" fontId="38" fillId="0" borderId="0">
      <alignment horizontal="left" vertical="top"/>
    </xf>
    <xf numFmtId="0" fontId="38" fillId="0" borderId="18"/>
    <xf numFmtId="0" fontId="38" fillId="0" borderId="19">
      <alignment horizontal="right"/>
    </xf>
    <xf numFmtId="49" fontId="38" fillId="0" borderId="20">
      <alignment horizontal="center"/>
    </xf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4" fillId="7" borderId="7" applyNumberFormat="0" applyAlignment="0" applyProtection="0"/>
    <xf numFmtId="0" fontId="13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9" fillId="0" borderId="0"/>
    <xf numFmtId="0" fontId="29" fillId="0" borderId="0"/>
    <xf numFmtId="0" fontId="29" fillId="41" borderId="0"/>
    <xf numFmtId="0" fontId="29" fillId="41" borderId="0"/>
    <xf numFmtId="0" fontId="29" fillId="41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/>
    <xf numFmtId="0" fontId="29" fillId="41" borderId="0"/>
    <xf numFmtId="0" fontId="29" fillId="41" borderId="0"/>
    <xf numFmtId="0" fontId="29" fillId="41" borderId="0"/>
    <xf numFmtId="0" fontId="29" fillId="41" borderId="0"/>
    <xf numFmtId="0" fontId="42" fillId="0" borderId="0"/>
    <xf numFmtId="0" fontId="1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8" borderId="8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0" borderId="6" applyNumberFormat="0" applyFill="0" applyAlignment="0" applyProtection="0"/>
    <xf numFmtId="0" fontId="25" fillId="0" borderId="0" applyNumberFormat="0" applyFill="0" applyBorder="0" applyAlignment="0" applyProtection="0"/>
    <xf numFmtId="166" fontId="43" fillId="0" borderId="0" applyFont="0" applyFill="0" applyBorder="0" applyAlignment="0" applyProtection="0"/>
    <xf numFmtId="0" fontId="1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8" fillId="32" borderId="0" applyNumberFormat="0" applyBorder="0" applyAlignment="0" applyProtection="0"/>
    <xf numFmtId="0" fontId="4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43" fillId="0" borderId="0"/>
    <xf numFmtId="0" fontId="11" fillId="8" borderId="8" applyNumberFormat="0" applyFont="0" applyAlignment="0" applyProtection="0"/>
    <xf numFmtId="0" fontId="29" fillId="0" borderId="0"/>
    <xf numFmtId="4" fontId="39" fillId="0" borderId="11">
      <alignment horizontal="right" shrinkToFit="1"/>
    </xf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45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4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2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29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8" borderId="8" applyNumberFormat="0" applyFont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29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47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8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49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5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</cellStyleXfs>
  <cellXfs count="68">
    <xf numFmtId="0" fontId="0" fillId="0" borderId="0" xfId="0"/>
    <xf numFmtId="0" fontId="31" fillId="34" borderId="0" xfId="155" applyFont="1" applyFill="1"/>
    <xf numFmtId="165" fontId="31" fillId="33" borderId="0" xfId="155" applyNumberFormat="1" applyFont="1" applyFill="1"/>
    <xf numFmtId="0" fontId="31" fillId="33" borderId="0" xfId="155" applyFont="1" applyFill="1"/>
    <xf numFmtId="0" fontId="31" fillId="34" borderId="0" xfId="155" applyFont="1" applyFill="1" applyAlignment="1"/>
    <xf numFmtId="0" fontId="31" fillId="35" borderId="0" xfId="155" applyFont="1" applyFill="1"/>
    <xf numFmtId="0" fontId="30" fillId="33" borderId="10" xfId="155" applyFont="1" applyFill="1" applyBorder="1" applyAlignment="1">
      <alignment horizontal="left" vertical="center" wrapText="1"/>
    </xf>
    <xf numFmtId="0" fontId="31" fillId="33" borderId="21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top" wrapText="1"/>
    </xf>
    <xf numFmtId="164" fontId="33" fillId="33" borderId="10" xfId="222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>
      <alignment horizontal="right"/>
    </xf>
    <xf numFmtId="164" fontId="32" fillId="33" borderId="21" xfId="155" applyNumberFormat="1" applyFont="1" applyFill="1" applyBorder="1" applyAlignment="1"/>
    <xf numFmtId="164" fontId="31" fillId="33" borderId="21" xfId="155" applyNumberFormat="1" applyFont="1" applyFill="1" applyBorder="1" applyAlignment="1"/>
    <xf numFmtId="0" fontId="31" fillId="33" borderId="10" xfId="155" applyFont="1" applyFill="1" applyBorder="1" applyAlignment="1"/>
    <xf numFmtId="164" fontId="32" fillId="33" borderId="10" xfId="155" applyNumberFormat="1" applyFont="1" applyFill="1" applyBorder="1" applyAlignment="1"/>
    <xf numFmtId="0" fontId="31" fillId="33" borderId="0" xfId="155" applyFont="1" applyFill="1"/>
    <xf numFmtId="0" fontId="34" fillId="33" borderId="10" xfId="155" applyFont="1" applyFill="1" applyBorder="1" applyAlignment="1">
      <alignment horizontal="justify" vertical="center" wrapText="1"/>
    </xf>
    <xf numFmtId="0" fontId="33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30" fillId="33" borderId="10" xfId="155" applyNumberFormat="1" applyFont="1" applyFill="1" applyBorder="1" applyAlignment="1">
      <alignment horizontal="center" vertical="center"/>
    </xf>
    <xf numFmtId="0" fontId="30" fillId="33" borderId="10" xfId="155" applyFont="1" applyFill="1" applyBorder="1" applyAlignment="1">
      <alignment horizontal="center" vertical="center"/>
    </xf>
    <xf numFmtId="0" fontId="30" fillId="33" borderId="10" xfId="155" applyFont="1" applyFill="1" applyBorder="1" applyAlignment="1">
      <alignment horizontal="center" vertical="center" wrapText="1"/>
    </xf>
    <xf numFmtId="165" fontId="30" fillId="33" borderId="10" xfId="155" applyNumberFormat="1" applyFont="1" applyFill="1" applyBorder="1" applyAlignment="1">
      <alignment horizontal="center" vertical="center" wrapText="1"/>
    </xf>
    <xf numFmtId="0" fontId="34" fillId="33" borderId="10" xfId="155" applyFont="1" applyFill="1" applyBorder="1" applyAlignment="1">
      <alignment horizontal="center" vertical="center" wrapText="1"/>
    </xf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31" fillId="33" borderId="0" xfId="155" applyFont="1" applyFill="1" applyAlignment="1">
      <alignment horizontal="right"/>
    </xf>
    <xf numFmtId="0" fontId="31" fillId="33" borderId="0" xfId="155" applyFont="1" applyFill="1" applyAlignment="1"/>
    <xf numFmtId="164" fontId="31" fillId="33" borderId="10" xfId="155" applyNumberFormat="1" applyFont="1" applyFill="1" applyBorder="1" applyAlignment="1">
      <alignment horizontal="right"/>
    </xf>
    <xf numFmtId="164" fontId="31" fillId="33" borderId="10" xfId="155" applyNumberFormat="1" applyFont="1" applyFill="1" applyBorder="1" applyAlignment="1"/>
    <xf numFmtId="0" fontId="30" fillId="33" borderId="0" xfId="155" applyFont="1" applyFill="1" applyAlignment="1"/>
    <xf numFmtId="0" fontId="33" fillId="33" borderId="10" xfId="155" applyFont="1" applyFill="1" applyBorder="1" applyAlignment="1">
      <alignment horizontal="justify" vertical="top" wrapText="1"/>
    </xf>
    <xf numFmtId="0" fontId="30" fillId="33" borderId="0" xfId="155" applyFont="1" applyFill="1" applyAlignment="1">
      <alignment vertical="center"/>
    </xf>
    <xf numFmtId="0" fontId="30" fillId="33" borderId="10" xfId="155" applyFont="1" applyFill="1" applyBorder="1" applyAlignment="1">
      <alignment horizontal="center" vertical="top" wrapText="1"/>
    </xf>
    <xf numFmtId="0" fontId="30" fillId="33" borderId="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Border="1" applyAlignment="1">
      <alignment horizontal="right"/>
    </xf>
    <xf numFmtId="164" fontId="32" fillId="33" borderId="0" xfId="155" applyNumberFormat="1" applyFont="1" applyFill="1" applyBorder="1" applyAlignment="1"/>
    <xf numFmtId="0" fontId="31" fillId="33" borderId="0" xfId="155" applyFont="1" applyFill="1" applyBorder="1" applyAlignment="1"/>
    <xf numFmtId="164" fontId="31" fillId="33" borderId="0" xfId="155" applyNumberFormat="1" applyFont="1" applyFill="1" applyBorder="1" applyAlignment="1">
      <alignment horizontal="right"/>
    </xf>
    <xf numFmtId="0" fontId="31" fillId="33" borderId="10" xfId="155" applyFont="1" applyFill="1" applyBorder="1" applyAlignment="1">
      <alignment horizontal="justify" vertical="top" wrapText="1"/>
    </xf>
    <xf numFmtId="164" fontId="31" fillId="33" borderId="0" xfId="155" applyNumberFormat="1" applyFont="1" applyFill="1" applyAlignment="1">
      <alignment horizontal="right"/>
    </xf>
    <xf numFmtId="164" fontId="30" fillId="33" borderId="10" xfId="155" applyNumberFormat="1" applyFont="1" applyFill="1" applyBorder="1" applyAlignment="1">
      <alignment horizontal="center" vertical="center" wrapText="1"/>
    </xf>
    <xf numFmtId="164" fontId="33" fillId="33" borderId="10" xfId="0" applyNumberFormat="1" applyFont="1" applyFill="1" applyBorder="1" applyAlignment="1">
      <alignment horizontal="right" vertical="center"/>
    </xf>
    <xf numFmtId="164" fontId="30" fillId="33" borderId="10" xfId="0" applyNumberFormat="1" applyFont="1" applyFill="1" applyBorder="1"/>
    <xf numFmtId="164" fontId="31" fillId="33" borderId="10" xfId="0" applyNumberFormat="1" applyFont="1" applyFill="1" applyBorder="1"/>
    <xf numFmtId="164" fontId="33" fillId="33" borderId="10" xfId="0" applyNumberFormat="1" applyFont="1" applyFill="1" applyBorder="1"/>
    <xf numFmtId="164" fontId="34" fillId="33" borderId="10" xfId="1010" applyNumberFormat="1" applyFont="1" applyFill="1" applyBorder="1"/>
    <xf numFmtId="164" fontId="34" fillId="33" borderId="10" xfId="0" applyNumberFormat="1" applyFont="1" applyFill="1" applyBorder="1"/>
    <xf numFmtId="164" fontId="30" fillId="33" borderId="10" xfId="0" applyNumberFormat="1" applyFont="1" applyFill="1" applyBorder="1" applyAlignment="1"/>
    <xf numFmtId="164" fontId="31" fillId="33" borderId="10" xfId="0" applyNumberFormat="1" applyFont="1" applyFill="1" applyBorder="1" applyAlignment="1"/>
    <xf numFmtId="164" fontId="34" fillId="33" borderId="10" xfId="0" applyNumberFormat="1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right"/>
    </xf>
    <xf numFmtId="164" fontId="33" fillId="33" borderId="10" xfId="0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/>
    <xf numFmtId="164" fontId="33" fillId="33" borderId="10" xfId="597" applyNumberFormat="1" applyFont="1" applyFill="1" applyBorder="1"/>
    <xf numFmtId="164" fontId="30" fillId="33" borderId="10" xfId="597" applyNumberFormat="1" applyFont="1" applyFill="1" applyBorder="1" applyAlignment="1">
      <alignment horizontal="right"/>
    </xf>
    <xf numFmtId="164" fontId="31" fillId="33" borderId="10" xfId="597" applyNumberFormat="1" applyFont="1" applyFill="1" applyBorder="1"/>
    <xf numFmtId="164" fontId="30" fillId="33" borderId="10" xfId="597" applyNumberFormat="1" applyFont="1" applyFill="1" applyBorder="1"/>
    <xf numFmtId="164" fontId="30" fillId="33" borderId="0" xfId="155" applyNumberFormat="1" applyFont="1" applyFill="1" applyAlignment="1">
      <alignment vertical="center"/>
    </xf>
    <xf numFmtId="164" fontId="30" fillId="33" borderId="10" xfId="155" applyNumberFormat="1" applyFont="1" applyFill="1" applyBorder="1" applyAlignment="1">
      <alignment horizontal="center" vertical="center"/>
    </xf>
    <xf numFmtId="164" fontId="31" fillId="33" borderId="0" xfId="0" applyNumberFormat="1" applyFont="1" applyFill="1" applyAlignment="1"/>
    <xf numFmtId="164" fontId="33" fillId="33" borderId="10" xfId="1184" applyNumberFormat="1" applyFont="1" applyFill="1" applyBorder="1" applyAlignment="1">
      <alignment horizontal="right"/>
    </xf>
    <xf numFmtId="164" fontId="33" fillId="33" borderId="10" xfId="1184" applyNumberFormat="1" applyFont="1" applyFill="1" applyBorder="1" applyAlignment="1">
      <alignment horizontal="right"/>
    </xf>
    <xf numFmtId="164" fontId="31" fillId="33" borderId="10" xfId="1184" applyNumberFormat="1" applyFont="1" applyFill="1" applyBorder="1" applyAlignment="1"/>
    <xf numFmtId="0" fontId="30" fillId="33" borderId="0" xfId="155" applyFont="1" applyFill="1" applyAlignment="1">
      <alignment horizontal="center" vertical="center" wrapText="1"/>
    </xf>
    <xf numFmtId="0" fontId="30" fillId="33" borderId="0" xfId="155" applyFont="1" applyFill="1" applyAlignment="1">
      <alignment horizontal="center" vertical="center"/>
    </xf>
    <xf numFmtId="0" fontId="33" fillId="33" borderId="0" xfId="155" applyFont="1" applyFill="1" applyAlignment="1">
      <alignment horizontal="center" vertical="center" wrapText="1"/>
    </xf>
  </cellXfs>
  <cellStyles count="1330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18" xfId="1186"/>
    <cellStyle name="20% - Акцент1 2 19" xfId="127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20" xfId="1324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17" xfId="1187"/>
    <cellStyle name="20% - Акцент1 3 18" xfId="1275"/>
    <cellStyle name="20% - Акцент1 3 19" xfId="1323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— акцент1 4" xfId="1185"/>
    <cellStyle name="20% - Акцент1 4 10" xfId="1088"/>
    <cellStyle name="20% - Акцент1 4 11" xfId="1138"/>
    <cellStyle name="20% - Акцент1 4 12" xfId="1188"/>
    <cellStyle name="20% - Акцент1 4 13" xfId="1274"/>
    <cellStyle name="20% - Акцент1 4 14" xfId="1322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— акцент1 5" xfId="1277"/>
    <cellStyle name="20% - Акцент1 5 2" xfId="759"/>
    <cellStyle name="20% - Акцент1 6" xfId="386"/>
    <cellStyle name="20% — акцент1 6" xfId="1325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18" xfId="1190"/>
    <cellStyle name="20% - Акцент2 2 19" xfId="1272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20" xfId="1320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17" xfId="1191"/>
    <cellStyle name="20% - Акцент2 3 18" xfId="1271"/>
    <cellStyle name="20% - Акцент2 3 19" xfId="1319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— акцент2 4" xfId="1189"/>
    <cellStyle name="20% - Акцент2 4 10" xfId="1092"/>
    <cellStyle name="20% - Акцент2 4 11" xfId="1142"/>
    <cellStyle name="20% - Акцент2 4 12" xfId="1192"/>
    <cellStyle name="20% - Акцент2 4 13" xfId="1270"/>
    <cellStyle name="20% - Акцент2 4 14" xfId="1318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— акцент2 5" xfId="1273"/>
    <cellStyle name="20% - Акцент2 5 2" xfId="763"/>
    <cellStyle name="20% - Акцент2 6" xfId="390"/>
    <cellStyle name="20% — акцент2 6" xfId="1321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18" xfId="1194"/>
    <cellStyle name="20% - Акцент3 2 19" xfId="1268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20" xfId="1316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17" xfId="1195"/>
    <cellStyle name="20% - Акцент3 3 18" xfId="1267"/>
    <cellStyle name="20% - Акцент3 3 19" xfId="131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— акцент3 4" xfId="1193"/>
    <cellStyle name="20% - Акцент3 4 10" xfId="1096"/>
    <cellStyle name="20% - Акцент3 4 11" xfId="1146"/>
    <cellStyle name="20% - Акцент3 4 12" xfId="1196"/>
    <cellStyle name="20% - Акцент3 4 13" xfId="1265"/>
    <cellStyle name="20% - Акцент3 4 14" xfId="1314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— акцент3 5" xfId="1269"/>
    <cellStyle name="20% - Акцент3 5 2" xfId="767"/>
    <cellStyle name="20% - Акцент3 6" xfId="394"/>
    <cellStyle name="20% — акцент3 6" xfId="1317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18" xfId="1198"/>
    <cellStyle name="20% - Акцент4 2 19" xfId="1263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20" xfId="1312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17" xfId="1199"/>
    <cellStyle name="20% - Акцент4 3 18" xfId="1262"/>
    <cellStyle name="20% - Акцент4 3 19" xfId="1311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— акцент4 4" xfId="1197"/>
    <cellStyle name="20% - Акцент4 4 10" xfId="1100"/>
    <cellStyle name="20% - Акцент4 4 11" xfId="1150"/>
    <cellStyle name="20% - Акцент4 4 12" xfId="1200"/>
    <cellStyle name="20% - Акцент4 4 13" xfId="1261"/>
    <cellStyle name="20% - Акцент4 4 14" xfId="131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— акцент4 5" xfId="1264"/>
    <cellStyle name="20% - Акцент4 5 2" xfId="771"/>
    <cellStyle name="20% - Акцент4 6" xfId="398"/>
    <cellStyle name="20% — акцент4 6" xfId="1313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18" xfId="1202"/>
    <cellStyle name="20% - Акцент5 2 19" xfId="1259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20" xfId="130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17" xfId="1203"/>
    <cellStyle name="20% - Акцент5 3 18" xfId="1279"/>
    <cellStyle name="20% - Акцент5 3 19" xfId="1307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— акцент5 4" xfId="1201"/>
    <cellStyle name="20% - Акцент5 4 10" xfId="1104"/>
    <cellStyle name="20% - Акцент5 4 11" xfId="1154"/>
    <cellStyle name="20% - Акцент5 4 12" xfId="1204"/>
    <cellStyle name="20% - Акцент5 4 13" xfId="1258"/>
    <cellStyle name="20% - Акцент5 4 14" xfId="1326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— акцент5 5" xfId="1260"/>
    <cellStyle name="20% - Акцент5 5 2" xfId="775"/>
    <cellStyle name="20% - Акцент5 6" xfId="402"/>
    <cellStyle name="20% — акцент5 6" xfId="1309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18" xfId="1206"/>
    <cellStyle name="20% - Акцент6 2 19" xfId="12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20" xfId="1305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17" xfId="1207"/>
    <cellStyle name="20% - Акцент6 3 18" xfId="1255"/>
    <cellStyle name="20% - Акцент6 3 19" xfId="1304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— акцент6 4" xfId="1205"/>
    <cellStyle name="20% - Акцент6 4 10" xfId="1108"/>
    <cellStyle name="20% - Акцент6 4 11" xfId="1158"/>
    <cellStyle name="20% - Акцент6 4 12" xfId="1208"/>
    <cellStyle name="20% - Акцент6 4 13" xfId="1254"/>
    <cellStyle name="20% - Акцент6 4 14" xfId="1303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— акцент6 5" xfId="1257"/>
    <cellStyle name="20% - Акцент6 5 2" xfId="779"/>
    <cellStyle name="20% - Акцент6 6" xfId="406"/>
    <cellStyle name="20% — акцент6 6" xfId="13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18" xfId="1210"/>
    <cellStyle name="40% - Акцент1 2 19" xfId="1252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20" xfId="1301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17" xfId="1211"/>
    <cellStyle name="40% - Акцент1 3 18" xfId="1251"/>
    <cellStyle name="40% - Акцент1 3 19" xfId="1300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— акцент1 4" xfId="1209"/>
    <cellStyle name="40% - Акцент1 4 10" xfId="1112"/>
    <cellStyle name="40% - Акцент1 4 11" xfId="1162"/>
    <cellStyle name="40% - Акцент1 4 12" xfId="1212"/>
    <cellStyle name="40% - Акцент1 4 13" xfId="1250"/>
    <cellStyle name="40% - Акцент1 4 14" xfId="1299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— акцент1 5" xfId="1253"/>
    <cellStyle name="40% - Акцент1 5 2" xfId="783"/>
    <cellStyle name="40% - Акцент1 6" xfId="410"/>
    <cellStyle name="40% — акцент1 6" xfId="1302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18" xfId="1214"/>
    <cellStyle name="40% - Акцент2 2 19" xfId="1282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20" xfId="1297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17" xfId="1215"/>
    <cellStyle name="40% - Акцент2 3 18" xfId="1281"/>
    <cellStyle name="40% - Акцент2 3 19" xfId="1329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— акцент2 4" xfId="1213"/>
    <cellStyle name="40% - Акцент2 4 10" xfId="1116"/>
    <cellStyle name="40% - Акцент2 4 11" xfId="1166"/>
    <cellStyle name="40% - Акцент2 4 12" xfId="1216"/>
    <cellStyle name="40% - Акцент2 4 13" xfId="1280"/>
    <cellStyle name="40% - Акцент2 4 14" xfId="1328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— акцент2 5" xfId="1249"/>
    <cellStyle name="40% - Акцент2 5 2" xfId="787"/>
    <cellStyle name="40% - Акцент2 6" xfId="414"/>
    <cellStyle name="40% — акцент2 6" xfId="1298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18" xfId="1218"/>
    <cellStyle name="40% - Акцент3 2 19" xfId="1247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20" xfId="129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17" xfId="1219"/>
    <cellStyle name="40% - Акцент3 3 18" xfId="1246"/>
    <cellStyle name="40% - Акцент3 3 19" xfId="1278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— акцент3 4" xfId="1217"/>
    <cellStyle name="40% - Акцент3 4 10" xfId="1120"/>
    <cellStyle name="40% - Акцент3 4 11" xfId="1170"/>
    <cellStyle name="40% - Акцент3 4 12" xfId="1220"/>
    <cellStyle name="40% - Акцент3 4 13" xfId="1245"/>
    <cellStyle name="40% - Акцент3 4 14" xfId="1295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— акцент3 5" xfId="1248"/>
    <cellStyle name="40% - Акцент3 5 2" xfId="791"/>
    <cellStyle name="40% - Акцент3 6" xfId="418"/>
    <cellStyle name="40% — акцент3 6" xfId="1327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18" xfId="1222"/>
    <cellStyle name="40% - Акцент4 2 19" xfId="1243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20" xfId="1293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17" xfId="1223"/>
    <cellStyle name="40% - Акцент4 3 18" xfId="1242"/>
    <cellStyle name="40% - Акцент4 3 19" xfId="1292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— акцент4 4" xfId="1221"/>
    <cellStyle name="40% - Акцент4 4 10" xfId="1124"/>
    <cellStyle name="40% - Акцент4 4 11" xfId="1174"/>
    <cellStyle name="40% - Акцент4 4 12" xfId="1224"/>
    <cellStyle name="40% - Акцент4 4 13" xfId="1241"/>
    <cellStyle name="40% - Акцент4 4 14" xfId="1291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— акцент4 5" xfId="1244"/>
    <cellStyle name="40% - Акцент4 5 2" xfId="795"/>
    <cellStyle name="40% - Акцент4 6" xfId="422"/>
    <cellStyle name="40% — акцент4 6" xfId="1294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18" xfId="1226"/>
    <cellStyle name="40% - Акцент5 2 19" xfId="1239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20" xfId="1289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17" xfId="1227"/>
    <cellStyle name="40% - Акцент5 3 18" xfId="1238"/>
    <cellStyle name="40% - Акцент5 3 19" xfId="1288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— акцент5 4" xfId="1225"/>
    <cellStyle name="40% - Акцент5 4 10" xfId="1128"/>
    <cellStyle name="40% - Акцент5 4 11" xfId="1178"/>
    <cellStyle name="40% - Акцент5 4 12" xfId="1228"/>
    <cellStyle name="40% - Акцент5 4 13" xfId="1237"/>
    <cellStyle name="40% - Акцент5 4 14" xfId="1287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— акцент5 5" xfId="1240"/>
    <cellStyle name="40% - Акцент5 5 2" xfId="799"/>
    <cellStyle name="40% - Акцент5 6" xfId="426"/>
    <cellStyle name="40% — акцент5 6" xfId="1290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18" xfId="1230"/>
    <cellStyle name="40% - Акцент6 2 19" xfId="1235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20" xfId="1285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17" xfId="1231"/>
    <cellStyle name="40% - Акцент6 3 18" xfId="1234"/>
    <cellStyle name="40% - Акцент6 3 19" xfId="1284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— акцент6 4" xfId="1229"/>
    <cellStyle name="40% - Акцент6 4 10" xfId="1132"/>
    <cellStyle name="40% - Акцент6 4 11" xfId="1182"/>
    <cellStyle name="40% - Акцент6 4 12" xfId="1232"/>
    <cellStyle name="40% - Акцент6 4 13" xfId="1233"/>
    <cellStyle name="40% - Акцент6 4 14" xfId="1283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— акцент6 5" xfId="1236"/>
    <cellStyle name="40% - Акцент6 5 2" xfId="803"/>
    <cellStyle name="40% - Акцент6 6" xfId="430"/>
    <cellStyle name="40% — акцент6 6" xfId="1286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18" xfId="118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12" xfId="1266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zoomScaleNormal="100" zoomScaleSheetLayoutView="100" workbookViewId="0">
      <selection activeCell="D38" sqref="D38"/>
    </sheetView>
  </sheetViews>
  <sheetFormatPr defaultColWidth="9.44140625" defaultRowHeight="13.8" x14ac:dyDescent="0.25"/>
  <cols>
    <col min="1" max="1" width="61.33203125" style="15" customWidth="1"/>
    <col min="2" max="2" width="15.88671875" style="15" customWidth="1"/>
    <col min="3" max="3" width="15" style="41" customWidth="1"/>
    <col min="4" max="4" width="14.33203125" style="2" customWidth="1"/>
    <col min="5" max="5" width="0" style="15" hidden="1" customWidth="1"/>
    <col min="6" max="6" width="16.33203125" style="15" customWidth="1"/>
    <col min="7" max="16384" width="9.44140625" style="1"/>
  </cols>
  <sheetData>
    <row r="1" spans="1:12" ht="14.25" customHeight="1" x14ac:dyDescent="0.25">
      <c r="A1" s="33"/>
      <c r="B1" s="33"/>
      <c r="C1" s="59"/>
      <c r="D1" s="33"/>
      <c r="E1" s="33"/>
      <c r="F1" s="33"/>
    </row>
    <row r="2" spans="1:12" ht="14.25" customHeight="1" x14ac:dyDescent="0.25">
      <c r="A2" s="65" t="s">
        <v>112</v>
      </c>
      <c r="B2" s="66"/>
      <c r="C2" s="66"/>
      <c r="D2" s="66"/>
      <c r="E2" s="66"/>
      <c r="F2" s="66"/>
    </row>
    <row r="3" spans="1:12" x14ac:dyDescent="0.25">
      <c r="A3" s="67"/>
      <c r="B3" s="67"/>
      <c r="C3" s="67"/>
      <c r="D3" s="67"/>
      <c r="E3" s="67"/>
      <c r="F3" s="67"/>
    </row>
    <row r="4" spans="1:12" ht="55.2" x14ac:dyDescent="0.25">
      <c r="A4" s="22" t="s">
        <v>0</v>
      </c>
      <c r="B4" s="22" t="s">
        <v>113</v>
      </c>
      <c r="C4" s="42" t="s">
        <v>111</v>
      </c>
      <c r="D4" s="23" t="s">
        <v>1</v>
      </c>
      <c r="F4" s="34" t="s">
        <v>98</v>
      </c>
    </row>
    <row r="5" spans="1:12" x14ac:dyDescent="0.25">
      <c r="A5" s="22">
        <v>1</v>
      </c>
      <c r="B5" s="21">
        <v>2</v>
      </c>
      <c r="C5" s="60">
        <v>3</v>
      </c>
      <c r="D5" s="20">
        <v>4</v>
      </c>
      <c r="F5" s="20" t="s">
        <v>99</v>
      </c>
    </row>
    <row r="6" spans="1:12" x14ac:dyDescent="0.25">
      <c r="A6" s="24" t="s">
        <v>92</v>
      </c>
      <c r="B6" s="21"/>
      <c r="C6" s="60"/>
      <c r="D6" s="20"/>
      <c r="F6" s="20"/>
    </row>
    <row r="7" spans="1:12" s="3" customFormat="1" x14ac:dyDescent="0.25">
      <c r="A7" s="22" t="s">
        <v>2</v>
      </c>
      <c r="B7" s="25">
        <f>B8+B24</f>
        <v>5176212.5999999996</v>
      </c>
      <c r="C7" s="25">
        <f>C8+C24</f>
        <v>316783.5</v>
      </c>
      <c r="D7" s="26">
        <f>C7/B7*100</f>
        <v>6.1199862617698511</v>
      </c>
      <c r="E7" s="27"/>
      <c r="F7" s="25">
        <f>C7-B7</f>
        <v>-4859429.0999999996</v>
      </c>
    </row>
    <row r="8" spans="1:12" s="3" customFormat="1" x14ac:dyDescent="0.25">
      <c r="A8" s="22" t="s">
        <v>49</v>
      </c>
      <c r="B8" s="26">
        <f>B9+B11+B12+B17+B21+B22+B23</f>
        <v>4305749</v>
      </c>
      <c r="C8" s="26">
        <f>C9+C11+C12+C17+C21+C22+C23</f>
        <v>156298.1</v>
      </c>
      <c r="D8" s="26">
        <f>C8/B8*100</f>
        <v>3.6299863275820305</v>
      </c>
      <c r="E8" s="28"/>
      <c r="F8" s="25">
        <f>C8-B8</f>
        <v>-4149450.9</v>
      </c>
    </row>
    <row r="9" spans="1:12" s="3" customFormat="1" x14ac:dyDescent="0.25">
      <c r="A9" s="16" t="s">
        <v>100</v>
      </c>
      <c r="B9" s="25">
        <f>B10</f>
        <v>2799662</v>
      </c>
      <c r="C9" s="25">
        <f>C10</f>
        <v>148168.20000000001</v>
      </c>
      <c r="D9" s="26">
        <f t="shared" ref="D9:D22" si="0">C9/B9*100</f>
        <v>5.2923602920638277</v>
      </c>
      <c r="E9" s="28"/>
      <c r="F9" s="25">
        <f t="shared" ref="F9:F48" si="1">C9-B9</f>
        <v>-2651493.7999999998</v>
      </c>
    </row>
    <row r="10" spans="1:12" s="3" customFormat="1" x14ac:dyDescent="0.25">
      <c r="A10" s="17" t="s">
        <v>3</v>
      </c>
      <c r="B10" s="43">
        <v>2799662</v>
      </c>
      <c r="C10" s="43">
        <v>148168.20000000001</v>
      </c>
      <c r="D10" s="30">
        <f t="shared" si="0"/>
        <v>5.2923602920638277</v>
      </c>
      <c r="E10" s="28"/>
      <c r="F10" s="29">
        <f t="shared" si="1"/>
        <v>-2651493.7999999998</v>
      </c>
    </row>
    <row r="11" spans="1:12" s="3" customFormat="1" x14ac:dyDescent="0.25">
      <c r="A11" s="18" t="s">
        <v>62</v>
      </c>
      <c r="B11" s="44">
        <v>11789</v>
      </c>
      <c r="C11" s="44">
        <v>506.6</v>
      </c>
      <c r="D11" s="26">
        <f t="shared" si="0"/>
        <v>4.2972262278395119</v>
      </c>
      <c r="E11" s="28"/>
      <c r="F11" s="25">
        <f t="shared" si="1"/>
        <v>-11282.4</v>
      </c>
    </row>
    <row r="12" spans="1:12" s="3" customFormat="1" x14ac:dyDescent="0.25">
      <c r="A12" s="16" t="s">
        <v>63</v>
      </c>
      <c r="B12" s="25">
        <f>SUM(B13:B16)</f>
        <v>754900</v>
      </c>
      <c r="C12" s="25">
        <f>SUM(C13:C16)</f>
        <v>10482.000000000002</v>
      </c>
      <c r="D12" s="26">
        <f t="shared" si="0"/>
        <v>1.3885282818916413</v>
      </c>
      <c r="E12" s="28"/>
      <c r="F12" s="25">
        <f t="shared" si="1"/>
        <v>-744418</v>
      </c>
    </row>
    <row r="13" spans="1:12" s="3" customFormat="1" ht="27.6" x14ac:dyDescent="0.25">
      <c r="A13" s="19" t="s">
        <v>101</v>
      </c>
      <c r="B13" s="45">
        <v>598031</v>
      </c>
      <c r="C13" s="45">
        <v>15106.6</v>
      </c>
      <c r="D13" s="30">
        <f t="shared" si="0"/>
        <v>2.526056341560889</v>
      </c>
      <c r="E13" s="28"/>
      <c r="F13" s="29">
        <f t="shared" si="1"/>
        <v>-582924.4</v>
      </c>
      <c r="L13" s="3" t="s">
        <v>107</v>
      </c>
    </row>
    <row r="14" spans="1:12" s="3" customFormat="1" ht="27.6" x14ac:dyDescent="0.25">
      <c r="A14" s="17" t="s">
        <v>4</v>
      </c>
      <c r="B14" s="46"/>
      <c r="C14" s="46">
        <v>-3150.5</v>
      </c>
      <c r="D14" s="30"/>
      <c r="E14" s="28"/>
      <c r="F14" s="29">
        <f t="shared" si="1"/>
        <v>-3150.5</v>
      </c>
    </row>
    <row r="15" spans="1:12" s="3" customFormat="1" x14ac:dyDescent="0.25">
      <c r="A15" s="17" t="s">
        <v>5</v>
      </c>
      <c r="B15" s="46">
        <v>4594</v>
      </c>
      <c r="C15" s="46">
        <v>0.2</v>
      </c>
      <c r="D15" s="30">
        <f t="shared" si="0"/>
        <v>4.3535045711797999E-3</v>
      </c>
      <c r="E15" s="28"/>
      <c r="F15" s="29">
        <f t="shared" si="1"/>
        <v>-4593.8</v>
      </c>
    </row>
    <row r="16" spans="1:12" s="3" customFormat="1" ht="27.6" x14ac:dyDescent="0.25">
      <c r="A16" s="17" t="s">
        <v>6</v>
      </c>
      <c r="B16" s="46">
        <v>152275</v>
      </c>
      <c r="C16" s="46">
        <v>-1474.3</v>
      </c>
      <c r="D16" s="30">
        <f t="shared" si="0"/>
        <v>-0.9681825644393367</v>
      </c>
      <c r="E16" s="28"/>
      <c r="F16" s="29">
        <f t="shared" si="1"/>
        <v>-153749.29999999999</v>
      </c>
    </row>
    <row r="17" spans="1:6" s="3" customFormat="1" x14ac:dyDescent="0.25">
      <c r="A17" s="16" t="s">
        <v>64</v>
      </c>
      <c r="B17" s="25">
        <f>B18+B19+B20</f>
        <v>656895</v>
      </c>
      <c r="C17" s="25">
        <f>C18+C19+C20</f>
        <v>-6738.5000000000009</v>
      </c>
      <c r="D17" s="26">
        <f t="shared" si="0"/>
        <v>-1.0258108221253017</v>
      </c>
      <c r="E17" s="28"/>
      <c r="F17" s="25">
        <f t="shared" si="1"/>
        <v>-663633.5</v>
      </c>
    </row>
    <row r="18" spans="1:6" s="3" customFormat="1" x14ac:dyDescent="0.25">
      <c r="A18" s="17" t="s">
        <v>7</v>
      </c>
      <c r="B18" s="46">
        <v>211155</v>
      </c>
      <c r="C18" s="46">
        <v>4679.8999999999996</v>
      </c>
      <c r="D18" s="30">
        <f t="shared" si="0"/>
        <v>2.2163339726741018</v>
      </c>
      <c r="E18" s="28"/>
      <c r="F18" s="29">
        <f t="shared" si="1"/>
        <v>-206475.1</v>
      </c>
    </row>
    <row r="19" spans="1:6" s="3" customFormat="1" x14ac:dyDescent="0.25">
      <c r="A19" s="17" t="s">
        <v>8</v>
      </c>
      <c r="B19" s="46">
        <v>51357</v>
      </c>
      <c r="C19" s="46">
        <v>1840.2</v>
      </c>
      <c r="D19" s="30">
        <f t="shared" si="0"/>
        <v>3.5831532215666804</v>
      </c>
      <c r="E19" s="28"/>
      <c r="F19" s="29">
        <f t="shared" si="1"/>
        <v>-49516.800000000003</v>
      </c>
    </row>
    <row r="20" spans="1:6" s="3" customFormat="1" x14ac:dyDescent="0.25">
      <c r="A20" s="17" t="s">
        <v>9</v>
      </c>
      <c r="B20" s="46">
        <v>394383</v>
      </c>
      <c r="C20" s="46">
        <v>-13258.6</v>
      </c>
      <c r="D20" s="30">
        <f t="shared" si="0"/>
        <v>-3.3618589036545696</v>
      </c>
      <c r="E20" s="28"/>
      <c r="F20" s="29">
        <f t="shared" si="1"/>
        <v>-407641.59999999998</v>
      </c>
    </row>
    <row r="21" spans="1:6" s="3" customFormat="1" ht="27.6" x14ac:dyDescent="0.25">
      <c r="A21" s="16" t="s">
        <v>65</v>
      </c>
      <c r="B21" s="25">
        <v>9496</v>
      </c>
      <c r="C21" s="47">
        <v>120.3</v>
      </c>
      <c r="D21" s="26">
        <f>C21/B21*100</f>
        <v>1.266849199663016</v>
      </c>
      <c r="E21" s="28"/>
      <c r="F21" s="25">
        <f t="shared" si="1"/>
        <v>-9375.7000000000007</v>
      </c>
    </row>
    <row r="22" spans="1:6" s="3" customFormat="1" x14ac:dyDescent="0.25">
      <c r="A22" s="16" t="s">
        <v>66</v>
      </c>
      <c r="B22" s="25">
        <v>73007</v>
      </c>
      <c r="C22" s="48">
        <v>3759.7</v>
      </c>
      <c r="D22" s="26">
        <f t="shared" si="0"/>
        <v>5.1497801580670339</v>
      </c>
      <c r="E22" s="28"/>
      <c r="F22" s="25">
        <f t="shared" si="1"/>
        <v>-69247.3</v>
      </c>
    </row>
    <row r="23" spans="1:6" s="3" customFormat="1" ht="27.6" x14ac:dyDescent="0.25">
      <c r="A23" s="16" t="s">
        <v>67</v>
      </c>
      <c r="B23" s="25">
        <v>0</v>
      </c>
      <c r="C23" s="49">
        <v>-0.2</v>
      </c>
      <c r="D23" s="25" t="str">
        <f>IF(B23=0, "х",C23/B23*100)</f>
        <v>х</v>
      </c>
      <c r="E23" s="28"/>
      <c r="F23" s="25">
        <f>C23-B23</f>
        <v>-0.2</v>
      </c>
    </row>
    <row r="24" spans="1:6" s="3" customFormat="1" x14ac:dyDescent="0.25">
      <c r="A24" s="22" t="s">
        <v>50</v>
      </c>
      <c r="B24" s="25">
        <f>B25+B32+B33+B34+B37+B38</f>
        <v>870463.6</v>
      </c>
      <c r="C24" s="25">
        <f>C25+C32+C33+C34+C37+C38</f>
        <v>160485.4</v>
      </c>
      <c r="D24" s="26">
        <f>C24/B24*100</f>
        <v>18.436773232102986</v>
      </c>
      <c r="E24" s="28"/>
      <c r="F24" s="25">
        <f t="shared" si="1"/>
        <v>-709978.2</v>
      </c>
    </row>
    <row r="25" spans="1:6" s="3" customFormat="1" ht="27.6" x14ac:dyDescent="0.25">
      <c r="A25" s="16" t="s">
        <v>68</v>
      </c>
      <c r="B25" s="25">
        <f>B26+B27+B28+B29+B31+B30</f>
        <v>529293</v>
      </c>
      <c r="C25" s="25">
        <f>C26+C27+C28+C29+C30+C31</f>
        <v>32547.5</v>
      </c>
      <c r="D25" s="26">
        <f>C25/B25*100</f>
        <v>6.1492405907503027</v>
      </c>
      <c r="E25" s="28"/>
      <c r="F25" s="25">
        <f t="shared" si="1"/>
        <v>-496745.5</v>
      </c>
    </row>
    <row r="26" spans="1:6" s="3" customFormat="1" ht="55.2" x14ac:dyDescent="0.25">
      <c r="A26" s="17" t="s">
        <v>51</v>
      </c>
      <c r="B26" s="29">
        <v>4700</v>
      </c>
      <c r="C26" s="61">
        <v>0</v>
      </c>
      <c r="D26" s="30">
        <f>C26/B26*100</f>
        <v>0</v>
      </c>
      <c r="E26" s="28"/>
      <c r="F26" s="29">
        <f t="shared" si="1"/>
        <v>-4700</v>
      </c>
    </row>
    <row r="27" spans="1:6" s="3" customFormat="1" ht="19.5" customHeight="1" x14ac:dyDescent="0.25">
      <c r="A27" s="17" t="s">
        <v>52</v>
      </c>
      <c r="B27" s="29">
        <v>348800</v>
      </c>
      <c r="C27" s="29">
        <v>22330.400000000001</v>
      </c>
      <c r="D27" s="30">
        <f>C27/B27*100</f>
        <v>6.4020642201834868</v>
      </c>
      <c r="E27" s="28"/>
      <c r="F27" s="29">
        <f t="shared" si="1"/>
        <v>-326469.59999999998</v>
      </c>
    </row>
    <row r="28" spans="1:6" x14ac:dyDescent="0.25">
      <c r="A28" s="17" t="s">
        <v>53</v>
      </c>
      <c r="B28" s="29">
        <v>52000</v>
      </c>
      <c r="C28" s="29">
        <v>4012.1</v>
      </c>
      <c r="D28" s="30">
        <f>C28/B28*100</f>
        <v>7.715576923076922</v>
      </c>
      <c r="E28" s="28"/>
      <c r="F28" s="29">
        <f t="shared" si="1"/>
        <v>-47987.9</v>
      </c>
    </row>
    <row r="29" spans="1:6" ht="27.6" x14ac:dyDescent="0.25">
      <c r="A29" s="17" t="s">
        <v>55</v>
      </c>
      <c r="B29" s="29">
        <v>5000</v>
      </c>
      <c r="C29" s="50">
        <v>462.2</v>
      </c>
      <c r="D29" s="29">
        <f>IF(B29=0, "х",C29/B29*100)</f>
        <v>9.2439999999999998</v>
      </c>
      <c r="E29" s="28"/>
      <c r="F29" s="29">
        <f t="shared" si="1"/>
        <v>-4537.8</v>
      </c>
    </row>
    <row r="30" spans="1:6" ht="27.6" x14ac:dyDescent="0.25">
      <c r="A30" s="17" t="s">
        <v>110</v>
      </c>
      <c r="B30" s="29"/>
      <c r="C30" s="50">
        <v>0</v>
      </c>
      <c r="D30" s="29" t="str">
        <f>IF(B30=0, "х",C30/B30*100)</f>
        <v>х</v>
      </c>
      <c r="E30" s="28"/>
      <c r="F30" s="29">
        <f t="shared" si="1"/>
        <v>0</v>
      </c>
    </row>
    <row r="31" spans="1:6" x14ac:dyDescent="0.25">
      <c r="A31" s="17" t="s">
        <v>54</v>
      </c>
      <c r="B31" s="29">
        <v>118793</v>
      </c>
      <c r="C31" s="46">
        <v>5742.8</v>
      </c>
      <c r="D31" s="30">
        <f t="shared" ref="D31:D37" si="2">C31/B31*100</f>
        <v>4.8342915828373725</v>
      </c>
      <c r="E31" s="28"/>
      <c r="F31" s="29">
        <f t="shared" si="1"/>
        <v>-113050.2</v>
      </c>
    </row>
    <row r="32" spans="1:6" x14ac:dyDescent="0.25">
      <c r="A32" s="18" t="s">
        <v>10</v>
      </c>
      <c r="B32" s="25">
        <v>16518</v>
      </c>
      <c r="C32" s="48">
        <v>161.1</v>
      </c>
      <c r="D32" s="26">
        <f t="shared" si="2"/>
        <v>0.9752996730839083</v>
      </c>
      <c r="E32" s="31"/>
      <c r="F32" s="25">
        <f t="shared" si="1"/>
        <v>-16356.9</v>
      </c>
    </row>
    <row r="33" spans="1:6" s="5" customFormat="1" ht="27.6" x14ac:dyDescent="0.25">
      <c r="A33" s="16" t="s">
        <v>83</v>
      </c>
      <c r="B33" s="25">
        <v>7200</v>
      </c>
      <c r="C33" s="47">
        <v>371.3</v>
      </c>
      <c r="D33" s="26">
        <f t="shared" si="2"/>
        <v>5.156944444444445</v>
      </c>
      <c r="E33" s="28"/>
      <c r="F33" s="25">
        <f t="shared" si="1"/>
        <v>-6828.7</v>
      </c>
    </row>
    <row r="34" spans="1:6" s="5" customFormat="1" ht="27.6" x14ac:dyDescent="0.25">
      <c r="A34" s="16" t="s">
        <v>71</v>
      </c>
      <c r="B34" s="25">
        <f>B35+B36</f>
        <v>215430</v>
      </c>
      <c r="C34" s="25">
        <f>C35+C36</f>
        <v>122006.1</v>
      </c>
      <c r="D34" s="26">
        <f t="shared" si="2"/>
        <v>56.633755744325306</v>
      </c>
      <c r="E34" s="28"/>
      <c r="F34" s="25">
        <f t="shared" si="1"/>
        <v>-93423.9</v>
      </c>
    </row>
    <row r="35" spans="1:6" x14ac:dyDescent="0.25">
      <c r="A35" s="17" t="s">
        <v>56</v>
      </c>
      <c r="B35" s="29">
        <v>94200</v>
      </c>
      <c r="C35" s="46">
        <v>37206.300000000003</v>
      </c>
      <c r="D35" s="30">
        <f t="shared" si="2"/>
        <v>39.497133757961791</v>
      </c>
      <c r="E35" s="28"/>
      <c r="F35" s="29">
        <f t="shared" si="1"/>
        <v>-56993.7</v>
      </c>
    </row>
    <row r="36" spans="1:6" x14ac:dyDescent="0.25">
      <c r="A36" s="17" t="s">
        <v>57</v>
      </c>
      <c r="B36" s="29">
        <v>121230</v>
      </c>
      <c r="C36" s="46">
        <v>84799.8</v>
      </c>
      <c r="D36" s="30">
        <f t="shared" si="2"/>
        <v>69.949517446176685</v>
      </c>
      <c r="E36" s="28"/>
      <c r="F36" s="29">
        <f t="shared" si="1"/>
        <v>-36430.199999999997</v>
      </c>
    </row>
    <row r="37" spans="1:6" s="5" customFormat="1" x14ac:dyDescent="0.25">
      <c r="A37" s="16" t="s">
        <v>69</v>
      </c>
      <c r="B37" s="25">
        <v>102017.60000000001</v>
      </c>
      <c r="C37" s="48">
        <v>3410</v>
      </c>
      <c r="D37" s="26">
        <f t="shared" si="2"/>
        <v>3.3425604993648155</v>
      </c>
      <c r="E37" s="28"/>
      <c r="F37" s="25">
        <f t="shared" si="1"/>
        <v>-98607.6</v>
      </c>
    </row>
    <row r="38" spans="1:6" s="5" customFormat="1" x14ac:dyDescent="0.25">
      <c r="A38" s="16" t="s">
        <v>70</v>
      </c>
      <c r="B38" s="25">
        <v>5</v>
      </c>
      <c r="C38" s="51">
        <v>1989.4</v>
      </c>
      <c r="D38" s="25" t="s">
        <v>114</v>
      </c>
      <c r="E38" s="28"/>
      <c r="F38" s="25">
        <f t="shared" si="1"/>
        <v>1984.4</v>
      </c>
    </row>
    <row r="39" spans="1:6" x14ac:dyDescent="0.25">
      <c r="A39" s="24" t="s">
        <v>58</v>
      </c>
      <c r="B39" s="25">
        <f>B40+B41+B42+B43+B44+B46+B47+B48+B45</f>
        <v>8625405.5</v>
      </c>
      <c r="C39" s="25">
        <f>C40+C41+C42+C43+C44+C45+C46+C47+C48</f>
        <v>226525.19999999998</v>
      </c>
      <c r="D39" s="26">
        <f>C39/B39*100</f>
        <v>2.6262556583571635</v>
      </c>
      <c r="E39" s="28"/>
      <c r="F39" s="25">
        <f t="shared" si="1"/>
        <v>-8398880.3000000007</v>
      </c>
    </row>
    <row r="40" spans="1:6" x14ac:dyDescent="0.25">
      <c r="A40" s="32" t="s">
        <v>59</v>
      </c>
      <c r="B40" s="29"/>
      <c r="C40" s="50"/>
      <c r="D40" s="30"/>
      <c r="E40" s="28"/>
      <c r="F40" s="25">
        <f t="shared" si="1"/>
        <v>0</v>
      </c>
    </row>
    <row r="41" spans="1:6" x14ac:dyDescent="0.25">
      <c r="A41" s="32" t="s">
        <v>60</v>
      </c>
      <c r="B41" s="53">
        <v>1898225.7</v>
      </c>
      <c r="C41" s="52"/>
      <c r="D41" s="30">
        <f>C41/B41*100</f>
        <v>0</v>
      </c>
      <c r="E41" s="28"/>
      <c r="F41" s="29">
        <f t="shared" si="1"/>
        <v>-1898225.7</v>
      </c>
    </row>
    <row r="42" spans="1:6" x14ac:dyDescent="0.25">
      <c r="A42" s="32" t="s">
        <v>61</v>
      </c>
      <c r="B42" s="53">
        <v>6530726</v>
      </c>
      <c r="C42" s="53">
        <v>482680.2</v>
      </c>
      <c r="D42" s="30">
        <f>C42/B42*100</f>
        <v>7.390911822054699</v>
      </c>
      <c r="E42" s="28"/>
      <c r="F42" s="29">
        <f t="shared" si="1"/>
        <v>-6048045.7999999998</v>
      </c>
    </row>
    <row r="43" spans="1:6" x14ac:dyDescent="0.25">
      <c r="A43" s="32" t="s">
        <v>11</v>
      </c>
      <c r="B43" s="53">
        <v>196453.8</v>
      </c>
      <c r="C43" s="53">
        <v>59.5</v>
      </c>
      <c r="D43" s="30">
        <f>C43/B43*100</f>
        <v>3.0287019136305837E-2</v>
      </c>
      <c r="E43" s="28"/>
      <c r="F43" s="29">
        <f t="shared" si="1"/>
        <v>-196394.3</v>
      </c>
    </row>
    <row r="44" spans="1:6" ht="27.6" x14ac:dyDescent="0.25">
      <c r="A44" s="32" t="s">
        <v>12</v>
      </c>
      <c r="B44" s="29"/>
      <c r="C44" s="29"/>
      <c r="D44" s="29" t="s">
        <v>106</v>
      </c>
      <c r="E44" s="28"/>
      <c r="F44" s="29">
        <f t="shared" si="1"/>
        <v>0</v>
      </c>
    </row>
    <row r="45" spans="1:6" ht="27.6" x14ac:dyDescent="0.25">
      <c r="A45" s="32" t="s">
        <v>105</v>
      </c>
      <c r="B45" s="62"/>
      <c r="C45" s="29">
        <v>0</v>
      </c>
      <c r="D45" s="29" t="s">
        <v>106</v>
      </c>
      <c r="E45" s="28"/>
      <c r="F45" s="29">
        <f t="shared" si="1"/>
        <v>0</v>
      </c>
    </row>
    <row r="46" spans="1:6" ht="27.6" x14ac:dyDescent="0.25">
      <c r="A46" s="32" t="s">
        <v>13</v>
      </c>
      <c r="B46" s="9"/>
      <c r="C46" s="53"/>
      <c r="D46" s="29" t="str">
        <f>IF(B46=0, "х",C46/B46*100)</f>
        <v>х</v>
      </c>
      <c r="E46" s="28"/>
      <c r="F46" s="29">
        <f t="shared" si="1"/>
        <v>0</v>
      </c>
    </row>
    <row r="47" spans="1:6" ht="69" x14ac:dyDescent="0.25">
      <c r="A47" s="32" t="s">
        <v>91</v>
      </c>
      <c r="B47" s="63"/>
      <c r="C47" s="53">
        <v>3238.6</v>
      </c>
      <c r="D47" s="29" t="str">
        <f>IF(B47=0, "х",C47/B47*100)</f>
        <v>х</v>
      </c>
      <c r="E47" s="28"/>
      <c r="F47" s="29">
        <f>C47-B47</f>
        <v>3238.6</v>
      </c>
    </row>
    <row r="48" spans="1:6" ht="41.4" x14ac:dyDescent="0.25">
      <c r="A48" s="40" t="s">
        <v>72</v>
      </c>
      <c r="B48" s="64"/>
      <c r="C48" s="50">
        <v>-259453.1</v>
      </c>
      <c r="D48" s="29" t="str">
        <f>IF(B48=0, "х",C48/B48*100)</f>
        <v>х</v>
      </c>
      <c r="E48" s="28"/>
      <c r="F48" s="29">
        <f t="shared" si="1"/>
        <v>-259453.1</v>
      </c>
    </row>
    <row r="49" spans="1:6" x14ac:dyDescent="0.25">
      <c r="A49" s="24" t="s">
        <v>90</v>
      </c>
      <c r="B49" s="25">
        <f>B39+B24+B8</f>
        <v>13801618.1</v>
      </c>
      <c r="C49" s="25">
        <f>C39+C24+C8</f>
        <v>543308.69999999995</v>
      </c>
      <c r="D49" s="26">
        <f>C49/B49*100</f>
        <v>3.9365579895302276</v>
      </c>
      <c r="E49" s="28"/>
      <c r="F49" s="25">
        <f>C49-B49</f>
        <v>-13258309.4</v>
      </c>
    </row>
    <row r="50" spans="1:6" x14ac:dyDescent="0.25">
      <c r="A50" s="24" t="s">
        <v>82</v>
      </c>
      <c r="B50" s="25"/>
      <c r="C50" s="25"/>
      <c r="D50" s="30"/>
      <c r="E50" s="28"/>
      <c r="F50" s="30"/>
    </row>
    <row r="51" spans="1:6" x14ac:dyDescent="0.25">
      <c r="A51" s="16" t="s">
        <v>73</v>
      </c>
      <c r="B51" s="56">
        <f>B52+B53+B54+B55+B56+B57+B58</f>
        <v>534494.4</v>
      </c>
      <c r="C51" s="25">
        <f>C52+C53+C54+C55+C56+C58</f>
        <v>13541.1</v>
      </c>
      <c r="D51" s="26">
        <f t="shared" ref="D51:D72" si="3">C51/B51*100</f>
        <v>2.5334409490539098</v>
      </c>
      <c r="E51" s="28"/>
      <c r="F51" s="26">
        <f>C51-B51</f>
        <v>-520953.30000000005</v>
      </c>
    </row>
    <row r="52" spans="1:6" ht="48" customHeight="1" x14ac:dyDescent="0.25">
      <c r="A52" s="32" t="s">
        <v>14</v>
      </c>
      <c r="B52" s="55">
        <v>25319.4</v>
      </c>
      <c r="C52" s="55">
        <v>323</v>
      </c>
      <c r="D52" s="30">
        <f t="shared" si="3"/>
        <v>1.2757016358997448</v>
      </c>
      <c r="E52" s="28"/>
      <c r="F52" s="30">
        <f>C52-B52</f>
        <v>-24996.400000000001</v>
      </c>
    </row>
    <row r="53" spans="1:6" ht="41.4" x14ac:dyDescent="0.25">
      <c r="A53" s="32" t="s">
        <v>15</v>
      </c>
      <c r="B53" s="55">
        <v>229187.1</v>
      </c>
      <c r="C53" s="55">
        <v>3523.9</v>
      </c>
      <c r="D53" s="30">
        <f>C53/B53*100</f>
        <v>1.5375647233199425</v>
      </c>
      <c r="E53" s="28"/>
      <c r="F53" s="30">
        <f t="shared" ref="F53:F98" si="4">C53-B53</f>
        <v>-225663.2</v>
      </c>
    </row>
    <row r="54" spans="1:6" x14ac:dyDescent="0.25">
      <c r="A54" s="32" t="s">
        <v>16</v>
      </c>
      <c r="B54" s="55">
        <v>40.4</v>
      </c>
      <c r="C54" s="55">
        <v>0</v>
      </c>
      <c r="D54" s="30">
        <f t="shared" si="3"/>
        <v>0</v>
      </c>
      <c r="E54" s="28"/>
      <c r="F54" s="30">
        <f t="shared" si="4"/>
        <v>-40.4</v>
      </c>
    </row>
    <row r="55" spans="1:6" ht="41.4" x14ac:dyDescent="0.25">
      <c r="A55" s="32" t="s">
        <v>17</v>
      </c>
      <c r="B55" s="55">
        <v>38990</v>
      </c>
      <c r="C55" s="55">
        <v>453.9</v>
      </c>
      <c r="D55" s="30">
        <f>C55/B55*100</f>
        <v>1.1641446524749937</v>
      </c>
      <c r="E55" s="28"/>
      <c r="F55" s="30">
        <f t="shared" si="4"/>
        <v>-38536.1</v>
      </c>
    </row>
    <row r="56" spans="1:6" x14ac:dyDescent="0.25">
      <c r="A56" s="32" t="s">
        <v>18</v>
      </c>
      <c r="B56" s="55">
        <v>3540</v>
      </c>
      <c r="C56" s="55">
        <v>3540</v>
      </c>
      <c r="D56" s="30">
        <f>C56/B56*100</f>
        <v>100</v>
      </c>
      <c r="E56" s="28"/>
      <c r="F56" s="30">
        <f t="shared" si="4"/>
        <v>0</v>
      </c>
    </row>
    <row r="57" spans="1:6" s="4" customFormat="1" x14ac:dyDescent="0.25">
      <c r="A57" s="32" t="s">
        <v>19</v>
      </c>
      <c r="B57" s="55">
        <v>23798.1</v>
      </c>
      <c r="C57" s="55"/>
      <c r="D57" s="30">
        <f t="shared" si="3"/>
        <v>0</v>
      </c>
      <c r="E57" s="28"/>
      <c r="F57" s="30">
        <f t="shared" si="4"/>
        <v>-23798.1</v>
      </c>
    </row>
    <row r="58" spans="1:6" x14ac:dyDescent="0.25">
      <c r="A58" s="32" t="s">
        <v>20</v>
      </c>
      <c r="B58" s="55">
        <v>213619.4</v>
      </c>
      <c r="C58" s="55">
        <v>5700.3</v>
      </c>
      <c r="D58" s="30">
        <f>C58/B58*100</f>
        <v>2.6684374172008725</v>
      </c>
      <c r="E58" s="28"/>
      <c r="F58" s="30">
        <f t="shared" si="4"/>
        <v>-207919.1</v>
      </c>
    </row>
    <row r="59" spans="1:6" ht="27.6" x14ac:dyDescent="0.25">
      <c r="A59" s="16" t="s">
        <v>74</v>
      </c>
      <c r="B59" s="56">
        <f>SUM(B60:B62)</f>
        <v>81052.3</v>
      </c>
      <c r="C59" s="25">
        <f>C60+C61+C62</f>
        <v>1984.4</v>
      </c>
      <c r="D59" s="26">
        <f t="shared" si="3"/>
        <v>2.4482957300409733</v>
      </c>
      <c r="E59" s="28"/>
      <c r="F59" s="26">
        <f t="shared" si="4"/>
        <v>-79067.900000000009</v>
      </c>
    </row>
    <row r="60" spans="1:6" x14ac:dyDescent="0.25">
      <c r="A60" s="17" t="s">
        <v>21</v>
      </c>
      <c r="B60" s="55">
        <v>11710.2</v>
      </c>
      <c r="C60" s="46">
        <v>225.4</v>
      </c>
      <c r="D60" s="30">
        <f t="shared" si="3"/>
        <v>1.9248176803128896</v>
      </c>
      <c r="E60" s="28"/>
      <c r="F60" s="30">
        <f t="shared" si="4"/>
        <v>-11484.800000000001</v>
      </c>
    </row>
    <row r="61" spans="1:6" x14ac:dyDescent="0.25">
      <c r="A61" s="32" t="s">
        <v>104</v>
      </c>
      <c r="B61" s="55">
        <v>27900.2</v>
      </c>
      <c r="C61" s="46">
        <v>259</v>
      </c>
      <c r="D61" s="30">
        <f t="shared" si="3"/>
        <v>0.92830875764331433</v>
      </c>
      <c r="E61" s="28"/>
      <c r="F61" s="30">
        <f t="shared" si="4"/>
        <v>-27641.200000000001</v>
      </c>
    </row>
    <row r="62" spans="1:6" ht="27.6" x14ac:dyDescent="0.25">
      <c r="A62" s="17" t="s">
        <v>22</v>
      </c>
      <c r="B62" s="55">
        <v>41441.9</v>
      </c>
      <c r="C62" s="46">
        <v>1500</v>
      </c>
      <c r="D62" s="30">
        <f t="shared" si="3"/>
        <v>3.6195251665584829</v>
      </c>
      <c r="E62" s="28"/>
      <c r="F62" s="30">
        <f t="shared" si="4"/>
        <v>-39941.9</v>
      </c>
    </row>
    <row r="63" spans="1:6" x14ac:dyDescent="0.25">
      <c r="A63" s="16" t="s">
        <v>75</v>
      </c>
      <c r="B63" s="56">
        <f>SUM(B64:B66)</f>
        <v>2526079.2999999998</v>
      </c>
      <c r="C63" s="25">
        <f>+C64+C65+C66</f>
        <v>54153</v>
      </c>
      <c r="D63" s="26">
        <f t="shared" si="3"/>
        <v>2.1437569279792603</v>
      </c>
      <c r="E63" s="28"/>
      <c r="F63" s="26">
        <f t="shared" si="4"/>
        <v>-2471926.2999999998</v>
      </c>
    </row>
    <row r="64" spans="1:6" x14ac:dyDescent="0.25">
      <c r="A64" s="17" t="s">
        <v>23</v>
      </c>
      <c r="B64" s="55">
        <v>70005.899999999994</v>
      </c>
      <c r="C64" s="46">
        <v>0</v>
      </c>
      <c r="D64" s="30">
        <f t="shared" si="3"/>
        <v>0</v>
      </c>
      <c r="E64" s="28"/>
      <c r="F64" s="30">
        <f t="shared" si="4"/>
        <v>-70005.899999999994</v>
      </c>
    </row>
    <row r="65" spans="1:6" x14ac:dyDescent="0.25">
      <c r="A65" s="17" t="s">
        <v>24</v>
      </c>
      <c r="B65" s="55">
        <v>2241061.2999999998</v>
      </c>
      <c r="C65" s="46">
        <v>47548.4</v>
      </c>
      <c r="D65" s="30">
        <f t="shared" si="3"/>
        <v>2.1216911826552893</v>
      </c>
      <c r="E65" s="28"/>
      <c r="F65" s="30">
        <f>C65-B65</f>
        <v>-2193512.9</v>
      </c>
    </row>
    <row r="66" spans="1:6" x14ac:dyDescent="0.25">
      <c r="A66" s="17" t="s">
        <v>25</v>
      </c>
      <c r="B66" s="55">
        <v>215012.1</v>
      </c>
      <c r="C66" s="46">
        <v>6604.6</v>
      </c>
      <c r="D66" s="30">
        <f t="shared" si="3"/>
        <v>3.0717341024063298</v>
      </c>
      <c r="E66" s="28"/>
      <c r="F66" s="30">
        <f t="shared" si="4"/>
        <v>-208407.5</v>
      </c>
    </row>
    <row r="67" spans="1:6" x14ac:dyDescent="0.25">
      <c r="A67" s="16" t="s">
        <v>95</v>
      </c>
      <c r="B67" s="56">
        <f>B68+B69+B70+B71</f>
        <v>1522909.43</v>
      </c>
      <c r="C67" s="25">
        <f>C68+C69+C70+C71</f>
        <v>27072.7</v>
      </c>
      <c r="D67" s="26">
        <f t="shared" si="3"/>
        <v>1.7776959986386058</v>
      </c>
      <c r="E67" s="28"/>
      <c r="F67" s="26">
        <f t="shared" si="4"/>
        <v>-1495836.73</v>
      </c>
    </row>
    <row r="68" spans="1:6" x14ac:dyDescent="0.25">
      <c r="A68" s="17" t="s">
        <v>26</v>
      </c>
      <c r="B68" s="55">
        <v>152052.23000000001</v>
      </c>
      <c r="C68" s="46">
        <v>2113.6999999999998</v>
      </c>
      <c r="D68" s="30">
        <f>C68/B68*100</f>
        <v>1.3901144363354616</v>
      </c>
      <c r="E68" s="28"/>
      <c r="F68" s="30">
        <f>C68-B68</f>
        <v>-149938.53</v>
      </c>
    </row>
    <row r="69" spans="1:6" x14ac:dyDescent="0.25">
      <c r="A69" s="17" t="s">
        <v>27</v>
      </c>
      <c r="B69" s="55">
        <v>33746.1</v>
      </c>
      <c r="C69" s="46">
        <v>0</v>
      </c>
      <c r="D69" s="30">
        <f>C69/B69*100</f>
        <v>0</v>
      </c>
      <c r="E69" s="28"/>
      <c r="F69" s="30">
        <f>C69-B69</f>
        <v>-33746.1</v>
      </c>
    </row>
    <row r="70" spans="1:6" x14ac:dyDescent="0.25">
      <c r="A70" s="17" t="s">
        <v>28</v>
      </c>
      <c r="B70" s="55">
        <v>1155996.2</v>
      </c>
      <c r="C70" s="46">
        <v>20486.3</v>
      </c>
      <c r="D70" s="30">
        <f>C70/B70*100</f>
        <v>1.7721771057724929</v>
      </c>
      <c r="E70" s="28"/>
      <c r="F70" s="30">
        <f>C70-B70</f>
        <v>-1135509.8999999999</v>
      </c>
    </row>
    <row r="71" spans="1:6" x14ac:dyDescent="0.25">
      <c r="A71" s="17" t="s">
        <v>29</v>
      </c>
      <c r="B71" s="55">
        <v>181114.9</v>
      </c>
      <c r="C71" s="46">
        <v>4472.7</v>
      </c>
      <c r="D71" s="30">
        <f>C71/B71*100</f>
        <v>2.4695372937290085</v>
      </c>
      <c r="E71" s="28"/>
      <c r="F71" s="30">
        <f>C71-B71</f>
        <v>-176642.19999999998</v>
      </c>
    </row>
    <row r="72" spans="1:6" x14ac:dyDescent="0.25">
      <c r="A72" s="16" t="s">
        <v>76</v>
      </c>
      <c r="B72" s="56">
        <f>SUM(B73:B74)</f>
        <v>198541.40000000002</v>
      </c>
      <c r="C72" s="56">
        <f>SUM(C73:C74)</f>
        <v>0</v>
      </c>
      <c r="D72" s="26">
        <f t="shared" si="3"/>
        <v>0</v>
      </c>
      <c r="E72" s="28"/>
      <c r="F72" s="26">
        <f t="shared" si="4"/>
        <v>-198541.40000000002</v>
      </c>
    </row>
    <row r="73" spans="1:6" x14ac:dyDescent="0.25">
      <c r="A73" s="19" t="s">
        <v>30</v>
      </c>
      <c r="B73" s="57">
        <v>174971.2</v>
      </c>
      <c r="C73" s="45">
        <v>0</v>
      </c>
      <c r="D73" s="30">
        <f>C73/B73*100</f>
        <v>0</v>
      </c>
      <c r="E73" s="28"/>
      <c r="F73" s="30">
        <f>C73-B73</f>
        <v>-174971.2</v>
      </c>
    </row>
    <row r="74" spans="1:6" x14ac:dyDescent="0.25">
      <c r="A74" s="17" t="s">
        <v>31</v>
      </c>
      <c r="B74" s="55">
        <v>23570.2</v>
      </c>
      <c r="C74" s="46">
        <v>0</v>
      </c>
      <c r="D74" s="30">
        <f>C74/B74*100</f>
        <v>0</v>
      </c>
      <c r="E74" s="28"/>
      <c r="F74" s="30">
        <f>C74-B74</f>
        <v>-23570.2</v>
      </c>
    </row>
    <row r="75" spans="1:6" x14ac:dyDescent="0.25">
      <c r="A75" s="16" t="s">
        <v>77</v>
      </c>
      <c r="B75" s="56">
        <f>SUM(B76:B80)</f>
        <v>8247455.6000000006</v>
      </c>
      <c r="C75" s="25">
        <f>C76+C77+C78+C79+C80</f>
        <v>589386.39999999991</v>
      </c>
      <c r="D75" s="26">
        <f t="shared" ref="D75:D99" si="5">C75/B75*100</f>
        <v>7.1462815756170892</v>
      </c>
      <c r="E75" s="28"/>
      <c r="F75" s="26">
        <f t="shared" si="4"/>
        <v>-7658069.2000000011</v>
      </c>
    </row>
    <row r="76" spans="1:6" x14ac:dyDescent="0.25">
      <c r="A76" s="17" t="s">
        <v>32</v>
      </c>
      <c r="B76" s="55">
        <v>3342497.7</v>
      </c>
      <c r="C76" s="46">
        <v>277097.59999999998</v>
      </c>
      <c r="D76" s="30">
        <f t="shared" si="5"/>
        <v>8.2901358466155397</v>
      </c>
      <c r="E76" s="28"/>
      <c r="F76" s="30">
        <f t="shared" si="4"/>
        <v>-3065400.1</v>
      </c>
    </row>
    <row r="77" spans="1:6" x14ac:dyDescent="0.25">
      <c r="A77" s="17" t="s">
        <v>33</v>
      </c>
      <c r="B77" s="55">
        <v>4225140.4000000004</v>
      </c>
      <c r="C77" s="46">
        <v>285057.3</v>
      </c>
      <c r="D77" s="30">
        <f t="shared" si="5"/>
        <v>6.7466941453590499</v>
      </c>
      <c r="E77" s="28"/>
      <c r="F77" s="30">
        <f t="shared" si="4"/>
        <v>-3940083.1000000006</v>
      </c>
    </row>
    <row r="78" spans="1:6" x14ac:dyDescent="0.25">
      <c r="A78" s="17" t="s">
        <v>34</v>
      </c>
      <c r="B78" s="55">
        <v>359888.1</v>
      </c>
      <c r="C78" s="46">
        <v>14163</v>
      </c>
      <c r="D78" s="30">
        <f t="shared" si="5"/>
        <v>3.9353899170325448</v>
      </c>
      <c r="E78" s="28"/>
      <c r="F78" s="30">
        <f t="shared" si="4"/>
        <v>-345725.1</v>
      </c>
    </row>
    <row r="79" spans="1:6" x14ac:dyDescent="0.25">
      <c r="A79" s="17" t="s">
        <v>35</v>
      </c>
      <c r="B79" s="55">
        <v>448</v>
      </c>
      <c r="C79" s="46">
        <v>16.5</v>
      </c>
      <c r="D79" s="30">
        <f t="shared" si="5"/>
        <v>3.6830357142857144</v>
      </c>
      <c r="E79" s="28"/>
      <c r="F79" s="30">
        <f t="shared" si="4"/>
        <v>-431.5</v>
      </c>
    </row>
    <row r="80" spans="1:6" x14ac:dyDescent="0.25">
      <c r="A80" s="17" t="s">
        <v>36</v>
      </c>
      <c r="B80" s="55">
        <v>319481.40000000002</v>
      </c>
      <c r="C80" s="46">
        <v>13052</v>
      </c>
      <c r="D80" s="30">
        <f t="shared" si="5"/>
        <v>4.0853708541404909</v>
      </c>
      <c r="E80" s="28"/>
      <c r="F80" s="30">
        <f t="shared" si="4"/>
        <v>-306429.40000000002</v>
      </c>
    </row>
    <row r="81" spans="1:6" x14ac:dyDescent="0.25">
      <c r="A81" s="16" t="s">
        <v>78</v>
      </c>
      <c r="B81" s="56">
        <f>SUM(B82:B83)</f>
        <v>309108.90000000002</v>
      </c>
      <c r="C81" s="25">
        <f>C82+C83</f>
        <v>10595.2</v>
      </c>
      <c r="D81" s="26">
        <f t="shared" si="5"/>
        <v>3.4276593135946589</v>
      </c>
      <c r="E81" s="28"/>
      <c r="F81" s="26">
        <f t="shared" si="4"/>
        <v>-298513.7</v>
      </c>
    </row>
    <row r="82" spans="1:6" x14ac:dyDescent="0.25">
      <c r="A82" s="17" t="s">
        <v>37</v>
      </c>
      <c r="B82" s="55">
        <v>257957.5</v>
      </c>
      <c r="C82" s="46">
        <v>8805</v>
      </c>
      <c r="D82" s="30">
        <f t="shared" si="5"/>
        <v>3.4133529748117426</v>
      </c>
      <c r="E82" s="28"/>
      <c r="F82" s="30">
        <f t="shared" si="4"/>
        <v>-249152.5</v>
      </c>
    </row>
    <row r="83" spans="1:6" x14ac:dyDescent="0.25">
      <c r="A83" s="17" t="s">
        <v>38</v>
      </c>
      <c r="B83" s="55">
        <v>51151.4</v>
      </c>
      <c r="C83" s="46">
        <v>1790.2</v>
      </c>
      <c r="D83" s="30">
        <f t="shared" si="5"/>
        <v>3.4998064569102705</v>
      </c>
      <c r="E83" s="28"/>
      <c r="F83" s="30">
        <f t="shared" si="4"/>
        <v>-49361.200000000004</v>
      </c>
    </row>
    <row r="84" spans="1:6" x14ac:dyDescent="0.25">
      <c r="A84" s="16" t="s">
        <v>79</v>
      </c>
      <c r="B84" s="56">
        <f>SUM(B85:B88)</f>
        <v>606213.69999999995</v>
      </c>
      <c r="C84" s="25">
        <f>C85+C86+C87+C88</f>
        <v>2741.2999999999997</v>
      </c>
      <c r="D84" s="26">
        <f t="shared" si="5"/>
        <v>0.45220027195030393</v>
      </c>
      <c r="E84" s="28"/>
      <c r="F84" s="26">
        <f t="shared" si="4"/>
        <v>-603472.39999999991</v>
      </c>
    </row>
    <row r="85" spans="1:6" x14ac:dyDescent="0.25">
      <c r="A85" s="17" t="s">
        <v>39</v>
      </c>
      <c r="B85" s="55">
        <v>2950</v>
      </c>
      <c r="C85" s="46">
        <v>199</v>
      </c>
      <c r="D85" s="30">
        <f t="shared" si="5"/>
        <v>6.7457627118644075</v>
      </c>
      <c r="E85" s="28"/>
      <c r="F85" s="30">
        <f t="shared" si="4"/>
        <v>-2751</v>
      </c>
    </row>
    <row r="86" spans="1:6" x14ac:dyDescent="0.25">
      <c r="A86" s="17" t="s">
        <v>40</v>
      </c>
      <c r="B86" s="55">
        <v>10714.5</v>
      </c>
      <c r="C86" s="46">
        <v>1724.5</v>
      </c>
      <c r="D86" s="30">
        <f t="shared" si="5"/>
        <v>16.095011433104673</v>
      </c>
      <c r="E86" s="28"/>
      <c r="F86" s="30">
        <f t="shared" si="4"/>
        <v>-8990</v>
      </c>
    </row>
    <row r="87" spans="1:6" x14ac:dyDescent="0.25">
      <c r="A87" s="17" t="s">
        <v>41</v>
      </c>
      <c r="B87" s="55">
        <v>591922.19999999995</v>
      </c>
      <c r="C87" s="46">
        <v>811.2</v>
      </c>
      <c r="D87" s="30">
        <f t="shared" si="5"/>
        <v>0.13704503733767717</v>
      </c>
      <c r="E87" s="28"/>
      <c r="F87" s="30">
        <f t="shared" si="4"/>
        <v>-591111</v>
      </c>
    </row>
    <row r="88" spans="1:6" x14ac:dyDescent="0.25">
      <c r="A88" s="17" t="s">
        <v>42</v>
      </c>
      <c r="B88" s="55">
        <v>627</v>
      </c>
      <c r="C88" s="46">
        <v>6.6</v>
      </c>
      <c r="D88" s="30">
        <f t="shared" si="5"/>
        <v>1.0526315789473684</v>
      </c>
      <c r="E88" s="28"/>
      <c r="F88" s="30">
        <f t="shared" si="4"/>
        <v>-620.4</v>
      </c>
    </row>
    <row r="89" spans="1:6" x14ac:dyDescent="0.25">
      <c r="A89" s="16" t="s">
        <v>80</v>
      </c>
      <c r="B89" s="56">
        <f>B90+B91+B92+B93</f>
        <v>272901.09999999998</v>
      </c>
      <c r="C89" s="25">
        <f>C90+C91+C92+C93</f>
        <v>16988.099999999999</v>
      </c>
      <c r="D89" s="26">
        <f t="shared" si="5"/>
        <v>6.225002390976071</v>
      </c>
      <c r="E89" s="28"/>
      <c r="F89" s="26">
        <f t="shared" si="4"/>
        <v>-255912.99999999997</v>
      </c>
    </row>
    <row r="90" spans="1:6" x14ac:dyDescent="0.25">
      <c r="A90" s="19" t="s">
        <v>43</v>
      </c>
      <c r="B90" s="57">
        <v>27328</v>
      </c>
      <c r="C90" s="45">
        <v>1008.9</v>
      </c>
      <c r="D90" s="30">
        <f t="shared" si="5"/>
        <v>3.6918179156908661</v>
      </c>
      <c r="E90" s="28"/>
      <c r="F90" s="30">
        <f t="shared" si="4"/>
        <v>-26319.1</v>
      </c>
    </row>
    <row r="91" spans="1:6" x14ac:dyDescent="0.25">
      <c r="A91" s="19" t="s">
        <v>44</v>
      </c>
      <c r="B91" s="57">
        <v>4700</v>
      </c>
      <c r="C91" s="45">
        <v>0</v>
      </c>
      <c r="D91" s="30">
        <f t="shared" si="5"/>
        <v>0</v>
      </c>
      <c r="E91" s="28"/>
      <c r="F91" s="30">
        <f t="shared" si="4"/>
        <v>-4700</v>
      </c>
    </row>
    <row r="92" spans="1:6" x14ac:dyDescent="0.25">
      <c r="A92" s="19" t="s">
        <v>45</v>
      </c>
      <c r="B92" s="57">
        <v>220129</v>
      </c>
      <c r="C92" s="45">
        <v>14830</v>
      </c>
      <c r="D92" s="30">
        <f t="shared" si="5"/>
        <v>6.736958783258908</v>
      </c>
      <c r="E92" s="28"/>
      <c r="F92" s="30">
        <f t="shared" si="4"/>
        <v>-205299</v>
      </c>
    </row>
    <row r="93" spans="1:6" x14ac:dyDescent="0.25">
      <c r="A93" s="19" t="s">
        <v>46</v>
      </c>
      <c r="B93" s="57">
        <v>20744.099999999999</v>
      </c>
      <c r="C93" s="45">
        <v>1149.2</v>
      </c>
      <c r="D93" s="30">
        <f t="shared" si="5"/>
        <v>5.5398884502099399</v>
      </c>
      <c r="E93" s="28"/>
      <c r="F93" s="30">
        <f t="shared" si="4"/>
        <v>-19594.899999999998</v>
      </c>
    </row>
    <row r="94" spans="1:6" x14ac:dyDescent="0.25">
      <c r="A94" s="18" t="s">
        <v>81</v>
      </c>
      <c r="B94" s="58">
        <f>B95+B96</f>
        <v>18390.900000000001</v>
      </c>
      <c r="C94" s="25">
        <f>C95+C96</f>
        <v>740</v>
      </c>
      <c r="D94" s="26">
        <f t="shared" si="5"/>
        <v>4.0237291269051543</v>
      </c>
      <c r="E94" s="28"/>
      <c r="F94" s="26">
        <f t="shared" si="4"/>
        <v>-17650.900000000001</v>
      </c>
    </row>
    <row r="95" spans="1:6" x14ac:dyDescent="0.25">
      <c r="A95" s="17" t="s">
        <v>47</v>
      </c>
      <c r="B95" s="57">
        <v>9000</v>
      </c>
      <c r="C95" s="45">
        <v>0</v>
      </c>
      <c r="D95" s="30">
        <f t="shared" si="5"/>
        <v>0</v>
      </c>
      <c r="E95" s="28"/>
      <c r="F95" s="30">
        <f t="shared" si="4"/>
        <v>-9000</v>
      </c>
    </row>
    <row r="96" spans="1:6" x14ac:dyDescent="0.25">
      <c r="A96" s="17" t="s">
        <v>48</v>
      </c>
      <c r="B96" s="57">
        <v>9390.9</v>
      </c>
      <c r="C96" s="45">
        <v>740</v>
      </c>
      <c r="D96" s="30">
        <f t="shared" si="5"/>
        <v>7.8799689060686404</v>
      </c>
      <c r="E96" s="28"/>
      <c r="F96" s="30">
        <f t="shared" si="4"/>
        <v>-8650.9</v>
      </c>
    </row>
    <row r="97" spans="1:6" x14ac:dyDescent="0.25">
      <c r="A97" s="18" t="s">
        <v>102</v>
      </c>
      <c r="B97" s="56">
        <f>B98</f>
        <v>70605.5</v>
      </c>
      <c r="C97" s="25">
        <f>C98</f>
        <v>5134.8999999999996</v>
      </c>
      <c r="D97" s="26">
        <f t="shared" si="5"/>
        <v>7.2726628945337115</v>
      </c>
      <c r="E97" s="28"/>
      <c r="F97" s="26">
        <f t="shared" si="4"/>
        <v>-65470.6</v>
      </c>
    </row>
    <row r="98" spans="1:6" ht="27.6" x14ac:dyDescent="0.25">
      <c r="A98" s="19" t="s">
        <v>103</v>
      </c>
      <c r="B98" s="55">
        <v>70605.5</v>
      </c>
      <c r="C98" s="46">
        <v>5134.8999999999996</v>
      </c>
      <c r="D98" s="30">
        <f t="shared" si="5"/>
        <v>7.2726628945337115</v>
      </c>
      <c r="E98" s="28"/>
      <c r="F98" s="30">
        <f t="shared" si="4"/>
        <v>-65470.6</v>
      </c>
    </row>
    <row r="99" spans="1:6" x14ac:dyDescent="0.25">
      <c r="A99" s="24" t="s">
        <v>89</v>
      </c>
      <c r="B99" s="25">
        <f>B51+B59+B63+B67+B72+B75+B81+B84+B89+B94+B97</f>
        <v>14387752.529999999</v>
      </c>
      <c r="C99" s="25">
        <f>C51+C59+C63+C67+C72+C75+C81+C84+C89+C94+C97</f>
        <v>722337.09999999986</v>
      </c>
      <c r="D99" s="26">
        <f t="shared" si="5"/>
        <v>5.0204998904022702</v>
      </c>
      <c r="E99" s="28"/>
      <c r="F99" s="26">
        <f>C99-B99</f>
        <v>-13665415.43</v>
      </c>
    </row>
    <row r="100" spans="1:6" ht="27.6" x14ac:dyDescent="0.25">
      <c r="A100" s="7" t="s">
        <v>97</v>
      </c>
      <c r="B100" s="10"/>
      <c r="C100" s="54"/>
      <c r="D100" s="11"/>
      <c r="E100" s="28"/>
      <c r="F100" s="12"/>
    </row>
    <row r="101" spans="1:6" x14ac:dyDescent="0.25">
      <c r="A101" s="7"/>
      <c r="B101" s="10"/>
      <c r="C101" s="54"/>
      <c r="D101" s="11"/>
      <c r="E101" s="28"/>
      <c r="F101" s="12"/>
    </row>
    <row r="102" spans="1:6" x14ac:dyDescent="0.25">
      <c r="A102" s="6" t="s">
        <v>96</v>
      </c>
      <c r="B102" s="25">
        <f>B49-B99+B100</f>
        <v>-586134.4299999997</v>
      </c>
      <c r="C102" s="25">
        <f>C49-C99+C100</f>
        <v>-179028.39999999991</v>
      </c>
      <c r="D102" s="26"/>
      <c r="E102" s="13"/>
      <c r="F102" s="29" t="s">
        <v>94</v>
      </c>
    </row>
    <row r="103" spans="1:6" x14ac:dyDescent="0.25">
      <c r="A103" s="18" t="s">
        <v>84</v>
      </c>
      <c r="B103" s="25">
        <f>B104+B105</f>
        <v>771134.40000000014</v>
      </c>
      <c r="C103" s="25">
        <f>C104+C105</f>
        <v>0</v>
      </c>
      <c r="D103" s="14"/>
      <c r="E103" s="13"/>
      <c r="F103" s="29" t="s">
        <v>94</v>
      </c>
    </row>
    <row r="104" spans="1:6" x14ac:dyDescent="0.25">
      <c r="A104" s="19" t="s">
        <v>85</v>
      </c>
      <c r="B104" s="29">
        <v>1274751.1000000001</v>
      </c>
      <c r="C104" s="30">
        <v>0</v>
      </c>
      <c r="D104" s="14"/>
      <c r="E104" s="13"/>
      <c r="F104" s="29" t="s">
        <v>94</v>
      </c>
    </row>
    <row r="105" spans="1:6" x14ac:dyDescent="0.25">
      <c r="A105" s="19" t="s">
        <v>86</v>
      </c>
      <c r="B105" s="29">
        <v>-503616.7</v>
      </c>
      <c r="C105" s="30">
        <v>0</v>
      </c>
      <c r="D105" s="14"/>
      <c r="E105" s="13"/>
      <c r="F105" s="29" t="s">
        <v>94</v>
      </c>
    </row>
    <row r="106" spans="1:6" x14ac:dyDescent="0.25">
      <c r="A106" s="18" t="s">
        <v>93</v>
      </c>
      <c r="B106" s="25">
        <v>-385000</v>
      </c>
      <c r="C106" s="25"/>
      <c r="D106" s="14"/>
      <c r="E106" s="13"/>
      <c r="F106" s="29" t="s">
        <v>94</v>
      </c>
    </row>
    <row r="107" spans="1:6" ht="27.6" x14ac:dyDescent="0.25">
      <c r="A107" s="18" t="s">
        <v>87</v>
      </c>
      <c r="B107" s="25">
        <v>200000</v>
      </c>
      <c r="C107" s="25">
        <v>179028.4</v>
      </c>
      <c r="D107" s="14"/>
      <c r="E107" s="13"/>
      <c r="F107" s="29" t="s">
        <v>94</v>
      </c>
    </row>
    <row r="108" spans="1:6" ht="27.6" x14ac:dyDescent="0.25">
      <c r="A108" s="8" t="s">
        <v>88</v>
      </c>
      <c r="B108" s="25">
        <f>B103+B106+B107</f>
        <v>586134.40000000014</v>
      </c>
      <c r="C108" s="25">
        <f>C103+C106+C107</f>
        <v>179028.4</v>
      </c>
      <c r="D108" s="14"/>
      <c r="E108" s="13"/>
      <c r="F108" s="29" t="s">
        <v>94</v>
      </c>
    </row>
    <row r="109" spans="1:6" x14ac:dyDescent="0.25">
      <c r="A109" s="35"/>
      <c r="B109" s="36"/>
      <c r="C109" s="36"/>
      <c r="D109" s="37"/>
      <c r="E109" s="38"/>
      <c r="F109" s="39"/>
    </row>
    <row r="110" spans="1:6" x14ac:dyDescent="0.25">
      <c r="A110" s="35"/>
      <c r="B110" s="36"/>
      <c r="C110" s="36"/>
      <c r="D110" s="37"/>
      <c r="E110" s="38"/>
      <c r="F110" s="39"/>
    </row>
    <row r="112" spans="1:6" x14ac:dyDescent="0.25">
      <c r="A112" s="15" t="s">
        <v>108</v>
      </c>
      <c r="F112" s="27" t="s">
        <v>109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01.02.2023</vt:lpstr>
      <vt:lpstr>Лист1</vt:lpstr>
      <vt:lpstr>'на 01.02.2023'!Заголовки_для_печати</vt:lpstr>
      <vt:lpstr>'на 01.02.2023'!Область_печати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2023-02-07T13:43:30Z</dcterms:modified>
</cp:coreProperties>
</file>