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1610" yWindow="6590" windowWidth="9720" windowHeight="5160" tabRatio="844"/>
  </bookViews>
  <sheets>
    <sheet name="бюджет 01.02.2018" sheetId="330" r:id="rId1"/>
    <sheet name="Лист1" sheetId="329" r:id="rId2"/>
  </sheets>
  <definedNames>
    <definedName name="_xlnm.Print_Area" localSheetId="0">'бюджет 01.02.2018'!$A$1:$E$136</definedName>
  </definedNames>
  <calcPr calcId="145621"/>
</workbook>
</file>

<file path=xl/calcChain.xml><?xml version="1.0" encoding="utf-8"?>
<calcChain xmlns="http://schemas.openxmlformats.org/spreadsheetml/2006/main">
  <c r="D70" i="330" l="1"/>
  <c r="D68" i="330"/>
  <c r="D81" i="330"/>
  <c r="E133" i="330" l="1"/>
  <c r="D132" i="330"/>
  <c r="C132" i="330"/>
  <c r="E131" i="330"/>
  <c r="E130" i="330"/>
  <c r="D129" i="330"/>
  <c r="C129" i="330"/>
  <c r="E128" i="330"/>
  <c r="E127" i="330"/>
  <c r="E126" i="330"/>
  <c r="E125" i="330"/>
  <c r="D124" i="330"/>
  <c r="C124" i="330"/>
  <c r="E123" i="330"/>
  <c r="E122" i="330"/>
  <c r="E121" i="330"/>
  <c r="E120" i="330"/>
  <c r="D119" i="330"/>
  <c r="C119" i="330"/>
  <c r="E119" i="330" s="1"/>
  <c r="E118" i="330"/>
  <c r="E117" i="330"/>
  <c r="D116" i="330"/>
  <c r="C116" i="330"/>
  <c r="E115" i="330"/>
  <c r="E114" i="330"/>
  <c r="E113" i="330"/>
  <c r="E112" i="330"/>
  <c r="E111" i="330"/>
  <c r="D110" i="330"/>
  <c r="C110" i="330"/>
  <c r="E109" i="330"/>
  <c r="E108" i="330"/>
  <c r="D106" i="330"/>
  <c r="E106" i="330" s="1"/>
  <c r="C106" i="330"/>
  <c r="E105" i="330"/>
  <c r="E104" i="330"/>
  <c r="E103" i="330"/>
  <c r="E102" i="330"/>
  <c r="D101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D48" i="330"/>
  <c r="C48" i="330"/>
  <c r="E47" i="330"/>
  <c r="E46" i="330"/>
  <c r="D45" i="330"/>
  <c r="C45" i="330"/>
  <c r="E44" i="330"/>
  <c r="D42" i="330"/>
  <c r="E42" i="330" s="1"/>
  <c r="C42" i="330"/>
  <c r="E41" i="330"/>
  <c r="D40" i="330"/>
  <c r="C40" i="330"/>
  <c r="E39" i="330"/>
  <c r="E36" i="330"/>
  <c r="E35" i="330"/>
  <c r="E34" i="330"/>
  <c r="E33" i="330"/>
  <c r="D31" i="330"/>
  <c r="E31" i="330" s="1"/>
  <c r="C31" i="330"/>
  <c r="C28" i="330" s="1"/>
  <c r="E26" i="330"/>
  <c r="E25" i="330"/>
  <c r="E24" i="330"/>
  <c r="D23" i="330"/>
  <c r="C23" i="330"/>
  <c r="E22" i="330"/>
  <c r="E21" i="330"/>
  <c r="D20" i="330"/>
  <c r="C20" i="330"/>
  <c r="E19" i="330"/>
  <c r="E18" i="330"/>
  <c r="E17" i="330"/>
  <c r="D16" i="330"/>
  <c r="C16" i="330"/>
  <c r="E15" i="330"/>
  <c r="E14" i="330"/>
  <c r="E13" i="330"/>
  <c r="D12" i="330"/>
  <c r="C12" i="330"/>
  <c r="E11" i="330"/>
  <c r="D10" i="330"/>
  <c r="E10" i="330" s="1"/>
  <c r="C10" i="330"/>
  <c r="E9" i="330"/>
  <c r="D8" i="330"/>
  <c r="C8" i="330"/>
  <c r="E70" i="330" l="1"/>
  <c r="E48" i="330"/>
  <c r="E40" i="330"/>
  <c r="E23" i="330"/>
  <c r="E20" i="330"/>
  <c r="E12" i="330"/>
  <c r="C6" i="330"/>
  <c r="C79" i="330" s="1"/>
  <c r="E45" i="330"/>
  <c r="D6" i="330"/>
  <c r="E16" i="330"/>
  <c r="E110" i="330"/>
  <c r="E132" i="330"/>
  <c r="E129" i="330"/>
  <c r="E124" i="330"/>
  <c r="E116" i="330"/>
  <c r="E101" i="330"/>
  <c r="C134" i="330"/>
  <c r="E95" i="330"/>
  <c r="E89" i="330"/>
  <c r="D134" i="330"/>
  <c r="D28" i="330"/>
  <c r="E28" i="330" s="1"/>
  <c r="E8" i="330"/>
  <c r="E68" i="330"/>
  <c r="E81" i="330"/>
  <c r="C80" i="330" l="1"/>
  <c r="E134" i="330"/>
  <c r="E6" i="330" l="1"/>
  <c r="D79" i="330"/>
  <c r="E79" i="330" l="1"/>
  <c r="D80" i="330"/>
</calcChain>
</file>

<file path=xl/sharedStrings.xml><?xml version="1.0" encoding="utf-8"?>
<sst xmlns="http://schemas.openxmlformats.org/spreadsheetml/2006/main" count="261" uniqueCount="260">
  <si>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</si>
  <si>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</si>
  <si>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</si>
  <si>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</si>
  <si>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НАЛОГИ НА ПРИБЫЛЬ,ДОХОДЫ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</si>
  <si>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</si>
  <si>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</si>
  <si>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</si>
  <si>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</si>
  <si>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</si>
  <si>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</si>
  <si>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</si>
  <si>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</si>
  <si>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</si>
  <si>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</si>
  <si>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</si>
  <si>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</si>
  <si>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</si>
  <si>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</si>
  <si>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</si>
  <si>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</si>
  <si>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</si>
  <si>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</si>
  <si>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</si>
  <si>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</si>
  <si>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</si>
  <si>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</si>
  <si>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</si>
  <si>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</si>
  <si>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</si>
  <si>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</si>
  <si>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</si>
  <si>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</si>
  <si>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</si>
  <si>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</si>
  <si>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</si>
  <si>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</si>
  <si>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</si>
  <si>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</si>
  <si>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</si>
  <si>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</si>
  <si>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</si>
  <si>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</si>
  <si>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</si>
  <si>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</si>
  <si>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</si>
  <si>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</si>
  <si>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</si>
  <si>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</si>
  <si>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</si>
  <si>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</si>
  <si>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</si>
  <si>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</si>
  <si>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</si>
  <si>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</si>
  <si>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</si>
  <si>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</si>
  <si>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</si>
  <si>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</si>
  <si>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</si>
  <si>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</si>
  <si>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</si>
  <si>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</si>
  <si>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</si>
  <si>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</si>
  <si>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</si>
  <si>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</si>
  <si>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</si>
  <si>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</si>
  <si>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</si>
  <si>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</si>
  <si>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</si>
  <si>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</si>
  <si>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</si>
  <si>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</si>
  <si>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</si>
  <si>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</si>
  <si>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</si>
  <si>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</si>
  <si>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</si>
  <si>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</si>
  <si>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</si>
  <si>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</si>
  <si>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</si>
  <si>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</si>
  <si>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</si>
  <si>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</si>
  <si>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</si>
  <si>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</si>
  <si>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</si>
  <si>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</si>
  <si>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</si>
  <si>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</si>
  <si>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</si>
  <si>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</si>
  <si>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</si>
  <si>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</si>
  <si>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</si>
  <si>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</si>
  <si>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</si>
  <si>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</si>
  <si>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</si>
  <si>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</si>
  <si>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</si>
  <si>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</si>
  <si>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</si>
  <si>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</si>
  <si>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</si>
  <si>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</si>
  <si>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</si>
  <si>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</si>
  <si>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</si>
  <si>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</si>
  <si>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</si>
  <si>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</si>
  <si>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</si>
  <si>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</si>
  <si>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</si>
  <si>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</si>
  <si>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</si>
  <si>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</si>
  <si>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</si>
  <si>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</si>
  <si>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</si>
  <si>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</si>
  <si>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</si>
  <si>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</si>
  <si>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</si>
  <si>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</si>
  <si>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</si>
  <si>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</si>
  <si>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</si>
  <si>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</si>
  <si>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</si>
  <si>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</si>
  <si>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</si>
  <si>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Функционирование  законодательных (представительных) органов госуда-рственной власти и представительных органов муниципальных образований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</si>
  <si>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</si>
  <si>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</si>
  <si>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</si>
  <si>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</si>
  <si>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</si>
  <si>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</si>
  <si>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</si>
  <si>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</si>
  <si>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</si>
  <si>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</si>
  <si>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</si>
  <si>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</si>
  <si>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</si>
  <si>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</si>
  <si>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</si>
  <si>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</si>
  <si>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</si>
  <si>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</si>
  <si>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</si>
  <si>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</si>
  <si>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</si>
  <si>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</si>
  <si>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</si>
  <si>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</si>
  <si>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</si>
  <si>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</si>
  <si>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</si>
  <si>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</si>
  <si>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</si>
  <si>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</si>
  <si>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</si>
  <si>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</si>
  <si>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</si>
  <si>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</si>
  <si>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</si>
  <si>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</si>
  <si>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</si>
  <si>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</si>
  <si>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</si>
  <si>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</si>
  <si>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</si>
  <si>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</si>
  <si>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</si>
  <si>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</si>
  <si>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</si>
  <si>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</si>
  <si>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</si>
  <si>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</si>
  <si>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</si>
  <si>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</si>
  <si>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</si>
  <si>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</si>
  <si>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</si>
  <si>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</si>
  <si>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</si>
  <si>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</si>
  <si>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</si>
  <si>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</si>
  <si>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</si>
  <si>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</si>
  <si>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Обслуживание внутреннего государственного и муниципального долга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</si>
  <si>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</si>
  <si>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</si>
  <si>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</si>
  <si>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</si>
  <si>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</si>
  <si>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</si>
  <si>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</si>
  <si>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</si>
  <si>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</si>
  <si>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</si>
  <si>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</si>
  <si>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</si>
  <si>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</si>
  <si>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</si>
  <si>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</si>
  <si>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</si>
  <si>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</si>
  <si>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</si>
  <si>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</si>
  <si>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</si>
  <si>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</si>
  <si>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</si>
  <si>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</si>
  <si>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</si>
  <si>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</si>
  <si>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</si>
  <si>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</si>
  <si>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</si>
  <si>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</si>
  <si>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</si>
  <si>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</si>
  <si>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</si>
  <si>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</si>
  <si>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Организация и проведение выборов в законодательные (представительные) органы муниципального образования 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</si>
  <si>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</si>
  <si>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</si>
  <si>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</si>
  <si>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</si>
  <si>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</si>
  <si>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</si>
  <si>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</si>
  <si>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</si>
  <si>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</si>
  <si>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</si>
  <si>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</si>
  <si>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</si>
  <si>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</si>
  <si>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</si>
  <si>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</si>
  <si>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</si>
  <si>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</si>
  <si>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</si>
  <si>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</si>
  <si>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</si>
  <si>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</si>
  <si>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Начальник финансового управления администрации г.Чебоксары                                                                                  Н.Р. Чижанова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</si>
  <si>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</si>
  <si>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</si>
  <si>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</si>
  <si>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</si>
  <si>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по состоянию на 01 февраля 2018 года</t>
  </si>
  <si>
    <t xml:space="preserve">Исполнено                за январь                  2018 года      (тыс.руб.)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</si>
</sst>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"/>
    <numFmt numFmtId="168" formatCode="0.0,"/>
    <numFmt numFmtId="169" formatCode="#,##0.00000"/>
  </numFmts>
  <fonts count="41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20"/>
      <name val="Arial Cyr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21">
    <xf numFmtId="0" fontId="0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0" borderId="0"/>
    <xf numFmtId="0" fontId="19" fillId="0" borderId="0"/>
    <xf numFmtId="166" fontId="20" fillId="25" borderId="7">
      <alignment horizontal="right" vertical="top" shrinkToFit="1"/>
    </xf>
    <xf numFmtId="166" fontId="20" fillId="26" borderId="7">
      <alignment horizontal="right" vertical="top" shrinkToFit="1"/>
    </xf>
    <xf numFmtId="166" fontId="21" fillId="0" borderId="7">
      <alignment horizontal="right" vertical="top" shrinkToFit="1"/>
    </xf>
    <xf numFmtId="0" fontId="21" fillId="0" borderId="0">
      <alignment horizontal="center" vertical="center" wrapText="1" shrinkToFit="1"/>
    </xf>
    <xf numFmtId="166" fontId="22" fillId="27" borderId="7">
      <alignment horizontal="right" vertical="center" shrinkToFit="1"/>
    </xf>
    <xf numFmtId="166" fontId="22" fillId="26" borderId="7">
      <alignment horizontal="right" vertical="top" shrinkToFit="1"/>
    </xf>
    <xf numFmtId="166" fontId="22" fillId="28" borderId="7">
      <alignment horizontal="right" vertical="top" shrinkToFit="1"/>
    </xf>
    <xf numFmtId="166" fontId="22" fillId="0" borderId="7">
      <alignment horizontal="right" vertical="top" shrinkToFit="1"/>
    </xf>
    <xf numFmtId="0" fontId="23" fillId="0" borderId="0"/>
    <xf numFmtId="0" fontId="23" fillId="0" borderId="0"/>
    <xf numFmtId="0" fontId="19" fillId="0" borderId="0"/>
    <xf numFmtId="0" fontId="21" fillId="29" borderId="0"/>
    <xf numFmtId="0" fontId="21" fillId="30" borderId="0"/>
    <xf numFmtId="0" fontId="21" fillId="29" borderId="0"/>
    <xf numFmtId="0" fontId="22" fillId="0" borderId="0"/>
    <xf numFmtId="0" fontId="21" fillId="0" borderId="0">
      <alignment wrapText="1"/>
    </xf>
    <xf numFmtId="0" fontId="22" fillId="0" borderId="0"/>
    <xf numFmtId="0" fontId="22" fillId="0" borderId="0">
      <alignment horizontal="left"/>
    </xf>
    <xf numFmtId="0" fontId="24" fillId="0" borderId="0">
      <alignment horizontal="center" wrapText="1"/>
    </xf>
    <xf numFmtId="0" fontId="22" fillId="0" borderId="0">
      <alignment horizontal="left"/>
    </xf>
    <xf numFmtId="0" fontId="21" fillId="0" borderId="0">
      <alignment horizontal="left" vertical="center" wrapText="1"/>
    </xf>
    <xf numFmtId="0" fontId="24" fillId="0" borderId="0">
      <alignment horizontal="center"/>
    </xf>
    <xf numFmtId="0" fontId="21" fillId="0" borderId="0">
      <alignment horizontal="left" vertical="center" wrapText="1"/>
    </xf>
    <xf numFmtId="0" fontId="20" fillId="0" borderId="0">
      <alignment horizontal="center" vertical="center" shrinkToFit="1"/>
    </xf>
    <xf numFmtId="0" fontId="21" fillId="0" borderId="0">
      <alignment horizontal="right"/>
    </xf>
    <xf numFmtId="0" fontId="20" fillId="0" borderId="0">
      <alignment horizontal="center" vertical="center" shrinkToFit="1"/>
    </xf>
    <xf numFmtId="0" fontId="21" fillId="0" borderId="0">
      <alignment horizontal="center" vertical="center" shrinkToFit="1"/>
    </xf>
    <xf numFmtId="0" fontId="21" fillId="30" borderId="8"/>
    <xf numFmtId="0" fontId="21" fillId="0" borderId="0">
      <alignment horizontal="center" vertical="center" shrinkToFit="1"/>
    </xf>
    <xf numFmtId="0" fontId="21" fillId="29" borderId="8"/>
    <xf numFmtId="0" fontId="21" fillId="0" borderId="7">
      <alignment horizontal="center" vertical="center" wrapText="1"/>
    </xf>
    <xf numFmtId="0" fontId="21" fillId="29" borderId="8"/>
    <xf numFmtId="0" fontId="22" fillId="0" borderId="7">
      <alignment horizontal="center" vertical="center" wrapText="1"/>
    </xf>
    <xf numFmtId="0" fontId="21" fillId="30" borderId="9"/>
    <xf numFmtId="0" fontId="22" fillId="0" borderId="7">
      <alignment horizontal="center" vertical="center" wrapText="1"/>
    </xf>
    <xf numFmtId="0" fontId="21" fillId="29" borderId="9"/>
    <xf numFmtId="49" fontId="21" fillId="0" borderId="7">
      <alignment horizontal="left" vertical="top" wrapText="1" indent="2"/>
    </xf>
    <xf numFmtId="0" fontId="21" fillId="29" borderId="9"/>
    <xf numFmtId="0" fontId="22" fillId="26" borderId="7">
      <alignment vertical="top" wrapText="1"/>
    </xf>
    <xf numFmtId="0" fontId="20" fillId="0" borderId="7">
      <alignment horizontal="left"/>
    </xf>
    <xf numFmtId="0" fontId="22" fillId="26" borderId="7">
      <alignment vertical="top" wrapText="1"/>
    </xf>
    <xf numFmtId="0" fontId="22" fillId="28" borderId="7">
      <alignment vertical="top" wrapText="1"/>
    </xf>
    <xf numFmtId="0" fontId="21" fillId="30" borderId="10"/>
    <xf numFmtId="0" fontId="22" fillId="28" borderId="7">
      <alignment vertical="top" wrapText="1"/>
    </xf>
    <xf numFmtId="0" fontId="22" fillId="0" borderId="7">
      <alignment vertical="top" wrapText="1"/>
    </xf>
    <xf numFmtId="0" fontId="21" fillId="0" borderId="0"/>
    <xf numFmtId="0" fontId="22" fillId="0" borderId="7">
      <alignment vertical="top" wrapText="1"/>
    </xf>
    <xf numFmtId="0" fontId="21" fillId="29" borderId="10"/>
    <xf numFmtId="0" fontId="21" fillId="0" borderId="0">
      <alignment horizontal="left" wrapText="1"/>
    </xf>
    <xf numFmtId="0" fontId="21" fillId="29" borderId="10"/>
    <xf numFmtId="0" fontId="22" fillId="0" borderId="7"/>
    <xf numFmtId="49" fontId="21" fillId="0" borderId="7">
      <alignment horizontal="center" vertical="top" shrinkToFit="1"/>
    </xf>
    <xf numFmtId="0" fontId="22" fillId="0" borderId="7"/>
    <xf numFmtId="0" fontId="21" fillId="0" borderId="0">
      <alignment wrapText="1"/>
    </xf>
    <xf numFmtId="4" fontId="21" fillId="0" borderId="7">
      <alignment horizontal="right" vertical="top" shrinkToFit="1"/>
    </xf>
    <xf numFmtId="0" fontId="21" fillId="0" borderId="0">
      <alignment wrapText="1"/>
    </xf>
    <xf numFmtId="0" fontId="22" fillId="0" borderId="7">
      <alignment horizontal="center" vertical="center" wrapText="1"/>
    </xf>
    <xf numFmtId="4" fontId="20" fillId="25" borderId="7">
      <alignment horizontal="right" vertical="top" shrinkToFit="1"/>
    </xf>
    <xf numFmtId="0" fontId="22" fillId="0" borderId="7">
      <alignment horizontal="center" vertical="center" wrapText="1"/>
    </xf>
    <xf numFmtId="49" fontId="22" fillId="26" borderId="7">
      <alignment horizontal="left" vertical="top" shrinkToFit="1"/>
    </xf>
    <xf numFmtId="0" fontId="21" fillId="0" borderId="7">
      <alignment horizontal="center" vertical="center" wrapText="1"/>
    </xf>
    <xf numFmtId="49" fontId="22" fillId="26" borderId="7">
      <alignment horizontal="left" vertical="top" shrinkToFit="1"/>
    </xf>
    <xf numFmtId="0" fontId="22" fillId="28" borderId="11">
      <alignment wrapText="1"/>
    </xf>
    <xf numFmtId="0" fontId="21" fillId="0" borderId="0">
      <alignment horizontal="left" wrapText="1"/>
    </xf>
    <xf numFmtId="0" fontId="22" fillId="28" borderId="11">
      <alignment wrapText="1"/>
    </xf>
    <xf numFmtId="49" fontId="22" fillId="0" borderId="7">
      <alignment horizontal="left" vertical="top" shrinkToFit="1"/>
    </xf>
    <xf numFmtId="10" fontId="21" fillId="0" borderId="7">
      <alignment horizontal="right" vertical="top" shrinkToFit="1"/>
    </xf>
    <xf numFmtId="49" fontId="22" fillId="0" borderId="7">
      <alignment horizontal="left" vertical="top" shrinkToFit="1"/>
    </xf>
    <xf numFmtId="0" fontId="22" fillId="27" borderId="7">
      <alignment horizontal="left" vertical="center" shrinkToFit="1"/>
    </xf>
    <xf numFmtId="10" fontId="20" fillId="25" borderId="7">
      <alignment horizontal="right" vertical="top" shrinkToFit="1"/>
    </xf>
    <xf numFmtId="0" fontId="22" fillId="27" borderId="7">
      <alignment horizontal="left" vertical="center" shrinkToFit="1"/>
    </xf>
    <xf numFmtId="49" fontId="22" fillId="28" borderId="12">
      <alignment horizontal="left" vertical="top" shrinkToFit="1"/>
    </xf>
    <xf numFmtId="0" fontId="24" fillId="0" borderId="0">
      <alignment horizontal="center" wrapText="1"/>
    </xf>
    <xf numFmtId="49" fontId="22" fillId="28" borderId="12">
      <alignment horizontal="left" vertical="top" shrinkToFit="1"/>
    </xf>
    <xf numFmtId="0" fontId="22" fillId="0" borderId="7">
      <alignment horizontal="center" vertical="center" wrapText="1"/>
    </xf>
    <xf numFmtId="0" fontId="24" fillId="0" borderId="0">
      <alignment horizontal="center"/>
    </xf>
    <xf numFmtId="0" fontId="22" fillId="0" borderId="7">
      <alignment horizontal="center" vertical="center" wrapText="1"/>
    </xf>
    <xf numFmtId="4" fontId="22" fillId="26" borderId="7">
      <alignment horizontal="right" vertical="top" shrinkToFit="1"/>
    </xf>
    <xf numFmtId="0" fontId="20" fillId="0" borderId="7">
      <alignment vertical="top" wrapText="1"/>
    </xf>
    <xf numFmtId="4" fontId="22" fillId="26" borderId="7">
      <alignment horizontal="right" vertical="top" shrinkToFit="1"/>
    </xf>
    <xf numFmtId="4" fontId="22" fillId="28" borderId="7">
      <alignment horizontal="right" vertical="top" shrinkToFit="1"/>
    </xf>
    <xf numFmtId="4" fontId="20" fillId="26" borderId="7">
      <alignment horizontal="right" vertical="top" shrinkToFit="1"/>
    </xf>
    <xf numFmtId="4" fontId="22" fillId="28" borderId="7">
      <alignment horizontal="right" vertical="top" shrinkToFit="1"/>
    </xf>
    <xf numFmtId="4" fontId="22" fillId="0" borderId="7">
      <alignment horizontal="right" vertical="top" shrinkToFit="1"/>
    </xf>
    <xf numFmtId="10" fontId="20" fillId="26" borderId="7">
      <alignment horizontal="right" vertical="top" shrinkToFit="1"/>
    </xf>
    <xf numFmtId="4" fontId="22" fillId="0" borderId="7">
      <alignment horizontal="right" vertical="top" shrinkToFit="1"/>
    </xf>
    <xf numFmtId="4" fontId="22" fillId="27" borderId="7">
      <alignment horizontal="right" vertical="center" shrinkToFit="1"/>
    </xf>
    <xf numFmtId="0" fontId="22" fillId="0" borderId="0">
      <alignment horizontal="left" vertical="top"/>
    </xf>
    <xf numFmtId="0" fontId="22" fillId="0" borderId="13"/>
    <xf numFmtId="0" fontId="22" fillId="0" borderId="14">
      <alignment horizontal="right"/>
    </xf>
    <xf numFmtId="49" fontId="22" fillId="0" borderId="15">
      <alignment horizontal="center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5" fillId="37" borderId="16" applyNumberFormat="0" applyAlignment="0" applyProtection="0"/>
    <xf numFmtId="0" fontId="25" fillId="37" borderId="16" applyNumberFormat="0" applyAlignment="0" applyProtection="0"/>
    <xf numFmtId="0" fontId="26" fillId="38" borderId="17" applyNumberFormat="0" applyAlignment="0" applyProtection="0"/>
    <xf numFmtId="0" fontId="26" fillId="38" borderId="17" applyNumberFormat="0" applyAlignment="0" applyProtection="0"/>
    <xf numFmtId="0" fontId="27" fillId="38" borderId="16" applyNumberFormat="0" applyAlignment="0" applyProtection="0"/>
    <xf numFmtId="0" fontId="27" fillId="38" borderId="16" applyNumberFormat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39" borderId="22" applyNumberFormat="0" applyAlignment="0" applyProtection="0"/>
    <xf numFmtId="0" fontId="32" fillId="39" borderId="2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11" fillId="0" borderId="0"/>
    <xf numFmtId="0" fontId="9" fillId="0" borderId="0"/>
    <xf numFmtId="0" fontId="12" fillId="2" borderId="0"/>
    <xf numFmtId="0" fontId="11" fillId="2" borderId="0"/>
    <xf numFmtId="0" fontId="11" fillId="2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4" fillId="2" borderId="0"/>
    <xf numFmtId="0" fontId="11" fillId="2" borderId="0"/>
    <xf numFmtId="0" fontId="15" fillId="2" borderId="0"/>
    <xf numFmtId="0" fontId="11" fillId="2" borderId="0"/>
    <xf numFmtId="0" fontId="16" fillId="0" borderId="0"/>
    <xf numFmtId="0" fontId="9" fillId="0" borderId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25" borderId="23" applyNumberFormat="0" applyFont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1" fillId="2" borderId="0"/>
  </cellStyleXfs>
  <cellXfs count="70">
    <xf numFmtId="0" fontId="0" fillId="0" borderId="0" xfId="0"/>
    <xf numFmtId="168" fontId="8" fillId="4" borderId="0" xfId="0" applyNumberFormat="1" applyFont="1" applyFill="1" applyBorder="1" applyAlignment="1">
      <alignment horizontal="right" vertical="top" shrinkToFit="1"/>
    </xf>
    <xf numFmtId="0" fontId="7" fillId="3" borderId="0" xfId="0" applyFont="1" applyFill="1"/>
    <xf numFmtId="166" fontId="7" fillId="43" borderId="0" xfId="0" applyNumberFormat="1" applyFont="1" applyFill="1" applyAlignment="1">
      <alignment horizontal="right"/>
    </xf>
    <xf numFmtId="0" fontId="2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>
      <alignment horizontal="right"/>
    </xf>
    <xf numFmtId="166" fontId="2" fillId="43" borderId="4" xfId="0" applyNumberFormat="1" applyFont="1" applyFill="1" applyBorder="1"/>
    <xf numFmtId="0" fontId="5" fillId="43" borderId="1" xfId="0" applyFont="1" applyFill="1" applyBorder="1" applyAlignment="1">
      <alignment horizontal="left" vertical="center" wrapText="1"/>
    </xf>
    <xf numFmtId="49" fontId="5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/>
    <xf numFmtId="166" fontId="6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/>
    </xf>
    <xf numFmtId="49" fontId="3" fillId="43" borderId="1" xfId="0" applyNumberFormat="1" applyFont="1" applyFill="1" applyBorder="1" applyAlignment="1">
      <alignment horizontal="center"/>
    </xf>
    <xf numFmtId="166" fontId="3" fillId="43" borderId="1" xfId="0" applyNumberFormat="1" applyFont="1" applyFill="1" applyBorder="1" applyAlignment="1"/>
    <xf numFmtId="166" fontId="4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 indent="1"/>
    </xf>
    <xf numFmtId="166" fontId="3" fillId="43" borderId="1" xfId="0" applyNumberFormat="1" applyFont="1" applyFill="1" applyBorder="1" applyAlignment="1">
      <alignment horizontal="right"/>
    </xf>
    <xf numFmtId="0" fontId="3" fillId="43" borderId="1" xfId="0" applyFont="1" applyFill="1" applyBorder="1" applyAlignment="1">
      <alignment horizontal="left" wrapText="1"/>
    </xf>
    <xf numFmtId="0" fontId="7" fillId="43" borderId="1" xfId="0" applyFont="1" applyFill="1" applyBorder="1" applyAlignment="1">
      <alignment horizontal="left" vertical="center" wrapText="1"/>
    </xf>
    <xf numFmtId="49" fontId="7" fillId="43" borderId="1" xfId="0" applyNumberFormat="1" applyFont="1" applyFill="1" applyBorder="1" applyAlignment="1">
      <alignment horizontal="center"/>
    </xf>
    <xf numFmtId="166" fontId="7" fillId="43" borderId="1" xfId="0" applyNumberFormat="1" applyFont="1" applyFill="1" applyBorder="1" applyAlignment="1"/>
    <xf numFmtId="0" fontId="2" fillId="43" borderId="1" xfId="0" applyFont="1" applyFill="1" applyBorder="1" applyAlignment="1">
      <alignment horizontal="left" vertical="center" wrapText="1"/>
    </xf>
    <xf numFmtId="166" fontId="5" fillId="43" borderId="1" xfId="0" applyNumberFormat="1" applyFont="1" applyFill="1" applyBorder="1"/>
    <xf numFmtId="166" fontId="3" fillId="43" borderId="1" xfId="0" applyNumberFormat="1" applyFont="1" applyFill="1" applyBorder="1"/>
    <xf numFmtId="49" fontId="2" fillId="43" borderId="1" xfId="0" applyNumberFormat="1" applyFont="1" applyFill="1" applyBorder="1" applyAlignment="1">
      <alignment horizontal="center"/>
    </xf>
    <xf numFmtId="166" fontId="5" fillId="43" borderId="1" xfId="0" applyNumberFormat="1" applyFont="1" applyFill="1" applyBorder="1" applyAlignment="1">
      <alignment horizontal="right"/>
    </xf>
    <xf numFmtId="166" fontId="7" fillId="43" borderId="1" xfId="0" applyNumberFormat="1" applyFont="1" applyFill="1" applyBorder="1"/>
    <xf numFmtId="0" fontId="3" fillId="43" borderId="0" xfId="0" applyFont="1" applyFill="1" applyAlignment="1">
      <alignment horizontal="left" vertical="center" wrapText="1"/>
    </xf>
    <xf numFmtId="0" fontId="3" fillId="43" borderId="0" xfId="0" applyFont="1" applyFill="1" applyAlignment="1">
      <alignment horizontal="center"/>
    </xf>
    <xf numFmtId="0" fontId="3" fillId="43" borderId="0" xfId="0" applyFont="1" applyFill="1"/>
    <xf numFmtId="165" fontId="3" fillId="43" borderId="0" xfId="0" applyNumberFormat="1" applyFont="1" applyFill="1" applyBorder="1" applyAlignment="1">
      <alignment horizontal="center"/>
    </xf>
    <xf numFmtId="0" fontId="2" fillId="43" borderId="3" xfId="0" applyFont="1" applyFill="1" applyBorder="1" applyAlignment="1">
      <alignment horizontal="center" vertical="center" wrapText="1"/>
    </xf>
    <xf numFmtId="0" fontId="2" fillId="43" borderId="3" xfId="0" applyFont="1" applyFill="1" applyBorder="1" applyAlignment="1">
      <alignment horizontal="center" vertical="center"/>
    </xf>
    <xf numFmtId="165" fontId="2" fillId="43" borderId="1" xfId="0" applyNumberFormat="1" applyFont="1" applyFill="1" applyBorder="1" applyAlignment="1">
      <alignment horizontal="center" vertical="center" wrapText="1"/>
    </xf>
    <xf numFmtId="0" fontId="3" fillId="43" borderId="1" xfId="0" applyFont="1" applyFill="1" applyBorder="1" applyAlignment="1">
      <alignment horizontal="left" vertical="top" wrapText="1"/>
    </xf>
    <xf numFmtId="0" fontId="3" fillId="43" borderId="2" xfId="0" applyFont="1" applyFill="1" applyBorder="1" applyAlignment="1">
      <alignment horizontal="left" vertical="center" wrapText="1"/>
    </xf>
    <xf numFmtId="166" fontId="5" fillId="43" borderId="4" xfId="0" applyNumberFormat="1" applyFont="1" applyFill="1" applyBorder="1"/>
    <xf numFmtId="166" fontId="6" fillId="43" borderId="5" xfId="0" applyNumberFormat="1" applyFont="1" applyFill="1" applyBorder="1"/>
    <xf numFmtId="166" fontId="3" fillId="43" borderId="4" xfId="0" applyNumberFormat="1" applyFont="1" applyFill="1" applyBorder="1"/>
    <xf numFmtId="166" fontId="4" fillId="43" borderId="5" xfId="0" applyNumberFormat="1" applyFont="1" applyFill="1" applyBorder="1"/>
    <xf numFmtId="166" fontId="7" fillId="43" borderId="4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Font="1" applyFill="1" applyBorder="1" applyAlignment="1"/>
    <xf numFmtId="0" fontId="7" fillId="43" borderId="0" xfId="0" applyFont="1" applyFill="1"/>
    <xf numFmtId="0" fontId="7" fillId="43" borderId="0" xfId="0" applyFont="1" applyFill="1" applyBorder="1"/>
    <xf numFmtId="0" fontId="7" fillId="44" borderId="0" xfId="0" applyFont="1" applyFill="1"/>
    <xf numFmtId="0" fontId="7" fillId="44" borderId="0" xfId="0" applyFont="1" applyFill="1" applyBorder="1"/>
    <xf numFmtId="166" fontId="7" fillId="43" borderId="0" xfId="0" applyNumberFormat="1" applyFont="1" applyFill="1"/>
    <xf numFmtId="0" fontId="2" fillId="43" borderId="1" xfId="0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horizontal="center"/>
    </xf>
    <xf numFmtId="166" fontId="2" fillId="43" borderId="3" xfId="0" applyNumberFormat="1" applyFont="1" applyFill="1" applyBorder="1" applyAlignment="1">
      <alignment horizontal="center" vertical="top" wrapText="1"/>
    </xf>
    <xf numFmtId="169" fontId="7" fillId="3" borderId="0" xfId="0" applyNumberFormat="1" applyFont="1" applyFill="1"/>
    <xf numFmtId="169" fontId="7" fillId="43" borderId="0" xfId="0" applyNumberFormat="1" applyFont="1" applyFill="1"/>
    <xf numFmtId="169" fontId="8" fillId="43" borderId="0" xfId="0" applyNumberFormat="1" applyFont="1" applyFill="1" applyBorder="1" applyAlignment="1">
      <alignment horizontal="right" vertical="top" shrinkToFit="1"/>
    </xf>
    <xf numFmtId="169" fontId="7" fillId="43" borderId="0" xfId="0" applyNumberFormat="1" applyFont="1" applyFill="1" applyBorder="1"/>
    <xf numFmtId="169" fontId="8" fillId="4" borderId="0" xfId="0" applyNumberFormat="1" applyFont="1" applyFill="1" applyBorder="1" applyAlignment="1">
      <alignment horizontal="right" vertical="top" shrinkToFit="1"/>
    </xf>
    <xf numFmtId="169" fontId="7" fillId="44" borderId="0" xfId="0" applyNumberFormat="1" applyFont="1" applyFill="1"/>
    <xf numFmtId="169" fontId="7" fillId="44" borderId="0" xfId="0" applyNumberFormat="1" applyFont="1" applyFill="1" applyBorder="1"/>
    <xf numFmtId="169" fontId="7" fillId="3" borderId="0" xfId="0" applyNumberFormat="1" applyFont="1" applyFill="1" applyBorder="1"/>
    <xf numFmtId="169" fontId="10" fillId="5" borderId="0" xfId="202" applyNumberFormat="1" applyFont="1" applyFill="1" applyBorder="1" applyAlignment="1">
      <alignment horizontal="right" vertical="top" shrinkToFit="1"/>
    </xf>
    <xf numFmtId="169" fontId="10" fillId="6" borderId="0" xfId="202" applyNumberFormat="1" applyFont="1" applyFill="1" applyBorder="1" applyAlignment="1">
      <alignment horizontal="right" vertical="top" shrinkToFit="1"/>
    </xf>
    <xf numFmtId="165" fontId="7" fillId="43" borderId="0" xfId="0" applyNumberFormat="1" applyFont="1" applyFill="1"/>
    <xf numFmtId="166" fontId="2" fillId="43" borderId="1" xfId="0" applyNumberFormat="1" applyFont="1" applyFill="1" applyBorder="1"/>
    <xf numFmtId="169" fontId="40" fillId="45" borderId="0" xfId="0" applyNumberFormat="1" applyFont="1" applyFill="1" applyBorder="1" applyAlignment="1">
      <alignment horizontal="right" vertical="top" shrinkToFit="1"/>
    </xf>
    <xf numFmtId="166" fontId="3" fillId="0" borderId="1" xfId="0" applyNumberFormat="1" applyFont="1" applyFill="1" applyBorder="1"/>
    <xf numFmtId="0" fontId="2" fillId="43" borderId="0" xfId="0" applyFont="1" applyFill="1" applyAlignment="1">
      <alignment horizontal="center" vertical="center"/>
    </xf>
    <xf numFmtId="0" fontId="6" fillId="43" borderId="0" xfId="0" applyFont="1" applyFill="1" applyAlignment="1">
      <alignment horizontal="center"/>
    </xf>
    <xf numFmtId="0" fontId="3" fillId="43" borderId="6" xfId="0" applyFont="1" applyFill="1" applyBorder="1" applyAlignment="1">
      <alignment horizontal="left"/>
    </xf>
    <xf numFmtId="0" fontId="1" fillId="43" borderId="6" xfId="0" applyFont="1" applyFill="1" applyBorder="1" applyAlignment="1">
      <alignment horizontal="left"/>
    </xf>
  </cellXfs>
  <cellStyles count="221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20"/>
    <cellStyle name="Обычный 8" xfId="199"/>
    <cellStyle name="Обычный 8 2" xfId="200"/>
    <cellStyle name="Обычный 9" xfId="201"/>
    <cellStyle name="Обычный_бюджет 01.12.2011" xfId="202"/>
    <cellStyle name="Плохой" xfId="203" builtinId="27" customBuiltin="1"/>
    <cellStyle name="Плохой 2" xfId="204"/>
    <cellStyle name="Пояснение" xfId="205" builtinId="53" customBuiltin="1"/>
    <cellStyle name="Пояснение 2" xfId="206"/>
    <cellStyle name="Примечание 2" xfId="207"/>
    <cellStyle name="Процентный 2" xfId="208"/>
    <cellStyle name="Процентный 2 2" xfId="209"/>
    <cellStyle name="Процентный 3" xfId="210"/>
    <cellStyle name="Процентный 3 2" xfId="211"/>
    <cellStyle name="Процентный 4" xfId="212"/>
    <cellStyle name="Связанная ячейка" xfId="213" builtinId="24" customBuiltin="1"/>
    <cellStyle name="Связанная ячейка 2" xfId="214"/>
    <cellStyle name="Текст предупреждения" xfId="215" builtinId="11" customBuiltin="1"/>
    <cellStyle name="Текст предупреждения 2" xfId="216"/>
    <cellStyle name="Финансовый 2" xfId="217"/>
    <cellStyle name="Хороший" xfId="218" builtinId="26" customBuiltin="1"/>
    <cellStyle name="Хороший 2" xfId="2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9"/>
  <sheetViews>
    <sheetView showZeros="0" tabSelected="1" view="pageBreakPreview" zoomScale="70" zoomScaleNormal="100" zoomScaleSheetLayoutView="70" workbookViewId="0">
      <selection activeCell="C85" sqref="C85"/>
    </sheetView>
  </sheetViews>
  <sheetFormatPr defaultColWidth="9.453125" defaultRowHeight="14" x14ac:dyDescent="0.3"/>
  <cols>
    <col min="1" max="1" width="43.453125" style="44" customWidth="1"/>
    <col min="2" max="2" width="30.453125" style="44" customWidth="1"/>
    <col min="3" max="3" width="17.54296875" style="44" customWidth="1"/>
    <col min="4" max="4" width="17.7265625" style="3" customWidth="1"/>
    <col min="5" max="5" width="17.26953125" style="62" customWidth="1"/>
    <col min="6" max="6" width="9.453125" style="2"/>
    <col min="7" max="7" width="19.453125" style="52" customWidth="1"/>
    <col min="8" max="16384" width="9.453125" style="2"/>
  </cols>
  <sheetData>
    <row r="1" spans="1:8" ht="18" customHeight="1" x14ac:dyDescent="0.3">
      <c r="A1" s="66" t="s">
        <v>0</v>
      </c>
      <c r="B1" s="66"/>
      <c r="C1" s="66"/>
      <c r="D1" s="66"/>
      <c r="E1" s="66"/>
    </row>
    <row r="2" spans="1:8" ht="14.25" customHeight="1" x14ac:dyDescent="0.3">
      <c r="A2" s="67" t="s">
        <v>258</v>
      </c>
      <c r="B2" s="67"/>
      <c r="C2" s="67"/>
      <c r="D2" s="67"/>
      <c r="E2" s="67"/>
    </row>
    <row r="3" spans="1:8" x14ac:dyDescent="0.3">
      <c r="A3" s="27"/>
      <c r="B3" s="28"/>
      <c r="C3" s="29"/>
      <c r="E3" s="30"/>
    </row>
    <row r="4" spans="1:8" ht="72.75" customHeight="1" x14ac:dyDescent="0.3">
      <c r="A4" s="31" t="s">
        <v>1</v>
      </c>
      <c r="B4" s="32" t="s">
        <v>144</v>
      </c>
      <c r="C4" s="31" t="s">
        <v>184</v>
      </c>
      <c r="D4" s="51" t="s">
        <v>259</v>
      </c>
      <c r="E4" s="33" t="s">
        <v>145</v>
      </c>
    </row>
    <row r="5" spans="1:8" ht="11.25" customHeight="1" x14ac:dyDescent="0.3">
      <c r="A5" s="49">
        <v>1</v>
      </c>
      <c r="B5" s="50">
        <v>2</v>
      </c>
      <c r="C5" s="50">
        <v>3</v>
      </c>
      <c r="D5" s="4">
        <v>4</v>
      </c>
      <c r="E5" s="4">
        <v>5</v>
      </c>
    </row>
    <row r="6" spans="1:8" s="44" customFormat="1" ht="28.5" customHeight="1" x14ac:dyDescent="0.3">
      <c r="A6" s="21" t="s">
        <v>146</v>
      </c>
      <c r="B6" s="8" t="s">
        <v>2</v>
      </c>
      <c r="C6" s="5">
        <f>C8+C12+C16+C20+C23+C27+C28+C40+C42+C45+C48+C67+C10</f>
        <v>4128952.3999999994</v>
      </c>
      <c r="D6" s="5">
        <f>D8+D12+D16+D20+D23+D27+D28+D40+D42+D45+D48+D67+D10</f>
        <v>307149.90000000002</v>
      </c>
      <c r="E6" s="10">
        <f>D6/C6*100</f>
        <v>7.4389305141904778</v>
      </c>
      <c r="F6" s="48"/>
      <c r="G6" s="53"/>
    </row>
    <row r="7" spans="1:8" s="44" customFormat="1" x14ac:dyDescent="0.3">
      <c r="A7" s="11" t="s">
        <v>3</v>
      </c>
      <c r="B7" s="12"/>
      <c r="C7" s="23"/>
      <c r="D7" s="23"/>
      <c r="E7" s="14"/>
      <c r="G7" s="53"/>
    </row>
    <row r="8" spans="1:8" s="44" customFormat="1" ht="16.399999999999999" customHeight="1" x14ac:dyDescent="0.3">
      <c r="A8" s="7" t="s">
        <v>4</v>
      </c>
      <c r="B8" s="8" t="s">
        <v>5</v>
      </c>
      <c r="C8" s="22">
        <f>C9</f>
        <v>1787330</v>
      </c>
      <c r="D8" s="22">
        <f>D9</f>
        <v>117089.7</v>
      </c>
      <c r="E8" s="10">
        <f t="shared" ref="E8:E26" si="0">D8/C8*100</f>
        <v>6.5510957685486177</v>
      </c>
      <c r="G8" s="53"/>
    </row>
    <row r="9" spans="1:8" s="44" customFormat="1" x14ac:dyDescent="0.3">
      <c r="A9" s="11" t="s">
        <v>142</v>
      </c>
      <c r="B9" s="12" t="s">
        <v>6</v>
      </c>
      <c r="C9" s="23">
        <v>1787330</v>
      </c>
      <c r="D9" s="23">
        <v>117089.7</v>
      </c>
      <c r="E9" s="14">
        <f t="shared" si="0"/>
        <v>6.5510957685486177</v>
      </c>
      <c r="G9" s="53"/>
    </row>
    <row r="10" spans="1:8" s="44" customFormat="1" ht="44.9" customHeight="1" x14ac:dyDescent="0.3">
      <c r="A10" s="21" t="s">
        <v>206</v>
      </c>
      <c r="B10" s="24" t="s">
        <v>227</v>
      </c>
      <c r="C10" s="22">
        <f>C11</f>
        <v>8500.9</v>
      </c>
      <c r="D10" s="22">
        <f>D11</f>
        <v>674.9</v>
      </c>
      <c r="E10" s="10">
        <f t="shared" si="0"/>
        <v>7.9391593831241405</v>
      </c>
      <c r="G10" s="53"/>
    </row>
    <row r="11" spans="1:8" s="44" customFormat="1" ht="42" x14ac:dyDescent="0.3">
      <c r="A11" s="11" t="s">
        <v>207</v>
      </c>
      <c r="B11" s="12" t="s">
        <v>228</v>
      </c>
      <c r="C11" s="23">
        <v>8500.9</v>
      </c>
      <c r="D11" s="23">
        <v>674.9</v>
      </c>
      <c r="E11" s="14">
        <f t="shared" si="0"/>
        <v>7.9391593831241405</v>
      </c>
      <c r="G11" s="53"/>
    </row>
    <row r="12" spans="1:8" s="44" customFormat="1" ht="19.399999999999999" customHeight="1" x14ac:dyDescent="0.3">
      <c r="A12" s="7" t="s">
        <v>7</v>
      </c>
      <c r="B12" s="8" t="s">
        <v>8</v>
      </c>
      <c r="C12" s="22">
        <f>SUM(C13:C15)</f>
        <v>397598</v>
      </c>
      <c r="D12" s="22">
        <f>SUM(D13:D15)</f>
        <v>77279</v>
      </c>
      <c r="E12" s="10">
        <f t="shared" si="0"/>
        <v>19.436465978199085</v>
      </c>
      <c r="G12" s="53"/>
    </row>
    <row r="13" spans="1:8" s="44" customFormat="1" ht="27.75" customHeight="1" x14ac:dyDescent="0.3">
      <c r="A13" s="11" t="s">
        <v>9</v>
      </c>
      <c r="B13" s="12" t="s">
        <v>185</v>
      </c>
      <c r="C13" s="23">
        <v>385138</v>
      </c>
      <c r="D13" s="23">
        <v>76381.7</v>
      </c>
      <c r="E13" s="14">
        <f t="shared" si="0"/>
        <v>19.83229387907711</v>
      </c>
      <c r="G13" s="54"/>
      <c r="H13" s="45"/>
    </row>
    <row r="14" spans="1:8" s="44" customFormat="1" ht="18" customHeight="1" x14ac:dyDescent="0.3">
      <c r="A14" s="11" t="s">
        <v>10</v>
      </c>
      <c r="B14" s="12" t="s">
        <v>186</v>
      </c>
      <c r="C14" s="23">
        <v>4132</v>
      </c>
      <c r="D14" s="23">
        <v>7.7</v>
      </c>
      <c r="E14" s="14">
        <f t="shared" si="0"/>
        <v>0.18635043562439496</v>
      </c>
      <c r="G14" s="53"/>
    </row>
    <row r="15" spans="1:8" s="44" customFormat="1" ht="28.5" customHeight="1" x14ac:dyDescent="0.3">
      <c r="A15" s="11" t="s">
        <v>219</v>
      </c>
      <c r="B15" s="12" t="s">
        <v>198</v>
      </c>
      <c r="C15" s="23">
        <v>8328</v>
      </c>
      <c r="D15" s="23">
        <v>889.6</v>
      </c>
      <c r="E15" s="14">
        <f t="shared" si="0"/>
        <v>10.682036503362152</v>
      </c>
      <c r="G15" s="53"/>
    </row>
    <row r="16" spans="1:8" s="44" customFormat="1" ht="14.9" customHeight="1" x14ac:dyDescent="0.3">
      <c r="A16" s="7" t="s">
        <v>11</v>
      </c>
      <c r="B16" s="8" t="s">
        <v>12</v>
      </c>
      <c r="C16" s="22">
        <f>SUM(C17:C19)</f>
        <v>483700</v>
      </c>
      <c r="D16" s="22">
        <f>SUM(D17:D19)</f>
        <v>21467.800000000003</v>
      </c>
      <c r="E16" s="10">
        <f t="shared" si="0"/>
        <v>4.4382468472193519</v>
      </c>
      <c r="G16" s="53"/>
    </row>
    <row r="17" spans="1:8" s="44" customFormat="1" ht="17.25" customHeight="1" x14ac:dyDescent="0.3">
      <c r="A17" s="11" t="s">
        <v>13</v>
      </c>
      <c r="B17" s="12" t="s">
        <v>14</v>
      </c>
      <c r="C17" s="23">
        <v>133390</v>
      </c>
      <c r="D17" s="23">
        <v>2659.6</v>
      </c>
      <c r="E17" s="14">
        <f t="shared" si="0"/>
        <v>1.9938526126396281</v>
      </c>
      <c r="G17" s="53"/>
    </row>
    <row r="18" spans="1:8" s="44" customFormat="1" ht="15.75" customHeight="1" x14ac:dyDescent="0.3">
      <c r="A18" s="11" t="s">
        <v>208</v>
      </c>
      <c r="B18" s="12" t="s">
        <v>209</v>
      </c>
      <c r="C18" s="23">
        <v>38900</v>
      </c>
      <c r="D18" s="23">
        <v>1709</v>
      </c>
      <c r="E18" s="14">
        <f t="shared" si="0"/>
        <v>4.3933161953727504</v>
      </c>
      <c r="G18" s="53"/>
    </row>
    <row r="19" spans="1:8" s="44" customFormat="1" ht="13.5" customHeight="1" x14ac:dyDescent="0.3">
      <c r="A19" s="11" t="s">
        <v>15</v>
      </c>
      <c r="B19" s="12" t="s">
        <v>16</v>
      </c>
      <c r="C19" s="23">
        <v>311410</v>
      </c>
      <c r="D19" s="23">
        <v>17099.2</v>
      </c>
      <c r="E19" s="14">
        <f t="shared" si="0"/>
        <v>5.490896246106419</v>
      </c>
      <c r="G19" s="53"/>
    </row>
    <row r="20" spans="1:8" s="44" customFormat="1" ht="44.9" customHeight="1" x14ac:dyDescent="0.3">
      <c r="A20" s="7" t="s">
        <v>17</v>
      </c>
      <c r="B20" s="8" t="s">
        <v>18</v>
      </c>
      <c r="C20" s="22">
        <f>C21+C22</f>
        <v>5776</v>
      </c>
      <c r="D20" s="22">
        <f>D21+D22</f>
        <v>271</v>
      </c>
      <c r="E20" s="10">
        <f t="shared" si="0"/>
        <v>4.6918282548476453</v>
      </c>
      <c r="G20" s="53"/>
    </row>
    <row r="21" spans="1:8" s="44" customFormat="1" ht="18" customHeight="1" x14ac:dyDescent="0.3">
      <c r="A21" s="11" t="s">
        <v>19</v>
      </c>
      <c r="B21" s="12" t="s">
        <v>20</v>
      </c>
      <c r="C21" s="23">
        <v>5546</v>
      </c>
      <c r="D21" s="23">
        <v>250.1</v>
      </c>
      <c r="E21" s="14">
        <f t="shared" si="0"/>
        <v>4.5095564370717636</v>
      </c>
      <c r="G21" s="53"/>
    </row>
    <row r="22" spans="1:8" s="44" customFormat="1" ht="42" x14ac:dyDescent="0.3">
      <c r="A22" s="11" t="s">
        <v>176</v>
      </c>
      <c r="B22" s="12" t="s">
        <v>21</v>
      </c>
      <c r="C22" s="23">
        <v>230</v>
      </c>
      <c r="D22" s="23">
        <v>20.9</v>
      </c>
      <c r="E22" s="14">
        <f t="shared" si="0"/>
        <v>9.086956521739129</v>
      </c>
      <c r="G22" s="53"/>
    </row>
    <row r="23" spans="1:8" s="44" customFormat="1" ht="16.5" customHeight="1" x14ac:dyDescent="0.3">
      <c r="A23" s="7" t="s">
        <v>147</v>
      </c>
      <c r="B23" s="8" t="s">
        <v>22</v>
      </c>
      <c r="C23" s="22">
        <f>SUM(C24:C26)</f>
        <v>120768.1</v>
      </c>
      <c r="D23" s="22">
        <f>SUM(D24:D26)</f>
        <v>6677.5</v>
      </c>
      <c r="E23" s="10">
        <f t="shared" si="0"/>
        <v>5.5291918975292313</v>
      </c>
      <c r="G23" s="53"/>
    </row>
    <row r="24" spans="1:8" s="44" customFormat="1" ht="44.15" customHeight="1" x14ac:dyDescent="0.3">
      <c r="A24" s="11" t="s">
        <v>23</v>
      </c>
      <c r="B24" s="12" t="s">
        <v>24</v>
      </c>
      <c r="C24" s="23">
        <v>74205</v>
      </c>
      <c r="D24" s="23">
        <v>3910.7</v>
      </c>
      <c r="E24" s="14">
        <f t="shared" si="0"/>
        <v>5.2701300451452058</v>
      </c>
      <c r="G24" s="54"/>
    </row>
    <row r="25" spans="1:8" s="44" customFormat="1" ht="102.65" customHeight="1" x14ac:dyDescent="0.3">
      <c r="A25" s="11" t="s">
        <v>235</v>
      </c>
      <c r="B25" s="12" t="s">
        <v>237</v>
      </c>
      <c r="C25" s="23">
        <v>3175</v>
      </c>
      <c r="D25" s="23">
        <v>39.6</v>
      </c>
      <c r="E25" s="14">
        <f t="shared" si="0"/>
        <v>1.2472440944881891</v>
      </c>
      <c r="G25" s="54"/>
    </row>
    <row r="26" spans="1:8" s="44" customFormat="1" ht="54" customHeight="1" x14ac:dyDescent="0.3">
      <c r="A26" s="11" t="s">
        <v>25</v>
      </c>
      <c r="B26" s="12" t="s">
        <v>26</v>
      </c>
      <c r="C26" s="23">
        <v>43388.1</v>
      </c>
      <c r="D26" s="23">
        <v>2727.2</v>
      </c>
      <c r="E26" s="14">
        <f t="shared" si="0"/>
        <v>6.2855944371843888</v>
      </c>
      <c r="G26" s="54"/>
    </row>
    <row r="27" spans="1:8" s="44" customFormat="1" ht="44.9" customHeight="1" x14ac:dyDescent="0.3">
      <c r="A27" s="7" t="s">
        <v>27</v>
      </c>
      <c r="B27" s="8" t="s">
        <v>28</v>
      </c>
      <c r="C27" s="22"/>
      <c r="D27" s="22"/>
      <c r="E27" s="10"/>
      <c r="G27" s="53"/>
    </row>
    <row r="28" spans="1:8" s="44" customFormat="1" ht="56.9" customHeight="1" x14ac:dyDescent="0.3">
      <c r="A28" s="7" t="s">
        <v>181</v>
      </c>
      <c r="B28" s="8" t="s">
        <v>29</v>
      </c>
      <c r="C28" s="25">
        <f>C29+C30+C31+C38+C39</f>
        <v>569091.69999999995</v>
      </c>
      <c r="D28" s="25">
        <f>D29+D30+D31+D38+D39</f>
        <v>47617.299999999996</v>
      </c>
      <c r="E28" s="10">
        <f>D28/C28*100</f>
        <v>8.3672455598983433</v>
      </c>
      <c r="G28" s="53"/>
    </row>
    <row r="29" spans="1:8" s="44" customFormat="1" ht="98" x14ac:dyDescent="0.3">
      <c r="A29" s="11" t="s">
        <v>148</v>
      </c>
      <c r="B29" s="12" t="s">
        <v>149</v>
      </c>
      <c r="C29" s="23"/>
      <c r="D29" s="23"/>
      <c r="E29" s="14"/>
      <c r="G29" s="53"/>
    </row>
    <row r="30" spans="1:8" s="44" customFormat="1" ht="28.5" customHeight="1" x14ac:dyDescent="0.3">
      <c r="A30" s="11" t="s">
        <v>30</v>
      </c>
      <c r="B30" s="12" t="s">
        <v>31</v>
      </c>
      <c r="C30" s="23"/>
      <c r="D30" s="23"/>
      <c r="E30" s="14"/>
      <c r="G30" s="53"/>
    </row>
    <row r="31" spans="1:8" s="44" customFormat="1" ht="113.9" customHeight="1" x14ac:dyDescent="0.3">
      <c r="A31" s="11" t="s">
        <v>223</v>
      </c>
      <c r="B31" s="12" t="s">
        <v>32</v>
      </c>
      <c r="C31" s="26">
        <f>SUM(C33:C37)</f>
        <v>450900</v>
      </c>
      <c r="D31" s="26">
        <f>SUM(D33:D37)</f>
        <v>41541.1</v>
      </c>
      <c r="E31" s="14">
        <f>D31/C31*100</f>
        <v>9.2129296961632292</v>
      </c>
      <c r="G31" s="54"/>
      <c r="H31" s="45"/>
    </row>
    <row r="32" spans="1:8" s="44" customFormat="1" x14ac:dyDescent="0.3">
      <c r="A32" s="11" t="s">
        <v>33</v>
      </c>
      <c r="B32" s="12"/>
      <c r="C32" s="23"/>
      <c r="D32" s="23"/>
      <c r="E32" s="14"/>
      <c r="G32" s="55"/>
      <c r="H32" s="45"/>
    </row>
    <row r="33" spans="1:8" s="44" customFormat="1" ht="85.4" customHeight="1" x14ac:dyDescent="0.3">
      <c r="A33" s="15" t="s">
        <v>137</v>
      </c>
      <c r="B33" s="12" t="s">
        <v>34</v>
      </c>
      <c r="C33" s="23">
        <v>340900</v>
      </c>
      <c r="D33" s="23">
        <v>32796.300000000003</v>
      </c>
      <c r="E33" s="14">
        <f>D33/C33*100</f>
        <v>9.6205045467879149</v>
      </c>
      <c r="G33" s="54"/>
      <c r="H33" s="45"/>
    </row>
    <row r="34" spans="1:8" s="44" customFormat="1" ht="109.5" customHeight="1" x14ac:dyDescent="0.3">
      <c r="A34" s="15" t="s">
        <v>222</v>
      </c>
      <c r="B34" s="12" t="s">
        <v>35</v>
      </c>
      <c r="C34" s="23">
        <v>10000</v>
      </c>
      <c r="D34" s="23">
        <v>502.2</v>
      </c>
      <c r="E34" s="14">
        <f>D34/C34*100</f>
        <v>5.0220000000000002</v>
      </c>
      <c r="G34" s="54"/>
      <c r="H34" s="45"/>
    </row>
    <row r="35" spans="1:8" ht="100.15" customHeight="1" x14ac:dyDescent="0.3">
      <c r="A35" s="15" t="s">
        <v>192</v>
      </c>
      <c r="B35" s="12" t="s">
        <v>36</v>
      </c>
      <c r="C35" s="23">
        <v>12000</v>
      </c>
      <c r="D35" s="23">
        <v>1665.5</v>
      </c>
      <c r="E35" s="14">
        <f>D35/C35*100</f>
        <v>13.879166666666668</v>
      </c>
      <c r="G35" s="56"/>
      <c r="H35" s="41"/>
    </row>
    <row r="36" spans="1:8" ht="56" x14ac:dyDescent="0.3">
      <c r="A36" s="15" t="s">
        <v>220</v>
      </c>
      <c r="B36" s="12" t="s">
        <v>210</v>
      </c>
      <c r="C36" s="23">
        <v>88000</v>
      </c>
      <c r="D36" s="23">
        <v>6538.1</v>
      </c>
      <c r="E36" s="14">
        <f>D36/C36*100</f>
        <v>7.4296590909090909</v>
      </c>
      <c r="G36" s="56"/>
      <c r="H36" s="41"/>
    </row>
    <row r="37" spans="1:8" ht="70" x14ac:dyDescent="0.3">
      <c r="A37" s="15" t="s">
        <v>257</v>
      </c>
      <c r="B37" s="12" t="s">
        <v>256</v>
      </c>
      <c r="C37" s="23"/>
      <c r="D37" s="23">
        <v>39</v>
      </c>
      <c r="E37" s="14"/>
      <c r="G37" s="64"/>
      <c r="H37" s="41"/>
    </row>
    <row r="38" spans="1:8" ht="29.65" customHeight="1" x14ac:dyDescent="0.3">
      <c r="A38" s="11" t="s">
        <v>37</v>
      </c>
      <c r="B38" s="12" t="s">
        <v>38</v>
      </c>
      <c r="C38" s="23"/>
      <c r="D38" s="23"/>
      <c r="E38" s="14"/>
    </row>
    <row r="39" spans="1:8" ht="98" x14ac:dyDescent="0.3">
      <c r="A39" s="11" t="s">
        <v>221</v>
      </c>
      <c r="B39" s="12" t="s">
        <v>138</v>
      </c>
      <c r="C39" s="23">
        <v>118191.7</v>
      </c>
      <c r="D39" s="23">
        <v>6076.2</v>
      </c>
      <c r="E39" s="14">
        <f>D39/C39*100</f>
        <v>5.1409701358047979</v>
      </c>
      <c r="F39" s="1"/>
    </row>
    <row r="40" spans="1:8" s="46" customFormat="1" ht="33.65" customHeight="1" x14ac:dyDescent="0.3">
      <c r="A40" s="7" t="s">
        <v>39</v>
      </c>
      <c r="B40" s="8" t="s">
        <v>40</v>
      </c>
      <c r="C40" s="22">
        <f>C41</f>
        <v>16029.4</v>
      </c>
      <c r="D40" s="22">
        <f>D41</f>
        <v>339.3</v>
      </c>
      <c r="E40" s="10">
        <f>D40/C40*100</f>
        <v>2.116735498521467</v>
      </c>
      <c r="G40" s="57"/>
    </row>
    <row r="41" spans="1:8" ht="30.65" customHeight="1" x14ac:dyDescent="0.3">
      <c r="A41" s="11" t="s">
        <v>41</v>
      </c>
      <c r="B41" s="12" t="s">
        <v>42</v>
      </c>
      <c r="C41" s="23">
        <v>16029.4</v>
      </c>
      <c r="D41" s="23">
        <v>339.3</v>
      </c>
      <c r="E41" s="14">
        <f>D41/C41*100</f>
        <v>2.116735498521467</v>
      </c>
    </row>
    <row r="42" spans="1:8" s="46" customFormat="1" ht="42" x14ac:dyDescent="0.3">
      <c r="A42" s="7" t="s">
        <v>195</v>
      </c>
      <c r="B42" s="8" t="s">
        <v>43</v>
      </c>
      <c r="C42" s="22">
        <f>SUM(C43:C44)</f>
        <v>2800</v>
      </c>
      <c r="D42" s="22">
        <f>SUM(D43:D44)</f>
        <v>108.2</v>
      </c>
      <c r="E42" s="10">
        <f>D42/C42*100</f>
        <v>3.8642857142857148</v>
      </c>
      <c r="G42" s="57"/>
    </row>
    <row r="43" spans="1:8" x14ac:dyDescent="0.3">
      <c r="A43" s="34" t="s">
        <v>187</v>
      </c>
      <c r="B43" s="12" t="s">
        <v>188</v>
      </c>
      <c r="C43" s="23">
        <v>0</v>
      </c>
      <c r="D43" s="23"/>
      <c r="E43" s="14"/>
    </row>
    <row r="44" spans="1:8" x14ac:dyDescent="0.3">
      <c r="A44" s="17" t="s">
        <v>189</v>
      </c>
      <c r="B44" s="12" t="s">
        <v>190</v>
      </c>
      <c r="C44" s="23">
        <v>2800</v>
      </c>
      <c r="D44" s="23">
        <v>108.2</v>
      </c>
      <c r="E44" s="14">
        <f>D44/C44*100</f>
        <v>3.8642857142857148</v>
      </c>
    </row>
    <row r="45" spans="1:8" s="46" customFormat="1" ht="36" customHeight="1" x14ac:dyDescent="0.3">
      <c r="A45" s="7" t="s">
        <v>44</v>
      </c>
      <c r="B45" s="8" t="s">
        <v>45</v>
      </c>
      <c r="C45" s="22">
        <f>C46+C47</f>
        <v>404249</v>
      </c>
      <c r="D45" s="22">
        <f>D46+D47</f>
        <v>30305.5</v>
      </c>
      <c r="E45" s="10">
        <f>D45/C45*100</f>
        <v>7.4967408701072848</v>
      </c>
      <c r="G45" s="57"/>
    </row>
    <row r="46" spans="1:8" ht="112" x14ac:dyDescent="0.3">
      <c r="A46" s="11" t="s">
        <v>177</v>
      </c>
      <c r="B46" s="12" t="s">
        <v>46</v>
      </c>
      <c r="C46" s="23">
        <v>123500</v>
      </c>
      <c r="D46" s="65">
        <v>20785.2</v>
      </c>
      <c r="E46" s="14">
        <f>D46/C46*100</f>
        <v>16.830121457489881</v>
      </c>
      <c r="G46" s="56"/>
      <c r="H46" s="41"/>
    </row>
    <row r="47" spans="1:8" ht="74.150000000000006" customHeight="1" x14ac:dyDescent="0.3">
      <c r="A47" s="11" t="s">
        <v>193</v>
      </c>
      <c r="B47" s="12" t="s">
        <v>158</v>
      </c>
      <c r="C47" s="23">
        <v>280749</v>
      </c>
      <c r="D47" s="23">
        <v>9520.2999999999993</v>
      </c>
      <c r="E47" s="14">
        <f>D47/C47*100</f>
        <v>3.3910361212328448</v>
      </c>
      <c r="G47" s="56"/>
      <c r="H47" s="41"/>
    </row>
    <row r="48" spans="1:8" s="46" customFormat="1" ht="30" customHeight="1" x14ac:dyDescent="0.3">
      <c r="A48" s="7" t="s">
        <v>47</v>
      </c>
      <c r="B48" s="8" t="s">
        <v>48</v>
      </c>
      <c r="C48" s="22">
        <f>SUM(C49:C66)</f>
        <v>121109.3</v>
      </c>
      <c r="D48" s="22">
        <f>SUM(D49:D66)</f>
        <v>5463.2</v>
      </c>
      <c r="E48" s="10">
        <f>D48/C48*100</f>
        <v>4.5109665401418386</v>
      </c>
      <c r="G48" s="58"/>
      <c r="H48" s="47"/>
    </row>
    <row r="49" spans="1:8" ht="112" x14ac:dyDescent="0.3">
      <c r="A49" s="11" t="s">
        <v>224</v>
      </c>
      <c r="B49" s="12" t="s">
        <v>140</v>
      </c>
      <c r="C49" s="26"/>
      <c r="D49" s="26"/>
      <c r="E49" s="14"/>
      <c r="G49" s="59"/>
      <c r="H49" s="41"/>
    </row>
    <row r="50" spans="1:8" ht="41.9" customHeight="1" x14ac:dyDescent="0.3">
      <c r="A50" s="11" t="s">
        <v>49</v>
      </c>
      <c r="B50" s="12" t="s">
        <v>50</v>
      </c>
      <c r="C50" s="23">
        <v>2493</v>
      </c>
      <c r="D50" s="23">
        <v>139.5</v>
      </c>
      <c r="E50" s="14">
        <f>D50/C50*100</f>
        <v>5.5956678700361007</v>
      </c>
      <c r="G50" s="56"/>
      <c r="H50" s="41"/>
    </row>
    <row r="51" spans="1:8" ht="84" x14ac:dyDescent="0.3">
      <c r="A51" s="11" t="s">
        <v>51</v>
      </c>
      <c r="B51" s="12" t="s">
        <v>52</v>
      </c>
      <c r="C51" s="23">
        <v>182</v>
      </c>
      <c r="D51" s="23">
        <v>39.700000000000003</v>
      </c>
      <c r="E51" s="14">
        <f>D51/C51*100</f>
        <v>21.813186813186814</v>
      </c>
      <c r="G51" s="56"/>
      <c r="H51" s="41"/>
    </row>
    <row r="52" spans="1:8" ht="84" x14ac:dyDescent="0.3">
      <c r="A52" s="11" t="s">
        <v>53</v>
      </c>
      <c r="B52" s="12" t="s">
        <v>54</v>
      </c>
      <c r="C52" s="23">
        <v>3894</v>
      </c>
      <c r="D52" s="23">
        <v>172.8</v>
      </c>
      <c r="E52" s="14">
        <f>D52/C52*100</f>
        <v>4.4375963020030822</v>
      </c>
      <c r="G52" s="56"/>
      <c r="H52" s="41"/>
    </row>
    <row r="53" spans="1:8" ht="42" x14ac:dyDescent="0.3">
      <c r="A53" s="11" t="s">
        <v>252</v>
      </c>
      <c r="B53" s="12" t="s">
        <v>254</v>
      </c>
      <c r="C53" s="23"/>
      <c r="D53" s="23"/>
      <c r="E53" s="14"/>
      <c r="G53" s="56"/>
      <c r="H53" s="41"/>
    </row>
    <row r="54" spans="1:8" ht="63.65" customHeight="1" x14ac:dyDescent="0.3">
      <c r="A54" s="11" t="s">
        <v>150</v>
      </c>
      <c r="B54" s="12" t="s">
        <v>151</v>
      </c>
      <c r="C54" s="23">
        <v>4720</v>
      </c>
      <c r="D54" s="23">
        <v>191</v>
      </c>
      <c r="E54" s="14">
        <f>D54/C54*100</f>
        <v>4.0466101694915251</v>
      </c>
      <c r="G54" s="56"/>
      <c r="H54" s="41"/>
    </row>
    <row r="55" spans="1:8" ht="32.9" customHeight="1" x14ac:dyDescent="0.3">
      <c r="A55" s="11" t="s">
        <v>162</v>
      </c>
      <c r="B55" s="12" t="s">
        <v>194</v>
      </c>
      <c r="C55" s="23"/>
      <c r="D55" s="23"/>
      <c r="E55" s="14"/>
      <c r="G55" s="56"/>
      <c r="H55" s="41"/>
    </row>
    <row r="56" spans="1:8" ht="112" x14ac:dyDescent="0.3">
      <c r="A56" s="11" t="s">
        <v>236</v>
      </c>
      <c r="B56" s="12" t="s">
        <v>191</v>
      </c>
      <c r="C56" s="23">
        <v>9797</v>
      </c>
      <c r="D56" s="23">
        <v>864.3</v>
      </c>
      <c r="E56" s="14">
        <f>D56/C56*100</f>
        <v>8.8220883944064514</v>
      </c>
      <c r="G56" s="56"/>
      <c r="H56" s="41"/>
    </row>
    <row r="57" spans="1:8" ht="28" x14ac:dyDescent="0.3">
      <c r="A57" s="35" t="s">
        <v>55</v>
      </c>
      <c r="B57" s="12" t="s">
        <v>216</v>
      </c>
      <c r="C57" s="23"/>
      <c r="D57" s="23"/>
      <c r="E57" s="14"/>
      <c r="G57" s="56"/>
      <c r="H57" s="41"/>
    </row>
    <row r="58" spans="1:8" ht="84" x14ac:dyDescent="0.3">
      <c r="A58" s="11" t="s">
        <v>56</v>
      </c>
      <c r="B58" s="12" t="s">
        <v>215</v>
      </c>
      <c r="C58" s="23">
        <v>2123</v>
      </c>
      <c r="D58" s="23">
        <v>242.5</v>
      </c>
      <c r="E58" s="14">
        <f>D58/C58*100</f>
        <v>11.422515308525671</v>
      </c>
      <c r="G58" s="56"/>
      <c r="H58" s="41"/>
    </row>
    <row r="59" spans="1:8" ht="42" x14ac:dyDescent="0.3">
      <c r="A59" s="11" t="s">
        <v>57</v>
      </c>
      <c r="B59" s="12" t="s">
        <v>214</v>
      </c>
      <c r="C59" s="23">
        <v>2155</v>
      </c>
      <c r="D59" s="23">
        <v>153.4</v>
      </c>
      <c r="E59" s="14">
        <f>D59/C59*100</f>
        <v>7.1183294663573093</v>
      </c>
      <c r="G59" s="56"/>
      <c r="H59" s="41"/>
    </row>
    <row r="60" spans="1:8" ht="70" x14ac:dyDescent="0.3">
      <c r="A60" s="35" t="s">
        <v>152</v>
      </c>
      <c r="B60" s="12" t="s">
        <v>213</v>
      </c>
      <c r="C60" s="23"/>
      <c r="D60" s="23">
        <v>-37</v>
      </c>
      <c r="E60" s="14"/>
      <c r="G60" s="56"/>
      <c r="H60" s="41"/>
    </row>
    <row r="61" spans="1:8" ht="31.5" customHeight="1" x14ac:dyDescent="0.3">
      <c r="A61" s="11" t="s">
        <v>226</v>
      </c>
      <c r="B61" s="12" t="s">
        <v>225</v>
      </c>
      <c r="C61" s="23"/>
      <c r="D61" s="23"/>
      <c r="E61" s="14"/>
      <c r="G61" s="56"/>
      <c r="H61" s="41"/>
    </row>
    <row r="62" spans="1:8" ht="84" x14ac:dyDescent="0.3">
      <c r="A62" s="11" t="s">
        <v>211</v>
      </c>
      <c r="B62" s="12" t="s">
        <v>212</v>
      </c>
      <c r="C62" s="23">
        <v>17000</v>
      </c>
      <c r="D62" s="23"/>
      <c r="E62" s="14">
        <f t="shared" ref="E62:E68" si="1">D62/C62*100</f>
        <v>0</v>
      </c>
      <c r="G62" s="56"/>
      <c r="H62" s="41"/>
    </row>
    <row r="63" spans="1:8" ht="42.75" customHeight="1" x14ac:dyDescent="0.3">
      <c r="A63" s="34" t="s">
        <v>205</v>
      </c>
      <c r="B63" s="12" t="s">
        <v>218</v>
      </c>
      <c r="C63" s="23">
        <v>2000</v>
      </c>
      <c r="D63" s="23">
        <v>101</v>
      </c>
      <c r="E63" s="14">
        <f t="shared" si="1"/>
        <v>5.0500000000000007</v>
      </c>
      <c r="G63" s="56"/>
      <c r="H63" s="41"/>
    </row>
    <row r="64" spans="1:8" ht="89.9" customHeight="1" x14ac:dyDescent="0.3">
      <c r="A64" s="34" t="s">
        <v>196</v>
      </c>
      <c r="B64" s="12" t="s">
        <v>217</v>
      </c>
      <c r="C64" s="23">
        <v>18415</v>
      </c>
      <c r="D64" s="23">
        <v>1992.7</v>
      </c>
      <c r="E64" s="14">
        <f t="shared" si="1"/>
        <v>10.821069780070596</v>
      </c>
      <c r="G64" s="56"/>
      <c r="H64" s="41"/>
    </row>
    <row r="65" spans="1:8" ht="42.75" customHeight="1" x14ac:dyDescent="0.3">
      <c r="A65" s="34" t="s">
        <v>201</v>
      </c>
      <c r="B65" s="12" t="s">
        <v>202</v>
      </c>
      <c r="C65" s="23">
        <v>5500</v>
      </c>
      <c r="D65" s="23">
        <v>79.5</v>
      </c>
      <c r="E65" s="14">
        <f t="shared" si="1"/>
        <v>1.4454545454545453</v>
      </c>
      <c r="G65" s="56"/>
      <c r="H65" s="41"/>
    </row>
    <row r="66" spans="1:8" ht="42" x14ac:dyDescent="0.3">
      <c r="A66" s="11" t="s">
        <v>153</v>
      </c>
      <c r="B66" s="12" t="s">
        <v>154</v>
      </c>
      <c r="C66" s="23">
        <v>52830.3</v>
      </c>
      <c r="D66" s="23">
        <v>1523.8</v>
      </c>
      <c r="E66" s="14">
        <f t="shared" si="1"/>
        <v>2.8843296365911226</v>
      </c>
      <c r="G66" s="56"/>
      <c r="H66" s="41"/>
    </row>
    <row r="67" spans="1:8" s="46" customFormat="1" ht="21" customHeight="1" x14ac:dyDescent="0.3">
      <c r="A67" s="7" t="s">
        <v>58</v>
      </c>
      <c r="B67" s="8" t="s">
        <v>59</v>
      </c>
      <c r="C67" s="22">
        <v>212000</v>
      </c>
      <c r="D67" s="22">
        <v>-143.5</v>
      </c>
      <c r="E67" s="37">
        <f t="shared" si="1"/>
        <v>-6.7688679245283018E-2</v>
      </c>
      <c r="G67" s="58"/>
      <c r="H67" s="47"/>
    </row>
    <row r="68" spans="1:8" s="44" customFormat="1" ht="23.5" customHeight="1" x14ac:dyDescent="0.3">
      <c r="A68" s="7" t="s">
        <v>60</v>
      </c>
      <c r="B68" s="8" t="s">
        <v>61</v>
      </c>
      <c r="C68" s="9">
        <f>C70+C78+C77</f>
        <v>6119023</v>
      </c>
      <c r="D68" s="9">
        <f>D70+D78+D77</f>
        <v>262384.69999999995</v>
      </c>
      <c r="E68" s="37">
        <f t="shared" si="1"/>
        <v>4.2880162405011379</v>
      </c>
      <c r="G68" s="55"/>
      <c r="H68" s="45"/>
    </row>
    <row r="69" spans="1:8" s="44" customFormat="1" x14ac:dyDescent="0.3">
      <c r="A69" s="11" t="s">
        <v>3</v>
      </c>
      <c r="B69" s="12"/>
      <c r="C69" s="13"/>
      <c r="D69" s="13"/>
      <c r="E69" s="39"/>
      <c r="G69" s="55"/>
      <c r="H69" s="45"/>
    </row>
    <row r="70" spans="1:8" s="44" customFormat="1" ht="28" x14ac:dyDescent="0.3">
      <c r="A70" s="11" t="s">
        <v>155</v>
      </c>
      <c r="B70" s="12" t="s">
        <v>62</v>
      </c>
      <c r="C70" s="13">
        <f>SUM(C72:C76)</f>
        <v>6119023</v>
      </c>
      <c r="D70" s="13">
        <f>SUM(D72:D76)</f>
        <v>276471.59999999998</v>
      </c>
      <c r="E70" s="39">
        <f>D70/C70*100</f>
        <v>4.5182310966963186</v>
      </c>
      <c r="G70" s="55"/>
      <c r="H70" s="45"/>
    </row>
    <row r="71" spans="1:8" s="44" customFormat="1" x14ac:dyDescent="0.3">
      <c r="A71" s="11" t="s">
        <v>63</v>
      </c>
      <c r="B71" s="12"/>
      <c r="C71" s="13"/>
      <c r="D71" s="13"/>
      <c r="E71" s="39"/>
      <c r="G71" s="55"/>
      <c r="H71" s="45"/>
    </row>
    <row r="72" spans="1:8" s="44" customFormat="1" ht="28" x14ac:dyDescent="0.3">
      <c r="A72" s="15" t="s">
        <v>245</v>
      </c>
      <c r="B72" s="12" t="s">
        <v>244</v>
      </c>
      <c r="C72" s="13"/>
      <c r="D72" s="13"/>
      <c r="E72" s="39"/>
      <c r="G72" s="55"/>
      <c r="H72" s="45"/>
    </row>
    <row r="73" spans="1:8" s="44" customFormat="1" ht="42" x14ac:dyDescent="0.3">
      <c r="A73" s="15" t="s">
        <v>247</v>
      </c>
      <c r="B73" s="12" t="s">
        <v>246</v>
      </c>
      <c r="C73" s="16">
        <v>2570926.2999999998</v>
      </c>
      <c r="D73" s="16"/>
      <c r="E73" s="39">
        <f>D73/C73*100</f>
        <v>0</v>
      </c>
      <c r="G73" s="54"/>
      <c r="H73" s="45"/>
    </row>
    <row r="74" spans="1:8" s="44" customFormat="1" ht="31.15" customHeight="1" x14ac:dyDescent="0.3">
      <c r="A74" s="15" t="s">
        <v>248</v>
      </c>
      <c r="B74" s="12" t="s">
        <v>249</v>
      </c>
      <c r="C74" s="16">
        <v>3545173.2</v>
      </c>
      <c r="D74" s="16">
        <v>276471.59999999998</v>
      </c>
      <c r="E74" s="39">
        <f>D74/C74*100</f>
        <v>7.7985357668843927</v>
      </c>
      <c r="G74" s="54"/>
      <c r="H74" s="45"/>
    </row>
    <row r="75" spans="1:8" s="44" customFormat="1" ht="17.149999999999999" customHeight="1" x14ac:dyDescent="0.3">
      <c r="A75" s="15" t="s">
        <v>139</v>
      </c>
      <c r="B75" s="12" t="s">
        <v>250</v>
      </c>
      <c r="C75" s="16">
        <v>2923.5</v>
      </c>
      <c r="D75" s="16"/>
      <c r="E75" s="39">
        <f>D75/C75*100</f>
        <v>0</v>
      </c>
      <c r="G75" s="54"/>
      <c r="H75" s="45"/>
    </row>
    <row r="76" spans="1:8" s="44" customFormat="1" ht="32.15" customHeight="1" x14ac:dyDescent="0.3">
      <c r="A76" s="15" t="s">
        <v>161</v>
      </c>
      <c r="B76" s="12" t="s">
        <v>251</v>
      </c>
      <c r="C76" s="16"/>
      <c r="D76" s="16"/>
      <c r="E76" s="39"/>
      <c r="G76" s="55"/>
      <c r="H76" s="45"/>
    </row>
    <row r="77" spans="1:8" s="44" customFormat="1" ht="83.15" customHeight="1" x14ac:dyDescent="0.3">
      <c r="A77" s="17" t="s">
        <v>200</v>
      </c>
      <c r="B77" s="12" t="s">
        <v>199</v>
      </c>
      <c r="C77" s="16"/>
      <c r="D77" s="16">
        <v>25298.799999999999</v>
      </c>
      <c r="E77" s="39"/>
      <c r="G77" s="55"/>
      <c r="H77" s="45"/>
    </row>
    <row r="78" spans="1:8" s="44" customFormat="1" ht="50.65" customHeight="1" x14ac:dyDescent="0.3">
      <c r="A78" s="18" t="s">
        <v>180</v>
      </c>
      <c r="B78" s="19" t="s">
        <v>178</v>
      </c>
      <c r="C78" s="20"/>
      <c r="D78" s="20">
        <v>-39385.699999999997</v>
      </c>
      <c r="E78" s="39"/>
      <c r="G78" s="55"/>
      <c r="H78" s="45"/>
    </row>
    <row r="79" spans="1:8" ht="22.4" customHeight="1" x14ac:dyDescent="0.3">
      <c r="A79" s="7" t="s">
        <v>179</v>
      </c>
      <c r="B79" s="8" t="s">
        <v>64</v>
      </c>
      <c r="C79" s="22">
        <f>C6+C68</f>
        <v>10247975.399999999</v>
      </c>
      <c r="D79" s="22">
        <f>D6+D68</f>
        <v>569534.6</v>
      </c>
      <c r="E79" s="37">
        <f>D79/C79*100</f>
        <v>5.5575328566850395</v>
      </c>
      <c r="G79" s="59"/>
      <c r="H79" s="41"/>
    </row>
    <row r="80" spans="1:8" ht="45" customHeight="1" x14ac:dyDescent="0.3">
      <c r="A80" s="11" t="s">
        <v>65</v>
      </c>
      <c r="B80" s="12"/>
      <c r="C80" s="23">
        <f>C79-C134+C135</f>
        <v>-1.4842953532934189E-9</v>
      </c>
      <c r="D80" s="23">
        <f>D79-D134+D135</f>
        <v>-41309.999999999884</v>
      </c>
      <c r="E80" s="39"/>
      <c r="G80" s="59"/>
      <c r="H80" s="41"/>
    </row>
    <row r="81" spans="1:8" ht="14.9" customHeight="1" x14ac:dyDescent="0.3">
      <c r="A81" s="7" t="s">
        <v>66</v>
      </c>
      <c r="B81" s="8" t="s">
        <v>67</v>
      </c>
      <c r="C81" s="5">
        <f>C82+C83+C84+C85+C86+C87+C88</f>
        <v>433733.6</v>
      </c>
      <c r="D81" s="5">
        <f>D82+D83+D84+D85+D86+D87+D88</f>
        <v>10569.7</v>
      </c>
      <c r="E81" s="37">
        <f>D81/C81*100</f>
        <v>2.4369105829015787</v>
      </c>
      <c r="G81" s="59"/>
      <c r="H81" s="41"/>
    </row>
    <row r="82" spans="1:8" ht="57" customHeight="1" x14ac:dyDescent="0.3">
      <c r="A82" s="11" t="s">
        <v>136</v>
      </c>
      <c r="B82" s="12" t="s">
        <v>68</v>
      </c>
      <c r="C82" s="38">
        <v>18190.3</v>
      </c>
      <c r="D82" s="23">
        <v>336</v>
      </c>
      <c r="E82" s="39">
        <f>D82/C82*100</f>
        <v>1.8471383099783953</v>
      </c>
      <c r="G82" s="60"/>
      <c r="H82" s="41"/>
    </row>
    <row r="83" spans="1:8" ht="62.65" customHeight="1" x14ac:dyDescent="0.3">
      <c r="A83" s="11" t="s">
        <v>230</v>
      </c>
      <c r="B83" s="12" t="s">
        <v>69</v>
      </c>
      <c r="C83" s="38">
        <v>151964.6</v>
      </c>
      <c r="D83" s="23">
        <v>3471.3</v>
      </c>
      <c r="E83" s="39">
        <f>D83/C83*100</f>
        <v>2.2842819972546238</v>
      </c>
      <c r="G83" s="60"/>
      <c r="H83" s="41"/>
    </row>
    <row r="84" spans="1:8" ht="19.5" customHeight="1" x14ac:dyDescent="0.3">
      <c r="A84" s="11" t="s">
        <v>70</v>
      </c>
      <c r="B84" s="12" t="s">
        <v>71</v>
      </c>
      <c r="C84" s="38">
        <v>1342.9</v>
      </c>
      <c r="D84" s="23"/>
      <c r="E84" s="39"/>
      <c r="G84" s="59"/>
      <c r="H84" s="41"/>
    </row>
    <row r="85" spans="1:8" ht="47.65" customHeight="1" x14ac:dyDescent="0.3">
      <c r="A85" s="11" t="s">
        <v>119</v>
      </c>
      <c r="B85" s="12" t="s">
        <v>72</v>
      </c>
      <c r="C85" s="38">
        <v>25244.3</v>
      </c>
      <c r="D85" s="23">
        <v>648.6</v>
      </c>
      <c r="E85" s="39">
        <f>D85/C85*100</f>
        <v>2.5692928700736406</v>
      </c>
      <c r="G85" s="60"/>
      <c r="H85" s="41"/>
    </row>
    <row r="86" spans="1:8" ht="43.5" customHeight="1" x14ac:dyDescent="0.3">
      <c r="A86" s="11" t="s">
        <v>231</v>
      </c>
      <c r="B86" s="12" t="s">
        <v>73</v>
      </c>
      <c r="C86" s="38">
        <v>1000</v>
      </c>
      <c r="D86" s="23"/>
      <c r="E86" s="39">
        <f>D86/C86*100</f>
        <v>0</v>
      </c>
      <c r="G86" s="59"/>
      <c r="H86" s="41"/>
    </row>
    <row r="87" spans="1:8" ht="15.75" customHeight="1" x14ac:dyDescent="0.3">
      <c r="A87" s="11" t="s">
        <v>74</v>
      </c>
      <c r="B87" s="12" t="s">
        <v>120</v>
      </c>
      <c r="C87" s="38">
        <v>29354.1</v>
      </c>
      <c r="D87" s="23"/>
      <c r="E87" s="39">
        <f>D87/C87*100</f>
        <v>0</v>
      </c>
      <c r="G87" s="59"/>
      <c r="H87" s="41"/>
    </row>
    <row r="88" spans="1:8" ht="15" customHeight="1" x14ac:dyDescent="0.3">
      <c r="A88" s="11" t="s">
        <v>75</v>
      </c>
      <c r="B88" s="12" t="s">
        <v>163</v>
      </c>
      <c r="C88" s="38">
        <v>206637.4</v>
      </c>
      <c r="D88" s="23">
        <v>6113.8</v>
      </c>
      <c r="E88" s="39">
        <f>D88/C88*100</f>
        <v>2.9587093139964016</v>
      </c>
      <c r="G88" s="60"/>
      <c r="H88" s="41"/>
    </row>
    <row r="89" spans="1:8" ht="41.5" customHeight="1" x14ac:dyDescent="0.3">
      <c r="A89" s="7" t="s">
        <v>76</v>
      </c>
      <c r="B89" s="8" t="s">
        <v>77</v>
      </c>
      <c r="C89" s="5">
        <f>SUM(C90:C94)</f>
        <v>83124.2</v>
      </c>
      <c r="D89" s="5">
        <f>SUM(D90:D94)</f>
        <v>981.5</v>
      </c>
      <c r="E89" s="37">
        <f>D89/C89*100</f>
        <v>1.1807632434357265</v>
      </c>
      <c r="G89" s="59"/>
      <c r="H89" s="41"/>
    </row>
    <row r="90" spans="1:8" ht="15" customHeight="1" x14ac:dyDescent="0.3">
      <c r="A90" s="11" t="s">
        <v>78</v>
      </c>
      <c r="B90" s="12" t="s">
        <v>79</v>
      </c>
      <c r="C90" s="38"/>
      <c r="D90" s="23"/>
      <c r="E90" s="39"/>
      <c r="G90" s="60"/>
      <c r="H90" s="41"/>
    </row>
    <row r="91" spans="1:8" ht="15.75" customHeight="1" x14ac:dyDescent="0.3">
      <c r="A91" s="11" t="s">
        <v>183</v>
      </c>
      <c r="B91" s="12" t="s">
        <v>182</v>
      </c>
      <c r="C91" s="38">
        <v>12849.4</v>
      </c>
      <c r="D91" s="23">
        <v>244.7</v>
      </c>
      <c r="E91" s="39">
        <f>D91/C91*100</f>
        <v>1.9043690755988607</v>
      </c>
      <c r="G91" s="60"/>
      <c r="H91" s="41"/>
    </row>
    <row r="92" spans="1:8" ht="45" customHeight="1" x14ac:dyDescent="0.3">
      <c r="A92" s="11" t="s">
        <v>232</v>
      </c>
      <c r="B92" s="12" t="s">
        <v>121</v>
      </c>
      <c r="C92" s="38">
        <v>31994.799999999999</v>
      </c>
      <c r="D92" s="23">
        <v>236.8</v>
      </c>
      <c r="E92" s="39">
        <f>D92/C92*100</f>
        <v>0.74012026954380095</v>
      </c>
      <c r="G92" s="60"/>
      <c r="H92" s="41"/>
    </row>
    <row r="93" spans="1:8" ht="16.5" customHeight="1" x14ac:dyDescent="0.3">
      <c r="A93" s="11" t="s">
        <v>122</v>
      </c>
      <c r="B93" s="12" t="s">
        <v>80</v>
      </c>
      <c r="C93" s="38"/>
      <c r="D93" s="23"/>
      <c r="E93" s="39"/>
      <c r="G93" s="60"/>
      <c r="H93" s="41"/>
    </row>
    <row r="94" spans="1:8" ht="44.25" customHeight="1" x14ac:dyDescent="0.3">
      <c r="A94" s="11" t="s">
        <v>159</v>
      </c>
      <c r="B94" s="12" t="s">
        <v>160</v>
      </c>
      <c r="C94" s="38">
        <v>38280</v>
      </c>
      <c r="D94" s="23">
        <v>500</v>
      </c>
      <c r="E94" s="39">
        <f>D94/C94*100</f>
        <v>1.3061650992685474</v>
      </c>
      <c r="G94" s="60"/>
      <c r="H94" s="41"/>
    </row>
    <row r="95" spans="1:8" ht="14.9" customHeight="1" x14ac:dyDescent="0.3">
      <c r="A95" s="7" t="s">
        <v>81</v>
      </c>
      <c r="B95" s="8" t="s">
        <v>82</v>
      </c>
      <c r="C95" s="5">
        <f>SUM(C96:C100)</f>
        <v>2228832.1</v>
      </c>
      <c r="D95" s="5">
        <f>SUM(D96:D100)</f>
        <v>70714.5</v>
      </c>
      <c r="E95" s="37">
        <f>D95/C95*100</f>
        <v>3.1727154324455396</v>
      </c>
      <c r="G95" s="59"/>
      <c r="H95" s="41"/>
    </row>
    <row r="96" spans="1:8" ht="15.75" customHeight="1" x14ac:dyDescent="0.3">
      <c r="A96" s="11" t="s">
        <v>123</v>
      </c>
      <c r="B96" s="12" t="s">
        <v>124</v>
      </c>
      <c r="C96" s="38"/>
      <c r="D96" s="23"/>
      <c r="E96" s="39"/>
      <c r="G96" s="59"/>
      <c r="H96" s="41"/>
    </row>
    <row r="97" spans="1:8" ht="15" customHeight="1" x14ac:dyDescent="0.3">
      <c r="A97" s="11" t="s">
        <v>83</v>
      </c>
      <c r="B97" s="12" t="s">
        <v>84</v>
      </c>
      <c r="C97" s="38">
        <v>69005</v>
      </c>
      <c r="D97" s="23">
        <v>6260</v>
      </c>
      <c r="E97" s="39">
        <f>D97/C97*100</f>
        <v>9.0718063908412425</v>
      </c>
      <c r="G97" s="60"/>
      <c r="H97" s="41"/>
    </row>
    <row r="98" spans="1:8" ht="15.75" customHeight="1" x14ac:dyDescent="0.3">
      <c r="A98" s="11" t="s">
        <v>233</v>
      </c>
      <c r="B98" s="12" t="s">
        <v>141</v>
      </c>
      <c r="C98" s="38">
        <v>1813104.9</v>
      </c>
      <c r="D98" s="23">
        <v>59550</v>
      </c>
      <c r="E98" s="39">
        <f>D98/C98*100</f>
        <v>3.2844211054749231</v>
      </c>
      <c r="G98" s="60"/>
      <c r="H98" s="41"/>
    </row>
    <row r="99" spans="1:8" x14ac:dyDescent="0.3">
      <c r="A99" s="11" t="s">
        <v>156</v>
      </c>
      <c r="B99" s="12" t="s">
        <v>157</v>
      </c>
      <c r="C99" s="38"/>
      <c r="D99" s="23"/>
      <c r="E99" s="39"/>
      <c r="G99" s="60"/>
      <c r="H99" s="41"/>
    </row>
    <row r="100" spans="1:8" ht="29.25" customHeight="1" x14ac:dyDescent="0.3">
      <c r="A100" s="11" t="s">
        <v>85</v>
      </c>
      <c r="B100" s="12" t="s">
        <v>125</v>
      </c>
      <c r="C100" s="38">
        <v>346722.2</v>
      </c>
      <c r="D100" s="23">
        <v>4904.5</v>
      </c>
      <c r="E100" s="39">
        <f t="shared" ref="E100:E106" si="2">D100/C100*100</f>
        <v>1.4145330180761428</v>
      </c>
      <c r="G100" s="60"/>
      <c r="H100" s="41"/>
    </row>
    <row r="101" spans="1:8" ht="16.149999999999999" customHeight="1" x14ac:dyDescent="0.3">
      <c r="A101" s="7" t="s">
        <v>86</v>
      </c>
      <c r="B101" s="8" t="s">
        <v>87</v>
      </c>
      <c r="C101" s="5">
        <f>C102+C103+C104+C105</f>
        <v>902697.2</v>
      </c>
      <c r="D101" s="5">
        <f>D102+D103+D104+D105</f>
        <v>96667.8</v>
      </c>
      <c r="E101" s="37">
        <f t="shared" si="2"/>
        <v>10.708773661865797</v>
      </c>
      <c r="G101" s="59"/>
      <c r="H101" s="41"/>
    </row>
    <row r="102" spans="1:8" ht="14.65" customHeight="1" x14ac:dyDescent="0.3">
      <c r="A102" s="11" t="s">
        <v>88</v>
      </c>
      <c r="B102" s="12" t="s">
        <v>89</v>
      </c>
      <c r="C102" s="38">
        <v>148666.20000000001</v>
      </c>
      <c r="D102" s="23">
        <v>34120.9</v>
      </c>
      <c r="E102" s="39">
        <f t="shared" si="2"/>
        <v>22.951350071502468</v>
      </c>
      <c r="G102" s="60"/>
      <c r="H102" s="41"/>
    </row>
    <row r="103" spans="1:8" ht="16.5" customHeight="1" x14ac:dyDescent="0.3">
      <c r="A103" s="11" t="s">
        <v>90</v>
      </c>
      <c r="B103" s="12" t="s">
        <v>91</v>
      </c>
      <c r="C103" s="38">
        <v>109160.9</v>
      </c>
      <c r="D103" s="23">
        <v>7172.1</v>
      </c>
      <c r="E103" s="39">
        <f t="shared" si="2"/>
        <v>6.570209662983725</v>
      </c>
      <c r="G103" s="60"/>
      <c r="H103" s="41"/>
    </row>
    <row r="104" spans="1:8" ht="15.75" customHeight="1" x14ac:dyDescent="0.3">
      <c r="A104" s="11" t="s">
        <v>126</v>
      </c>
      <c r="B104" s="12" t="s">
        <v>127</v>
      </c>
      <c r="C104" s="38">
        <v>544901.4</v>
      </c>
      <c r="D104" s="23">
        <v>39401.800000000003</v>
      </c>
      <c r="E104" s="39">
        <f t="shared" si="2"/>
        <v>7.2309962866676427</v>
      </c>
      <c r="G104" s="60"/>
      <c r="H104" s="41"/>
    </row>
    <row r="105" spans="1:8" ht="30" customHeight="1" x14ac:dyDescent="0.3">
      <c r="A105" s="11" t="s">
        <v>92</v>
      </c>
      <c r="B105" s="12" t="s">
        <v>128</v>
      </c>
      <c r="C105" s="38">
        <v>99968.7</v>
      </c>
      <c r="D105" s="23">
        <v>15973</v>
      </c>
      <c r="E105" s="39">
        <f t="shared" si="2"/>
        <v>15.978001114348791</v>
      </c>
      <c r="G105" s="60"/>
      <c r="H105" s="41"/>
    </row>
    <row r="106" spans="1:8" s="42" customFormat="1" ht="15.65" customHeight="1" x14ac:dyDescent="0.3">
      <c r="A106" s="7" t="s">
        <v>93</v>
      </c>
      <c r="B106" s="8" t="s">
        <v>94</v>
      </c>
      <c r="C106" s="5">
        <f>SUM(C107:C109)</f>
        <v>298724</v>
      </c>
      <c r="D106" s="5">
        <f>SUM(D107:D109)</f>
        <v>360</v>
      </c>
      <c r="E106" s="37">
        <f t="shared" si="2"/>
        <v>0.12051258017434154</v>
      </c>
      <c r="G106" s="59"/>
      <c r="H106" s="43"/>
    </row>
    <row r="107" spans="1:8" ht="15" customHeight="1" x14ac:dyDescent="0.3">
      <c r="A107" s="18" t="s">
        <v>129</v>
      </c>
      <c r="B107" s="19" t="s">
        <v>130</v>
      </c>
      <c r="C107" s="40"/>
      <c r="D107" s="26"/>
      <c r="E107" s="39"/>
      <c r="G107" s="59"/>
      <c r="H107" s="41"/>
    </row>
    <row r="108" spans="1:8" ht="28.5" customHeight="1" x14ac:dyDescent="0.3">
      <c r="A108" s="11" t="s">
        <v>131</v>
      </c>
      <c r="B108" s="12" t="s">
        <v>133</v>
      </c>
      <c r="C108" s="38">
        <v>9801.6</v>
      </c>
      <c r="D108" s="23">
        <v>360</v>
      </c>
      <c r="E108" s="39">
        <f t="shared" ref="E108:E134" si="3">D108/C108*100</f>
        <v>3.6728697355533786</v>
      </c>
      <c r="G108" s="60"/>
      <c r="H108" s="41"/>
    </row>
    <row r="109" spans="1:8" ht="28.4" customHeight="1" x14ac:dyDescent="0.3">
      <c r="A109" s="11" t="s">
        <v>95</v>
      </c>
      <c r="B109" s="12" t="s">
        <v>132</v>
      </c>
      <c r="C109" s="38">
        <v>288922.40000000002</v>
      </c>
      <c r="D109" s="23"/>
      <c r="E109" s="39">
        <f t="shared" si="3"/>
        <v>0</v>
      </c>
      <c r="G109" s="60"/>
      <c r="H109" s="41"/>
    </row>
    <row r="110" spans="1:8" ht="15" customHeight="1" x14ac:dyDescent="0.3">
      <c r="A110" s="7" t="s">
        <v>96</v>
      </c>
      <c r="B110" s="8" t="s">
        <v>97</v>
      </c>
      <c r="C110" s="5">
        <f>SUM(C111:C115)</f>
        <v>5624374.8000000007</v>
      </c>
      <c r="D110" s="5">
        <f>SUM(D111:D115)</f>
        <v>378562.89999999997</v>
      </c>
      <c r="E110" s="37">
        <f t="shared" si="3"/>
        <v>6.7307552121170859</v>
      </c>
      <c r="G110" s="59"/>
      <c r="H110" s="41"/>
    </row>
    <row r="111" spans="1:8" x14ac:dyDescent="0.3">
      <c r="A111" s="11" t="s">
        <v>98</v>
      </c>
      <c r="B111" s="12" t="s">
        <v>99</v>
      </c>
      <c r="C111" s="38">
        <v>2294712.4</v>
      </c>
      <c r="D111" s="23">
        <v>186099.9</v>
      </c>
      <c r="E111" s="39">
        <f t="shared" si="3"/>
        <v>8.1099444095913711</v>
      </c>
      <c r="G111" s="60"/>
      <c r="H111" s="41"/>
    </row>
    <row r="112" spans="1:8" ht="18" customHeight="1" x14ac:dyDescent="0.3">
      <c r="A112" s="11" t="s">
        <v>100</v>
      </c>
      <c r="B112" s="12" t="s">
        <v>101</v>
      </c>
      <c r="C112" s="38">
        <v>2809499.5</v>
      </c>
      <c r="D112" s="23">
        <v>169014.39999999999</v>
      </c>
      <c r="E112" s="39">
        <f t="shared" si="3"/>
        <v>6.0158188317883665</v>
      </c>
      <c r="G112" s="60"/>
      <c r="H112" s="41"/>
    </row>
    <row r="113" spans="1:8" ht="18" customHeight="1" x14ac:dyDescent="0.3">
      <c r="A113" s="11" t="s">
        <v>238</v>
      </c>
      <c r="B113" s="12" t="s">
        <v>239</v>
      </c>
      <c r="C113" s="38">
        <v>349700</v>
      </c>
      <c r="D113" s="23">
        <v>19339.2</v>
      </c>
      <c r="E113" s="39">
        <f t="shared" si="3"/>
        <v>5.5302259079210758</v>
      </c>
      <c r="G113" s="60"/>
      <c r="H113" s="41"/>
    </row>
    <row r="114" spans="1:8" ht="19.5" customHeight="1" x14ac:dyDescent="0.3">
      <c r="A114" s="11" t="s">
        <v>102</v>
      </c>
      <c r="B114" s="12" t="s">
        <v>103</v>
      </c>
      <c r="C114" s="38">
        <v>32974</v>
      </c>
      <c r="D114" s="23">
        <v>-15.2</v>
      </c>
      <c r="E114" s="39">
        <f t="shared" si="3"/>
        <v>-4.6096924849881718E-2</v>
      </c>
      <c r="G114" s="60"/>
      <c r="H114" s="41"/>
    </row>
    <row r="115" spans="1:8" ht="16.5" customHeight="1" x14ac:dyDescent="0.3">
      <c r="A115" s="11" t="s">
        <v>104</v>
      </c>
      <c r="B115" s="12" t="s">
        <v>105</v>
      </c>
      <c r="C115" s="38">
        <v>137488.9</v>
      </c>
      <c r="D115" s="23">
        <v>4124.6000000000004</v>
      </c>
      <c r="E115" s="39">
        <f t="shared" si="3"/>
        <v>2.9999512687933358</v>
      </c>
      <c r="G115" s="60"/>
      <c r="H115" s="41"/>
    </row>
    <row r="116" spans="1:8" x14ac:dyDescent="0.3">
      <c r="A116" s="7" t="s">
        <v>229</v>
      </c>
      <c r="B116" s="8" t="s">
        <v>106</v>
      </c>
      <c r="C116" s="5">
        <f>SUM(C117:C118)</f>
        <v>220607.1</v>
      </c>
      <c r="D116" s="5">
        <f>SUM(D117:D118)</f>
        <v>19049</v>
      </c>
      <c r="E116" s="37">
        <f t="shared" si="3"/>
        <v>8.6348082178678744</v>
      </c>
      <c r="G116" s="59"/>
      <c r="H116" s="41"/>
    </row>
    <row r="117" spans="1:8" x14ac:dyDescent="0.3">
      <c r="A117" s="11" t="s">
        <v>107</v>
      </c>
      <c r="B117" s="12" t="s">
        <v>108</v>
      </c>
      <c r="C117" s="38">
        <v>181632.5</v>
      </c>
      <c r="D117" s="23">
        <v>15896.3</v>
      </c>
      <c r="E117" s="39">
        <f t="shared" si="3"/>
        <v>8.7519028808170329</v>
      </c>
      <c r="G117" s="60"/>
      <c r="H117" s="41"/>
    </row>
    <row r="118" spans="1:8" ht="27.65" customHeight="1" x14ac:dyDescent="0.3">
      <c r="A118" s="11" t="s">
        <v>234</v>
      </c>
      <c r="B118" s="12" t="s">
        <v>111</v>
      </c>
      <c r="C118" s="38">
        <v>38974.6</v>
      </c>
      <c r="D118" s="23">
        <v>3152.7</v>
      </c>
      <c r="E118" s="39">
        <f t="shared" si="3"/>
        <v>8.0891144488974867</v>
      </c>
      <c r="G118" s="60"/>
      <c r="H118" s="41"/>
    </row>
    <row r="119" spans="1:8" ht="13.4" customHeight="1" x14ac:dyDescent="0.3">
      <c r="A119" s="7" t="s">
        <v>112</v>
      </c>
      <c r="B119" s="8" t="s">
        <v>113</v>
      </c>
      <c r="C119" s="5">
        <f>SUM(C120:C123)</f>
        <v>107490.70000000001</v>
      </c>
      <c r="D119" s="5">
        <f>SUM(D120:D123)</f>
        <v>369.1</v>
      </c>
      <c r="E119" s="37">
        <f t="shared" si="3"/>
        <v>0.34337854344608415</v>
      </c>
      <c r="G119" s="59"/>
      <c r="H119" s="41"/>
    </row>
    <row r="120" spans="1:8" ht="17.649999999999999" customHeight="1" x14ac:dyDescent="0.3">
      <c r="A120" s="11" t="s">
        <v>114</v>
      </c>
      <c r="B120" s="12" t="s">
        <v>115</v>
      </c>
      <c r="C120" s="38">
        <v>661.4</v>
      </c>
      <c r="D120" s="23"/>
      <c r="E120" s="39">
        <f t="shared" si="3"/>
        <v>0</v>
      </c>
      <c r="G120" s="60"/>
      <c r="H120" s="41"/>
    </row>
    <row r="121" spans="1:8" ht="13.5" customHeight="1" x14ac:dyDescent="0.3">
      <c r="A121" s="11" t="s">
        <v>116</v>
      </c>
      <c r="B121" s="12" t="s">
        <v>117</v>
      </c>
      <c r="C121" s="38">
        <v>61227.3</v>
      </c>
      <c r="D121" s="23">
        <v>48</v>
      </c>
      <c r="E121" s="39">
        <f t="shared" si="3"/>
        <v>7.8396401605166324E-2</v>
      </c>
      <c r="G121" s="60"/>
      <c r="H121" s="41"/>
    </row>
    <row r="122" spans="1:8" ht="16.5" customHeight="1" x14ac:dyDescent="0.3">
      <c r="A122" s="11" t="s">
        <v>134</v>
      </c>
      <c r="B122" s="12" t="s">
        <v>135</v>
      </c>
      <c r="C122" s="38">
        <v>44342</v>
      </c>
      <c r="D122" s="23">
        <v>318.10000000000002</v>
      </c>
      <c r="E122" s="39">
        <f t="shared" si="3"/>
        <v>0.71737855757521096</v>
      </c>
      <c r="G122" s="60"/>
      <c r="H122" s="41"/>
    </row>
    <row r="123" spans="1:8" ht="27.75" customHeight="1" x14ac:dyDescent="0.3">
      <c r="A123" s="11" t="s">
        <v>203</v>
      </c>
      <c r="B123" s="12" t="s">
        <v>204</v>
      </c>
      <c r="C123" s="38">
        <v>1260</v>
      </c>
      <c r="D123" s="23">
        <v>3</v>
      </c>
      <c r="E123" s="39">
        <f t="shared" si="3"/>
        <v>0.23809523809523811</v>
      </c>
      <c r="G123" s="60"/>
      <c r="H123" s="41"/>
    </row>
    <row r="124" spans="1:8" ht="14.9" customHeight="1" x14ac:dyDescent="0.3">
      <c r="A124" s="7" t="s">
        <v>168</v>
      </c>
      <c r="B124" s="8" t="s">
        <v>143</v>
      </c>
      <c r="C124" s="5">
        <f>C125+C126+C127+C128</f>
        <v>308990.3</v>
      </c>
      <c r="D124" s="5">
        <f>D125+D126+D127+D128</f>
        <v>18413.7</v>
      </c>
      <c r="E124" s="37">
        <f t="shared" si="3"/>
        <v>5.9593132858863207</v>
      </c>
      <c r="G124" s="59"/>
      <c r="H124" s="41"/>
    </row>
    <row r="125" spans="1:8" ht="14.15" customHeight="1" x14ac:dyDescent="0.3">
      <c r="A125" s="18" t="s">
        <v>164</v>
      </c>
      <c r="B125" s="19" t="s">
        <v>165</v>
      </c>
      <c r="C125" s="40">
        <v>39919</v>
      </c>
      <c r="D125" s="26">
        <v>3900</v>
      </c>
      <c r="E125" s="39">
        <f t="shared" si="3"/>
        <v>9.769783812219746</v>
      </c>
      <c r="G125" s="60"/>
      <c r="H125" s="41"/>
    </row>
    <row r="126" spans="1:8" ht="17.25" customHeight="1" x14ac:dyDescent="0.3">
      <c r="A126" s="18" t="s">
        <v>166</v>
      </c>
      <c r="B126" s="19" t="s">
        <v>167</v>
      </c>
      <c r="C126" s="40">
        <v>65201</v>
      </c>
      <c r="D126" s="26">
        <v>186.2</v>
      </c>
      <c r="E126" s="39">
        <f t="shared" si="3"/>
        <v>0.28557844204843486</v>
      </c>
      <c r="G126" s="60"/>
      <c r="H126" s="41"/>
    </row>
    <row r="127" spans="1:8" ht="13.5" customHeight="1" x14ac:dyDescent="0.3">
      <c r="A127" s="18" t="s">
        <v>240</v>
      </c>
      <c r="B127" s="19" t="s">
        <v>241</v>
      </c>
      <c r="C127" s="40">
        <v>189256.2</v>
      </c>
      <c r="D127" s="26">
        <v>13044.3</v>
      </c>
      <c r="E127" s="39">
        <f t="shared" si="3"/>
        <v>6.8924029965728995</v>
      </c>
      <c r="G127" s="60"/>
      <c r="H127" s="41"/>
    </row>
    <row r="128" spans="1:8" ht="31.15" customHeight="1" x14ac:dyDescent="0.3">
      <c r="A128" s="18" t="s">
        <v>242</v>
      </c>
      <c r="B128" s="19" t="s">
        <v>243</v>
      </c>
      <c r="C128" s="40">
        <v>14614.1</v>
      </c>
      <c r="D128" s="26">
        <v>1283.2</v>
      </c>
      <c r="E128" s="39">
        <f t="shared" si="3"/>
        <v>8.7805612388036227</v>
      </c>
      <c r="G128" s="60"/>
      <c r="H128" s="41"/>
    </row>
    <row r="129" spans="1:8" ht="14.65" customHeight="1" x14ac:dyDescent="0.3">
      <c r="A129" s="21" t="s">
        <v>169</v>
      </c>
      <c r="B129" s="8" t="s">
        <v>170</v>
      </c>
      <c r="C129" s="6">
        <f>C130+C131</f>
        <v>12100</v>
      </c>
      <c r="D129" s="63">
        <f>D130+D131</f>
        <v>0</v>
      </c>
      <c r="E129" s="37">
        <f t="shared" si="3"/>
        <v>0</v>
      </c>
      <c r="G129" s="59"/>
      <c r="H129" s="41"/>
    </row>
    <row r="130" spans="1:8" ht="13.5" customHeight="1" x14ac:dyDescent="0.3">
      <c r="A130" s="11" t="s">
        <v>109</v>
      </c>
      <c r="B130" s="19" t="s">
        <v>171</v>
      </c>
      <c r="C130" s="40">
        <v>6000</v>
      </c>
      <c r="D130" s="26"/>
      <c r="E130" s="39">
        <f t="shared" si="3"/>
        <v>0</v>
      </c>
      <c r="G130" s="60"/>
      <c r="H130" s="41"/>
    </row>
    <row r="131" spans="1:8" ht="20.149999999999999" customHeight="1" x14ac:dyDescent="0.3">
      <c r="A131" s="11" t="s">
        <v>110</v>
      </c>
      <c r="B131" s="19" t="s">
        <v>172</v>
      </c>
      <c r="C131" s="40">
        <v>6100</v>
      </c>
      <c r="D131" s="26"/>
      <c r="E131" s="39">
        <f t="shared" si="3"/>
        <v>0</v>
      </c>
      <c r="G131" s="60"/>
      <c r="H131" s="41"/>
    </row>
    <row r="132" spans="1:8" ht="27.65" customHeight="1" x14ac:dyDescent="0.3">
      <c r="A132" s="21" t="s">
        <v>173</v>
      </c>
      <c r="B132" s="8" t="s">
        <v>174</v>
      </c>
      <c r="C132" s="5">
        <f>C133</f>
        <v>187000</v>
      </c>
      <c r="D132" s="5">
        <f>D133</f>
        <v>15156.4</v>
      </c>
      <c r="E132" s="37">
        <f t="shared" si="3"/>
        <v>8.1050267379679148</v>
      </c>
      <c r="G132" s="59"/>
      <c r="H132" s="41"/>
    </row>
    <row r="133" spans="1:8" ht="27" customHeight="1" x14ac:dyDescent="0.3">
      <c r="A133" s="11" t="s">
        <v>197</v>
      </c>
      <c r="B133" s="12" t="s">
        <v>175</v>
      </c>
      <c r="C133" s="38">
        <v>187000</v>
      </c>
      <c r="D133" s="23">
        <v>15156.4</v>
      </c>
      <c r="E133" s="39">
        <f t="shared" si="3"/>
        <v>8.1050267379679148</v>
      </c>
      <c r="G133" s="60"/>
      <c r="H133" s="41"/>
    </row>
    <row r="134" spans="1:8" ht="19.399999999999999" customHeight="1" x14ac:dyDescent="0.3">
      <c r="A134" s="7" t="s">
        <v>118</v>
      </c>
      <c r="B134" s="8">
        <v>9600</v>
      </c>
      <c r="C134" s="36">
        <f>C81+C89+C95+C101+C106+C110+C116+C119+C124+C129+C132</f>
        <v>10407674</v>
      </c>
      <c r="D134" s="22">
        <f>D81+D89+D95+D101+D106+D110+D116+D119+D124+D129+D132</f>
        <v>610844.59999999986</v>
      </c>
      <c r="E134" s="37">
        <f t="shared" si="3"/>
        <v>5.8691749952967385</v>
      </c>
      <c r="G134" s="61"/>
      <c r="H134" s="41"/>
    </row>
    <row r="135" spans="1:8" ht="28" x14ac:dyDescent="0.3">
      <c r="A135" s="7" t="s">
        <v>255</v>
      </c>
      <c r="B135" s="8"/>
      <c r="C135" s="22">
        <v>159698.6</v>
      </c>
      <c r="D135" s="22"/>
      <c r="E135" s="10"/>
      <c r="G135" s="61"/>
      <c r="H135" s="41"/>
    </row>
    <row r="136" spans="1:8" ht="20.65" customHeight="1" x14ac:dyDescent="0.3">
      <c r="A136" s="68" t="s">
        <v>253</v>
      </c>
      <c r="B136" s="69"/>
      <c r="C136" s="69"/>
      <c r="D136" s="69"/>
      <c r="E136" s="69"/>
      <c r="G136" s="59"/>
      <c r="H136" s="41"/>
    </row>
    <row r="137" spans="1:8" x14ac:dyDescent="0.3">
      <c r="G137" s="59"/>
      <c r="H137" s="41"/>
    </row>
    <row r="138" spans="1:8" x14ac:dyDescent="0.3">
      <c r="G138" s="59"/>
      <c r="H138" s="41"/>
    </row>
    <row r="139" spans="1:8" x14ac:dyDescent="0.3">
      <c r="G139" s="59"/>
      <c r="H139" s="41"/>
    </row>
    <row r="140" spans="1:8" x14ac:dyDescent="0.3">
      <c r="G140" s="59"/>
      <c r="H140" s="41"/>
    </row>
    <row r="141" spans="1:8" x14ac:dyDescent="0.3">
      <c r="G141" s="59"/>
      <c r="H141" s="41"/>
    </row>
    <row r="142" spans="1:8" x14ac:dyDescent="0.3">
      <c r="G142" s="59"/>
      <c r="H142" s="41"/>
    </row>
    <row r="143" spans="1:8" x14ac:dyDescent="0.3">
      <c r="G143" s="59"/>
      <c r="H143" s="41"/>
    </row>
    <row r="144" spans="1:8" x14ac:dyDescent="0.3">
      <c r="G144" s="59"/>
      <c r="H144" s="41"/>
    </row>
    <row r="145" spans="7:8" x14ac:dyDescent="0.3">
      <c r="G145" s="59"/>
      <c r="H145" s="41"/>
    </row>
    <row r="146" spans="7:8" x14ac:dyDescent="0.3">
      <c r="G146" s="59"/>
      <c r="H146" s="41"/>
    </row>
    <row r="147" spans="7:8" x14ac:dyDescent="0.3">
      <c r="G147" s="59"/>
      <c r="H147" s="41"/>
    </row>
    <row r="148" spans="7:8" x14ac:dyDescent="0.3">
      <c r="G148" s="59"/>
      <c r="H148" s="41"/>
    </row>
    <row r="149" spans="7:8" x14ac:dyDescent="0.3">
      <c r="G149" s="59"/>
      <c r="H149" s="41"/>
    </row>
    <row r="150" spans="7:8" x14ac:dyDescent="0.3">
      <c r="G150" s="59"/>
      <c r="H150" s="41"/>
    </row>
    <row r="151" spans="7:8" x14ac:dyDescent="0.3">
      <c r="G151" s="59"/>
      <c r="H151" s="41"/>
    </row>
    <row r="152" spans="7:8" x14ac:dyDescent="0.3">
      <c r="G152" s="59"/>
      <c r="H152" s="41"/>
    </row>
    <row r="153" spans="7:8" x14ac:dyDescent="0.3">
      <c r="G153" s="59"/>
      <c r="H153" s="41"/>
    </row>
    <row r="154" spans="7:8" x14ac:dyDescent="0.3">
      <c r="G154" s="59"/>
      <c r="H154" s="41"/>
    </row>
    <row r="155" spans="7:8" x14ac:dyDescent="0.3">
      <c r="G155" s="59"/>
      <c r="H155" s="41"/>
    </row>
    <row r="156" spans="7:8" x14ac:dyDescent="0.3">
      <c r="G156" s="59"/>
      <c r="H156" s="41"/>
    </row>
    <row r="157" spans="7:8" x14ac:dyDescent="0.3">
      <c r="G157" s="59"/>
      <c r="H157" s="41"/>
    </row>
    <row r="158" spans="7:8" x14ac:dyDescent="0.3">
      <c r="G158" s="59"/>
      <c r="H158" s="41"/>
    </row>
    <row r="159" spans="7:8" x14ac:dyDescent="0.3">
      <c r="G159" s="59"/>
      <c r="H159" s="41"/>
    </row>
    <row r="160" spans="7:8" x14ac:dyDescent="0.3">
      <c r="G160" s="59"/>
      <c r="H160" s="41"/>
    </row>
    <row r="161" spans="7:8" x14ac:dyDescent="0.3">
      <c r="G161" s="59"/>
      <c r="H161" s="41"/>
    </row>
    <row r="162" spans="7:8" x14ac:dyDescent="0.3">
      <c r="G162" s="59"/>
      <c r="H162" s="41"/>
    </row>
    <row r="163" spans="7:8" x14ac:dyDescent="0.3">
      <c r="G163" s="59"/>
      <c r="H163" s="41"/>
    </row>
    <row r="164" spans="7:8" x14ac:dyDescent="0.3">
      <c r="G164" s="59"/>
      <c r="H164" s="41"/>
    </row>
    <row r="165" spans="7:8" x14ac:dyDescent="0.3">
      <c r="G165" s="59"/>
      <c r="H165" s="41"/>
    </row>
    <row r="166" spans="7:8" x14ac:dyDescent="0.3">
      <c r="G166" s="59"/>
      <c r="H166" s="41"/>
    </row>
    <row r="167" spans="7:8" x14ac:dyDescent="0.3">
      <c r="G167" s="59"/>
      <c r="H167" s="41"/>
    </row>
    <row r="168" spans="7:8" x14ac:dyDescent="0.3">
      <c r="G168" s="59"/>
      <c r="H168" s="41"/>
    </row>
    <row r="169" spans="7:8" x14ac:dyDescent="0.3">
      <c r="G169" s="59"/>
      <c r="H169" s="41"/>
    </row>
    <row r="170" spans="7:8" x14ac:dyDescent="0.3">
      <c r="G170" s="59"/>
      <c r="H170" s="41"/>
    </row>
    <row r="171" spans="7:8" x14ac:dyDescent="0.3">
      <c r="G171" s="59"/>
      <c r="H171" s="41"/>
    </row>
    <row r="172" spans="7:8" x14ac:dyDescent="0.3">
      <c r="G172" s="59"/>
      <c r="H172" s="41"/>
    </row>
    <row r="173" spans="7:8" x14ac:dyDescent="0.3">
      <c r="G173" s="59"/>
      <c r="H173" s="41"/>
    </row>
    <row r="174" spans="7:8" x14ac:dyDescent="0.3">
      <c r="G174" s="59"/>
      <c r="H174" s="41"/>
    </row>
    <row r="175" spans="7:8" x14ac:dyDescent="0.3">
      <c r="G175" s="59"/>
      <c r="H175" s="41"/>
    </row>
    <row r="176" spans="7:8" x14ac:dyDescent="0.3">
      <c r="G176" s="59"/>
      <c r="H176" s="41"/>
    </row>
    <row r="177" spans="7:8" x14ac:dyDescent="0.3">
      <c r="G177" s="59"/>
      <c r="H177" s="41"/>
    </row>
    <row r="178" spans="7:8" x14ac:dyDescent="0.3">
      <c r="G178" s="59"/>
      <c r="H178" s="41"/>
    </row>
    <row r="179" spans="7:8" x14ac:dyDescent="0.3">
      <c r="G179" s="59"/>
      <c r="H179" s="41"/>
    </row>
    <row r="180" spans="7:8" x14ac:dyDescent="0.3">
      <c r="G180" s="59"/>
      <c r="H180" s="41"/>
    </row>
    <row r="181" spans="7:8" x14ac:dyDescent="0.3">
      <c r="G181" s="59"/>
      <c r="H181" s="41"/>
    </row>
    <row r="182" spans="7:8" x14ac:dyDescent="0.3">
      <c r="G182" s="59"/>
      <c r="H182" s="41"/>
    </row>
    <row r="183" spans="7:8" x14ac:dyDescent="0.3">
      <c r="G183" s="59"/>
      <c r="H183" s="41"/>
    </row>
    <row r="184" spans="7:8" x14ac:dyDescent="0.3">
      <c r="G184" s="59"/>
      <c r="H184" s="41"/>
    </row>
    <row r="185" spans="7:8" x14ac:dyDescent="0.3">
      <c r="G185" s="59"/>
      <c r="H185" s="41"/>
    </row>
    <row r="186" spans="7:8" x14ac:dyDescent="0.3">
      <c r="G186" s="59"/>
      <c r="H186" s="41"/>
    </row>
    <row r="187" spans="7:8" x14ac:dyDescent="0.3">
      <c r="G187" s="59"/>
      <c r="H187" s="41"/>
    </row>
    <row r="188" spans="7:8" x14ac:dyDescent="0.3">
      <c r="G188" s="59"/>
      <c r="H188" s="41"/>
    </row>
    <row r="189" spans="7:8" x14ac:dyDescent="0.3">
      <c r="G189" s="59"/>
      <c r="H189" s="41"/>
    </row>
  </sheetData>
  <mergeCells count="3">
    <mergeCell ref="A1:E1"/>
    <mergeCell ref="A2:E2"/>
    <mergeCell ref="A136:E136"/>
  </mergeCells>
  <pageMargins left="0.78740157480314965" right="0" top="0.19685039370078741" bottom="0.19685039370078741" header="0.11811023622047245" footer="0.11811023622047245"/>
  <pageSetup paperSize="9" scale="66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 01.02.2018</vt:lpstr>
      <vt:lpstr>Лист1</vt:lpstr>
      <vt:lpstr>'бюджет 01.02.2018'!Область_печати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Сидукова Светлана Алексеевна</cp:lastModifiedBy>
  <cp:lastPrinted>2018-02-07T10:49:07Z</cp:lastPrinted>
  <dcterms:created xsi:type="dcterms:W3CDTF">1996-10-08T23:32:33Z</dcterms:created>
  <dcterms:modified xsi:type="dcterms:W3CDTF">2018-02-07T11:18:11Z</dcterms:modified>
</cp:coreProperties>
</file>