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120" windowWidth="19200" windowHeight="10872" tabRatio="844"/>
  </bookViews>
  <sheets>
    <sheet name=" 01.12.2018" sheetId="330" r:id="rId1"/>
  </sheets>
  <definedNames>
    <definedName name="_xlnm._FilterDatabase" localSheetId="0" hidden="1">' 01.12.2018'!$A$4:$E$135</definedName>
    <definedName name="_xlnm.Print_Area" localSheetId="0">' 01.12.2018'!$A$1:$E$139</definedName>
  </definedNames>
  <calcPr calcId="145621"/>
</workbook>
</file>

<file path=xl/calcChain.xml><?xml version="1.0" encoding="utf-8"?>
<calcChain xmlns="http://schemas.openxmlformats.org/spreadsheetml/2006/main">
  <c r="E72" i="330" l="1"/>
  <c r="E29" i="330"/>
  <c r="D70" i="330" l="1"/>
  <c r="D68" i="330" s="1"/>
  <c r="D119" i="330"/>
  <c r="D101" i="330"/>
  <c r="D31" i="330"/>
  <c r="D28" i="330" s="1"/>
  <c r="D48" i="330" l="1"/>
  <c r="D124" i="330" l="1"/>
  <c r="E84" i="330" l="1"/>
  <c r="E77" i="330" l="1"/>
  <c r="D81" i="330" l="1"/>
  <c r="D45" i="330" l="1"/>
  <c r="D42" i="330"/>
  <c r="D23" i="330"/>
  <c r="D20" i="330"/>
  <c r="D16" i="330"/>
  <c r="D12" i="330"/>
  <c r="D8" i="330"/>
  <c r="D129" i="330" l="1"/>
  <c r="E133" i="330" l="1"/>
  <c r="D132" i="330"/>
  <c r="C132" i="330"/>
  <c r="E131" i="330"/>
  <c r="E130" i="330"/>
  <c r="C129" i="330"/>
  <c r="E128" i="330"/>
  <c r="E127" i="330"/>
  <c r="E126" i="330"/>
  <c r="E125" i="330"/>
  <c r="C124" i="330"/>
  <c r="E123" i="330"/>
  <c r="E122" i="330"/>
  <c r="E121" i="330"/>
  <c r="E120" i="330"/>
  <c r="C119" i="330"/>
  <c r="E118" i="330"/>
  <c r="E117" i="330"/>
  <c r="D116" i="330"/>
  <c r="C116" i="330"/>
  <c r="E115" i="330"/>
  <c r="E114" i="330"/>
  <c r="E113" i="330"/>
  <c r="E112" i="330"/>
  <c r="E111" i="330"/>
  <c r="D110" i="330"/>
  <c r="C110" i="330"/>
  <c r="E109" i="330"/>
  <c r="E108" i="330"/>
  <c r="D106" i="330"/>
  <c r="C106" i="330"/>
  <c r="E105" i="330"/>
  <c r="E104" i="330"/>
  <c r="E103" i="330"/>
  <c r="E102" i="330"/>
  <c r="C101" i="330"/>
  <c r="E100" i="330"/>
  <c r="E98" i="330"/>
  <c r="E97" i="330"/>
  <c r="D95" i="330"/>
  <c r="C95" i="330"/>
  <c r="E94" i="330"/>
  <c r="E92" i="330"/>
  <c r="E91" i="330"/>
  <c r="D89" i="330"/>
  <c r="C89" i="330"/>
  <c r="E88" i="330"/>
  <c r="E87" i="330"/>
  <c r="E86" i="330"/>
  <c r="E85" i="330"/>
  <c r="E83" i="330"/>
  <c r="E82" i="330"/>
  <c r="C81" i="330"/>
  <c r="E75" i="330"/>
  <c r="E74" i="330"/>
  <c r="E73" i="330"/>
  <c r="C70" i="330"/>
  <c r="C68" i="330" s="1"/>
  <c r="E67" i="330"/>
  <c r="E66" i="330"/>
  <c r="E65" i="330"/>
  <c r="E64" i="330"/>
  <c r="E63" i="330"/>
  <c r="E62" i="330"/>
  <c r="E59" i="330"/>
  <c r="E58" i="330"/>
  <c r="E56" i="330"/>
  <c r="E54" i="330"/>
  <c r="E52" i="330"/>
  <c r="E51" i="330"/>
  <c r="E50" i="330"/>
  <c r="C48" i="330"/>
  <c r="E47" i="330"/>
  <c r="E46" i="330"/>
  <c r="C45" i="330"/>
  <c r="E44" i="330"/>
  <c r="C42" i="330"/>
  <c r="E41" i="330"/>
  <c r="D40" i="330"/>
  <c r="C40" i="330"/>
  <c r="E39" i="330"/>
  <c r="E36" i="330"/>
  <c r="E35" i="330"/>
  <c r="E34" i="330"/>
  <c r="E33" i="330"/>
  <c r="C31" i="330"/>
  <c r="C28" i="330" s="1"/>
  <c r="E26" i="330"/>
  <c r="E25" i="330"/>
  <c r="E24" i="330"/>
  <c r="C23" i="330"/>
  <c r="E22" i="330"/>
  <c r="E21" i="330"/>
  <c r="C20" i="330"/>
  <c r="E19" i="330"/>
  <c r="E18" i="330"/>
  <c r="E17" i="330"/>
  <c r="C16" i="330"/>
  <c r="E15" i="330"/>
  <c r="E14" i="330"/>
  <c r="E13" i="330"/>
  <c r="C12" i="330"/>
  <c r="C10" i="330"/>
  <c r="C8" i="330"/>
  <c r="D134" i="330" l="1"/>
  <c r="C134" i="330"/>
  <c r="E42" i="330"/>
  <c r="E31" i="330"/>
  <c r="E28" i="330"/>
  <c r="E119" i="330"/>
  <c r="E106" i="330"/>
  <c r="E70" i="330"/>
  <c r="E48" i="330"/>
  <c r="E40" i="330"/>
  <c r="E23" i="330"/>
  <c r="E20" i="330"/>
  <c r="E12" i="330"/>
  <c r="C6" i="330"/>
  <c r="C79" i="330" s="1"/>
  <c r="E45" i="330"/>
  <c r="E16" i="330"/>
  <c r="E110" i="330"/>
  <c r="E132" i="330"/>
  <c r="E129" i="330"/>
  <c r="E124" i="330"/>
  <c r="E116" i="330"/>
  <c r="E101" i="330"/>
  <c r="E95" i="330"/>
  <c r="E89" i="330"/>
  <c r="E68" i="330"/>
  <c r="E81" i="330"/>
  <c r="C80" i="330" l="1"/>
  <c r="E134" i="330"/>
  <c r="E8" i="330"/>
  <c r="E9" i="330"/>
  <c r="D10" i="330" l="1"/>
  <c r="E11" i="330"/>
  <c r="E10" i="330" l="1"/>
  <c r="D6" i="330"/>
  <c r="D79" i="330" s="1"/>
  <c r="D80" i="330" l="1"/>
  <c r="E6" i="330"/>
  <c r="E79" i="330" l="1"/>
</calcChain>
</file>

<file path=xl/sharedStrings.xml><?xml version="1.0" encoding="utf-8"?>
<sst xmlns="http://schemas.openxmlformats.org/spreadsheetml/2006/main" count="262" uniqueCount="261">
  <si>
    <t xml:space="preserve">Сведения об исполнении бюджета города Чебоксары </t>
  </si>
  <si>
    <t>Наименование показателя</t>
  </si>
  <si>
    <t>000 1 00 00000 00 0000 000</t>
  </si>
  <si>
    <t>в том числе:</t>
  </si>
  <si>
    <t>000 1 01 00000 00 0000 000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</si>
  <si>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</si>
  <si>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</si>
  <si>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</si>
  <si>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</si>
  <si>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</si>
  <si>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</si>
  <si>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</si>
  <si>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</si>
  <si>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</si>
  <si>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</si>
  <si>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</si>
  <si>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</si>
  <si>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</si>
  <si>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</si>
  <si>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</si>
  <si>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000 1 07 04000 01 0000 110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</si>
  <si>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</si>
  <si>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</si>
  <si>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</si>
  <si>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</si>
  <si>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</si>
  <si>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</si>
  <si>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</si>
  <si>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</si>
  <si>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</si>
  <si>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</si>
  <si>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000 1 11 05000 00 0000 120</t>
  </si>
  <si>
    <t>из них:</t>
  </si>
  <si>
    <t>000 1 11 05010 00 0000 120</t>
  </si>
  <si>
    <t>000 1 11 05020 00 0000 120</t>
  </si>
  <si>
    <t>000 1 11 05030 00 0000 120</t>
  </si>
  <si>
    <t>Платежи от государственных и муниципальных унитарных предприятий</t>
  </si>
  <si>
    <t>000 1 11 07000 00 0000 120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</si>
  <si>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</si>
  <si>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</si>
  <si>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</si>
  <si>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</si>
  <si>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</si>
  <si>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</si>
  <si>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</si>
  <si>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</si>
  <si>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</si>
  <si>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</si>
  <si>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</si>
  <si>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</si>
  <si>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</si>
  <si>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</si>
  <si>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</si>
  <si>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</si>
  <si>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ФЗ "О пожарной безопасности"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</si>
  <si>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</si>
  <si>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дорожного движения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</si>
  <si>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</si>
  <si>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</si>
  <si>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</si>
  <si>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</si>
  <si>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000 2 02 00000 00 0000 000</t>
  </si>
  <si>
    <t xml:space="preserve">  из них:</t>
  </si>
  <si>
    <t>Х</t>
  </si>
  <si>
    <t>Превышение доходов над расходами (+) профицит; превышение расходов над доходами (-) дефицит</t>
  </si>
  <si>
    <t>ОБЩЕГОСУДАРСТВЕННЫЕ ВОПРОСЫ</t>
  </si>
  <si>
    <t>0100</t>
  </si>
  <si>
    <t>0103</t>
  </si>
  <si>
    <t>0104</t>
  </si>
  <si>
    <t xml:space="preserve">Судебная система </t>
  </si>
  <si>
    <t>0105</t>
  </si>
  <si>
    <t>0106</t>
  </si>
  <si>
    <t>0107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</si>
  <si>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</si>
  <si>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</si>
  <si>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</si>
  <si>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</si>
  <si>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</si>
  <si>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</si>
  <si>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0310</t>
  </si>
  <si>
    <t>НАЦИОНАЛЬНАЯ ЭКОНОМИКА</t>
  </si>
  <si>
    <t>0400</t>
  </si>
  <si>
    <t>Транспорт</t>
  </si>
  <si>
    <t>0408</t>
  </si>
  <si>
    <t>Другие вопросы в области национальной экономики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</si>
  <si>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</si>
  <si>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</si>
  <si>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</si>
  <si>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</si>
  <si>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</si>
  <si>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</si>
  <si>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</si>
  <si>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ОХРАНА ОКРУЖАЮЩЕЙ СРЕДЫ</t>
  </si>
  <si>
    <t>0600</t>
  </si>
  <si>
    <t>Другие вопросы в области охраны окружающей среды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</si>
  <si>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</si>
  <si>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</si>
  <si>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</si>
  <si>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</si>
  <si>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</si>
  <si>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</si>
  <si>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</si>
  <si>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</si>
  <si>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</si>
  <si>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</si>
  <si>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0800</t>
  </si>
  <si>
    <t xml:space="preserve">Культура </t>
  </si>
  <si>
    <t>0801</t>
  </si>
  <si>
    <t>Телевидение и радиовещание</t>
  </si>
  <si>
    <t>Периодическая печать и издательства</t>
  </si>
  <si>
    <t>0804</t>
  </si>
  <si>
    <t xml:space="preserve">СОЦИАЛЬНАЯ ПОЛИТИКА 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</si>
  <si>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</si>
  <si>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</si>
  <si>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</si>
  <si>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</si>
  <si>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</si>
  <si>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ВСЕГО РАСХОДОВ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</si>
  <si>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</si>
  <si>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</si>
  <si>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0309</t>
  </si>
  <si>
    <t>Обеспечение пожарной безопасности</t>
  </si>
  <si>
    <t>Общеэкономические вопросы</t>
  </si>
  <si>
    <t>0401</t>
  </si>
  <si>
    <t>0412</t>
  </si>
  <si>
    <t>Благоустройство</t>
  </si>
  <si>
    <t>0503</t>
  </si>
  <si>
    <t>0505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</si>
  <si>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</si>
  <si>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</si>
  <si>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</si>
  <si>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0605</t>
  </si>
  <si>
    <t>0603</t>
  </si>
  <si>
    <t>Охрана семьи и детства</t>
  </si>
  <si>
    <t>1004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</si>
  <si>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</si>
  <si>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000 1 11 09000 00 0000 120</t>
  </si>
  <si>
    <t>Иные межбюджетные трансферты</t>
  </si>
  <si>
    <t>000 1 16 02000 00 0000 140</t>
  </si>
  <si>
    <t>0409</t>
  </si>
  <si>
    <t>Налог на доходы физических лиц</t>
  </si>
  <si>
    <t>1100</t>
  </si>
  <si>
    <t>Код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</si>
  <si>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</si>
  <si>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</si>
  <si>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ГОСУДАРСТВЕННАЯ ПОШЛИНА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</si>
  <si>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</si>
  <si>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</si>
  <si>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</si>
  <si>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</si>
  <si>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за нарушение законодательства Российской Федерации о размещении заказов на поставки товаров , выполнение работ,оказание услуг</t>
  </si>
  <si>
    <t>Прочие поступления от денежных взысканий (штрафов) и иных сумм в возмещение ущерба</t>
  </si>
  <si>
    <t>000 1 16 90000 00 0000 140</t>
  </si>
  <si>
    <t>Безвозмездные поступления от других бюджетов бюджетной системы РФ</t>
  </si>
  <si>
    <t>Связь и информатика</t>
  </si>
  <si>
    <t>0410</t>
  </si>
  <si>
    <t>000 1 14 06000 00 0000 430</t>
  </si>
  <si>
    <t>Другие вопросы в области национальной безопасности и правоохранительной деятельности</t>
  </si>
  <si>
    <t>0314</t>
  </si>
  <si>
    <t>Прочие безвозмездные поступления от других бюджетов бюджетной системы</t>
  </si>
  <si>
    <t>Доходы от возмещения ущерба при возникновении страховых случаев</t>
  </si>
  <si>
    <t>0113</t>
  </si>
  <si>
    <t>Физическая культура</t>
  </si>
  <si>
    <t>1101</t>
  </si>
  <si>
    <t>Массовый спорт</t>
  </si>
  <si>
    <t>1102</t>
  </si>
  <si>
    <t>ФИЗИЧЕСКАЯ КУЛЬТУРА и СПОРТ</t>
  </si>
  <si>
    <t>СРЕДСТВА МАССОВОЙ ИНФОРМАЦИИ</t>
  </si>
  <si>
    <t>1200</t>
  </si>
  <si>
    <t>1201</t>
  </si>
  <si>
    <t>1202</t>
  </si>
  <si>
    <t>ОБСЛУЖИВАНИЕ ГОСУДАРСТВЕННОГО и МУНИЦИПАЛЬНОГО ДОЛГА</t>
  </si>
  <si>
    <t>1300</t>
  </si>
  <si>
    <t>1301</t>
  </si>
  <si>
    <t>Сборы за пользование объектами животного мира и за пользование объектами водных биологических ресурсов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</si>
  <si>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</si>
  <si>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000 2 19 00000 00 0000 000</t>
  </si>
  <si>
    <t xml:space="preserve">ВСЕГО  ДОХОДОВ </t>
  </si>
  <si>
    <t>Возврат остатков субсидий, субвенций и иных межбюджетных трансфертов, имеющих целевое назначение, прошлых лет</t>
  </si>
  <si>
    <t>ДОХОДЫ ОТ ИСПОЛЬЗОВАНИЯ ИМУЩЕСТВА, НАХОДЯЩЕГОСЯ В ГОСУДАРСТВЕННОЙ И МУНИЦИПАЛЬНОЙ СОБСТВЕННОСТИ</t>
  </si>
  <si>
    <t>0304</t>
  </si>
  <si>
    <t>Органы юстиции</t>
  </si>
  <si>
    <t>План на год с учетом изменений  (тыс.руб.)</t>
  </si>
  <si>
    <t>000 1 05 02000 02 0000 110</t>
  </si>
  <si>
    <t>000 1 05 03000 01 0000 110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</si>
  <si>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</si>
  <si>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</si>
  <si>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</si>
  <si>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</si>
  <si>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000 1 16 25000 00 0000 140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</si>
  <si>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</si>
  <si>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</si>
  <si>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000 1 16 23000 00 0000 140</t>
  </si>
  <si>
    <t>ДОХОДЫ ОТ ОКАЗАНИЯ ПЛАТНЫХ УСЛУГ (РАБОТ) И КОМПЕНСАЦИИ ЗАТРАТ ГОСУДАРСТВА</t>
  </si>
  <si>
    <t xml:space="preserve">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</si>
  <si>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000 1 05 04000 02 0000 110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</si>
  <si>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</si>
  <si>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</si>
  <si>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Денежные взыскания (штрафы) за нарушения законодательства Российской Федерации о промышленной безопасности</t>
  </si>
  <si>
    <t>000 116 45000 01 0000 140</t>
  </si>
  <si>
    <t>Другие вопросы в области социальной политики</t>
  </si>
  <si>
    <t>1006</t>
  </si>
  <si>
    <t>Денежные взыскания (штрафы) за нарушения законодательства Российской Федерации об электроэнергетике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</si>
  <si>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</si>
  <si>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</si>
  <si>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</si>
  <si>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000 1 06 04000 02 0000 110</t>
  </si>
  <si>
    <t>000 1 11 05070 00 0000 120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</si>
  <si>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</si>
  <si>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000 1 16 37000 00 0000 140</t>
  </si>
  <si>
    <t>000 1 16 33000 00 0000 140</t>
  </si>
  <si>
    <t>000 1 16 30000 01 0000 140</t>
  </si>
  <si>
    <t>000 1 16 28000 01 0000 140</t>
  </si>
  <si>
    <t>000 1 16 27000 01 0000 140</t>
  </si>
  <si>
    <t>000 1 16 43000 01 0000 140</t>
  </si>
  <si>
    <t>000 1 16 41000010000140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</si>
  <si>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</si>
  <si>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</si>
  <si>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</si>
  <si>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</si>
  <si>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</si>
  <si>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гос.регулировании цен (тарифов)</t>
  </si>
  <si>
    <t>000 1 16 35000 00 0000 140</t>
  </si>
  <si>
    <t>Суммы по искам о возмещении вреда, причиненного окружающей среде</t>
  </si>
  <si>
    <t>000 1 03 00000 00 0000 000</t>
  </si>
  <si>
    <t>000 1 03 02000 01 0000 110</t>
  </si>
  <si>
    <t>КУЛЬТУРА, КИНЕМАТОГРАФИЯ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</si>
  <si>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</si>
  <si>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территорий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</si>
  <si>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</si>
  <si>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культуры, кинематографии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</si>
  <si>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</si>
  <si>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r>
      <t xml:space="preserve"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</t>
    </r>
    <r>
      <rPr>
        <sz val="11"/>
        <rFont val="Arial"/>
        <family val="2"/>
        <charset val="204"/>
      </rPr>
      <t>законодательства</t>
    </r>
  </si>
  <si>
    <t>000 1 08 06000 01 0000 110</t>
  </si>
  <si>
    <t>Дополнительное образование детей</t>
  </si>
  <si>
    <t>0703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</si>
  <si>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</si>
  <si>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</si>
  <si>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</si>
  <si>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</si>
  <si>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</si>
  <si>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</si>
  <si>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</si>
  <si>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</si>
  <si>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</si>
  <si>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000 2 02 30000 00 0000 151</t>
  </si>
  <si>
    <t>000 2 02 40000 00 0000 151</t>
  </si>
  <si>
    <t>000 2 02 90000 00 0000 151</t>
  </si>
  <si>
    <t>Денежные взыскания (штрафы) за нарушение бюджетного законодательства Российской Федерации</t>
  </si>
  <si>
    <t>000 1 16 18000 00 0000 140</t>
  </si>
  <si>
    <t>из них межбюджетные трансферты, подлежащие уточнению Решением ЧГСД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</si>
  <si>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</si>
  <si>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</si>
  <si>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Обеспечение проведения выборов и референдумов</t>
  </si>
  <si>
    <t>НАЛОГИ НА ПРИБЫЛЬ, ДОХОДЫ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</si>
  <si>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</si>
  <si>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Обслуживание государственного внутреннего  и муниципального долга</t>
  </si>
  <si>
    <t>по состоянию на 01 декабря 2018 года</t>
  </si>
  <si>
    <t xml:space="preserve">Исполнено                за январь-ноябрь              2018 года      (тыс.руб.)   </t>
  </si>
  <si>
    <t xml:space="preserve">Начальник финансового управления администрации г.Чебоксары                                                                                 </t>
  </si>
  <si>
    <t>Н.Г. Куликова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</si>
</sst>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41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</font>
    <font>
      <b/>
      <sz val="11"/>
      <name val="Arial Cyr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 Cyr"/>
    </font>
    <font>
      <sz val="12"/>
      <name val="Arial"/>
      <family val="2"/>
      <charset val="204"/>
    </font>
    <font>
      <sz val="12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1">
    <xf numFmtId="0" fontId="0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0" borderId="0"/>
    <xf numFmtId="0" fontId="17" fillId="0" borderId="0"/>
    <xf numFmtId="166" fontId="18" fillId="22" borderId="6">
      <alignment horizontal="right" vertical="top" shrinkToFit="1"/>
    </xf>
    <xf numFmtId="166" fontId="18" fillId="23" borderId="6">
      <alignment horizontal="right" vertical="top" shrinkToFit="1"/>
    </xf>
    <xf numFmtId="166" fontId="19" fillId="0" borderId="6">
      <alignment horizontal="right" vertical="top" shrinkToFit="1"/>
    </xf>
    <xf numFmtId="0" fontId="19" fillId="0" borderId="0">
      <alignment horizontal="center" vertical="center" wrapText="1" shrinkToFit="1"/>
    </xf>
    <xf numFmtId="166" fontId="20" fillId="24" borderId="6">
      <alignment horizontal="right" vertical="center" shrinkToFit="1"/>
    </xf>
    <xf numFmtId="166" fontId="20" fillId="23" borderId="6">
      <alignment horizontal="right" vertical="top" shrinkToFit="1"/>
    </xf>
    <xf numFmtId="166" fontId="20" fillId="25" borderId="6">
      <alignment horizontal="right" vertical="top" shrinkToFit="1"/>
    </xf>
    <xf numFmtId="166" fontId="20" fillId="0" borderId="6">
      <alignment horizontal="right" vertical="top" shrinkToFit="1"/>
    </xf>
    <xf numFmtId="0" fontId="21" fillId="0" borderId="0"/>
    <xf numFmtId="0" fontId="21" fillId="0" borderId="0"/>
    <xf numFmtId="0" fontId="17" fillId="0" borderId="0"/>
    <xf numFmtId="0" fontId="19" fillId="26" borderId="0"/>
    <xf numFmtId="0" fontId="19" fillId="27" borderId="0"/>
    <xf numFmtId="0" fontId="19" fillId="26" borderId="0"/>
    <xf numFmtId="0" fontId="20" fillId="0" borderId="0"/>
    <xf numFmtId="0" fontId="19" fillId="0" borderId="0">
      <alignment wrapText="1"/>
    </xf>
    <xf numFmtId="0" fontId="20" fillId="0" borderId="0"/>
    <xf numFmtId="0" fontId="20" fillId="0" borderId="0">
      <alignment horizontal="left"/>
    </xf>
    <xf numFmtId="0" fontId="22" fillId="0" borderId="0">
      <alignment horizontal="center" wrapText="1"/>
    </xf>
    <xf numFmtId="0" fontId="20" fillId="0" borderId="0">
      <alignment horizontal="left"/>
    </xf>
    <xf numFmtId="0" fontId="19" fillId="0" borderId="0">
      <alignment horizontal="left" vertical="center" wrapText="1"/>
    </xf>
    <xf numFmtId="0" fontId="22" fillId="0" borderId="0">
      <alignment horizontal="center"/>
    </xf>
    <xf numFmtId="0" fontId="19" fillId="0" borderId="0">
      <alignment horizontal="left" vertical="center" wrapText="1"/>
    </xf>
    <xf numFmtId="0" fontId="18" fillId="0" borderId="0">
      <alignment horizontal="center" vertical="center" shrinkToFit="1"/>
    </xf>
    <xf numFmtId="0" fontId="19" fillId="0" borderId="0">
      <alignment horizontal="right"/>
    </xf>
    <xf numFmtId="0" fontId="18" fillId="0" borderId="0">
      <alignment horizontal="center" vertical="center" shrinkToFit="1"/>
    </xf>
    <xf numFmtId="0" fontId="19" fillId="0" borderId="0">
      <alignment horizontal="center" vertical="center" shrinkToFit="1"/>
    </xf>
    <xf numFmtId="0" fontId="19" fillId="27" borderId="7"/>
    <xf numFmtId="0" fontId="19" fillId="0" borderId="0">
      <alignment horizontal="center" vertical="center" shrinkToFit="1"/>
    </xf>
    <xf numFmtId="0" fontId="19" fillId="26" borderId="7"/>
    <xf numFmtId="0" fontId="19" fillId="0" borderId="6">
      <alignment horizontal="center" vertical="center" wrapText="1"/>
    </xf>
    <xf numFmtId="0" fontId="19" fillId="26" borderId="7"/>
    <xf numFmtId="0" fontId="20" fillId="0" borderId="6">
      <alignment horizontal="center" vertical="center" wrapText="1"/>
    </xf>
    <xf numFmtId="0" fontId="19" fillId="27" borderId="8"/>
    <xf numFmtId="0" fontId="20" fillId="0" borderId="6">
      <alignment horizontal="center" vertical="center" wrapText="1"/>
    </xf>
    <xf numFmtId="0" fontId="19" fillId="26" borderId="8"/>
    <xf numFmtId="49" fontId="19" fillId="0" borderId="6">
      <alignment horizontal="left" vertical="top" wrapText="1" indent="2"/>
    </xf>
    <xf numFmtId="0" fontId="19" fillId="26" borderId="8"/>
    <xf numFmtId="0" fontId="20" fillId="23" borderId="6">
      <alignment vertical="top" wrapText="1"/>
    </xf>
    <xf numFmtId="0" fontId="18" fillId="0" borderId="6">
      <alignment horizontal="left"/>
    </xf>
    <xf numFmtId="0" fontId="20" fillId="23" borderId="6">
      <alignment vertical="top" wrapText="1"/>
    </xf>
    <xf numFmtId="0" fontId="20" fillId="25" borderId="6">
      <alignment vertical="top" wrapText="1"/>
    </xf>
    <xf numFmtId="0" fontId="19" fillId="27" borderId="9"/>
    <xf numFmtId="0" fontId="20" fillId="25" borderId="6">
      <alignment vertical="top" wrapText="1"/>
    </xf>
    <xf numFmtId="0" fontId="20" fillId="0" borderId="6">
      <alignment vertical="top" wrapText="1"/>
    </xf>
    <xf numFmtId="0" fontId="19" fillId="0" borderId="0"/>
    <xf numFmtId="0" fontId="20" fillId="0" borderId="6">
      <alignment vertical="top" wrapText="1"/>
    </xf>
    <xf numFmtId="0" fontId="19" fillId="26" borderId="9"/>
    <xf numFmtId="0" fontId="19" fillId="0" borderId="0">
      <alignment horizontal="left" wrapText="1"/>
    </xf>
    <xf numFmtId="0" fontId="19" fillId="26" borderId="9"/>
    <xf numFmtId="0" fontId="20" fillId="0" borderId="6"/>
    <xf numFmtId="49" fontId="19" fillId="0" borderId="6">
      <alignment horizontal="center" vertical="top" shrinkToFit="1"/>
    </xf>
    <xf numFmtId="0" fontId="20" fillId="0" borderId="6"/>
    <xf numFmtId="0" fontId="19" fillId="0" borderId="0">
      <alignment wrapText="1"/>
    </xf>
    <xf numFmtId="4" fontId="19" fillId="0" borderId="6">
      <alignment horizontal="right" vertical="top" shrinkToFit="1"/>
    </xf>
    <xf numFmtId="0" fontId="19" fillId="0" borderId="0">
      <alignment wrapText="1"/>
    </xf>
    <xf numFmtId="0" fontId="20" fillId="0" borderId="6">
      <alignment horizontal="center" vertical="center" wrapText="1"/>
    </xf>
    <xf numFmtId="4" fontId="18" fillId="22" borderId="6">
      <alignment horizontal="right" vertical="top" shrinkToFit="1"/>
    </xf>
    <xf numFmtId="0" fontId="20" fillId="0" borderId="6">
      <alignment horizontal="center" vertical="center" wrapText="1"/>
    </xf>
    <xf numFmtId="49" fontId="20" fillId="23" borderId="6">
      <alignment horizontal="left" vertical="top" shrinkToFit="1"/>
    </xf>
    <xf numFmtId="0" fontId="19" fillId="0" borderId="6">
      <alignment horizontal="center" vertical="center" wrapText="1"/>
    </xf>
    <xf numFmtId="49" fontId="20" fillId="23" borderId="6">
      <alignment horizontal="left" vertical="top" shrinkToFit="1"/>
    </xf>
    <xf numFmtId="0" fontId="20" fillId="25" borderId="10">
      <alignment wrapText="1"/>
    </xf>
    <xf numFmtId="0" fontId="19" fillId="0" borderId="0">
      <alignment horizontal="left" wrapText="1"/>
    </xf>
    <xf numFmtId="0" fontId="20" fillId="25" borderId="10">
      <alignment wrapText="1"/>
    </xf>
    <xf numFmtId="49" fontId="20" fillId="0" borderId="6">
      <alignment horizontal="left" vertical="top" shrinkToFit="1"/>
    </xf>
    <xf numFmtId="10" fontId="19" fillId="0" borderId="6">
      <alignment horizontal="right" vertical="top" shrinkToFit="1"/>
    </xf>
    <xf numFmtId="49" fontId="20" fillId="0" borderId="6">
      <alignment horizontal="left" vertical="top" shrinkToFit="1"/>
    </xf>
    <xf numFmtId="0" fontId="20" fillId="24" borderId="6">
      <alignment horizontal="left" vertical="center" shrinkToFit="1"/>
    </xf>
    <xf numFmtId="10" fontId="18" fillId="22" borderId="6">
      <alignment horizontal="right" vertical="top" shrinkToFit="1"/>
    </xf>
    <xf numFmtId="0" fontId="20" fillId="24" borderId="6">
      <alignment horizontal="left" vertical="center" shrinkToFit="1"/>
    </xf>
    <xf numFmtId="49" fontId="20" fillId="25" borderId="11">
      <alignment horizontal="left" vertical="top" shrinkToFit="1"/>
    </xf>
    <xf numFmtId="0" fontId="22" fillId="0" borderId="0">
      <alignment horizontal="center" wrapText="1"/>
    </xf>
    <xf numFmtId="49" fontId="20" fillId="25" borderId="11">
      <alignment horizontal="left" vertical="top" shrinkToFit="1"/>
    </xf>
    <xf numFmtId="0" fontId="20" fillId="0" borderId="6">
      <alignment horizontal="center" vertical="center" wrapText="1"/>
    </xf>
    <xf numFmtId="0" fontId="22" fillId="0" borderId="0">
      <alignment horizontal="center"/>
    </xf>
    <xf numFmtId="0" fontId="20" fillId="0" borderId="6">
      <alignment horizontal="center" vertical="center" wrapText="1"/>
    </xf>
    <xf numFmtId="4" fontId="20" fillId="23" borderId="6">
      <alignment horizontal="right" vertical="top" shrinkToFit="1"/>
    </xf>
    <xf numFmtId="0" fontId="18" fillId="0" borderId="6">
      <alignment vertical="top" wrapText="1"/>
    </xf>
    <xf numFmtId="4" fontId="20" fillId="23" borderId="6">
      <alignment horizontal="right" vertical="top" shrinkToFit="1"/>
    </xf>
    <xf numFmtId="4" fontId="20" fillId="25" borderId="6">
      <alignment horizontal="right" vertical="top" shrinkToFit="1"/>
    </xf>
    <xf numFmtId="4" fontId="18" fillId="23" borderId="6">
      <alignment horizontal="right" vertical="top" shrinkToFit="1"/>
    </xf>
    <xf numFmtId="4" fontId="20" fillId="25" borderId="6">
      <alignment horizontal="right" vertical="top" shrinkToFit="1"/>
    </xf>
    <xf numFmtId="4" fontId="20" fillId="0" borderId="6">
      <alignment horizontal="right" vertical="top" shrinkToFit="1"/>
    </xf>
    <xf numFmtId="10" fontId="18" fillId="23" borderId="6">
      <alignment horizontal="right" vertical="top" shrinkToFit="1"/>
    </xf>
    <xf numFmtId="4" fontId="20" fillId="0" borderId="6">
      <alignment horizontal="right" vertical="top" shrinkToFit="1"/>
    </xf>
    <xf numFmtId="4" fontId="20" fillId="24" borderId="6">
      <alignment horizontal="right" vertical="center" shrinkToFit="1"/>
    </xf>
    <xf numFmtId="0" fontId="20" fillId="0" borderId="0">
      <alignment horizontal="left" vertical="top"/>
    </xf>
    <xf numFmtId="0" fontId="20" fillId="0" borderId="12"/>
    <xf numFmtId="0" fontId="20" fillId="0" borderId="13">
      <alignment horizontal="right"/>
    </xf>
    <xf numFmtId="49" fontId="20" fillId="0" borderId="14">
      <alignment horizontal="center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23" fillId="34" borderId="15" applyNumberFormat="0" applyAlignment="0" applyProtection="0"/>
    <xf numFmtId="0" fontId="23" fillId="34" borderId="15" applyNumberFormat="0" applyAlignment="0" applyProtection="0"/>
    <xf numFmtId="0" fontId="24" fillId="35" borderId="16" applyNumberFormat="0" applyAlignment="0" applyProtection="0"/>
    <xf numFmtId="0" fontId="24" fillId="35" borderId="16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6" fillId="0" borderId="17" applyNumberFormat="0" applyFill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9" fillId="0" borderId="0"/>
    <xf numFmtId="0" fontId="8" fillId="0" borderId="0"/>
    <xf numFmtId="0" fontId="10" fillId="2" borderId="0"/>
    <xf numFmtId="0" fontId="9" fillId="2" borderId="0"/>
    <xf numFmtId="0" fontId="9" fillId="2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2" fillId="2" borderId="0"/>
    <xf numFmtId="0" fontId="9" fillId="2" borderId="0"/>
    <xf numFmtId="0" fontId="13" fillId="2" borderId="0"/>
    <xf numFmtId="0" fontId="9" fillId="2" borderId="0"/>
    <xf numFmtId="0" fontId="14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22" borderId="22" applyNumberFormat="0" applyFon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23" applyNumberFormat="0" applyFill="0" applyAlignment="0" applyProtection="0"/>
    <xf numFmtId="0" fontId="35" fillId="0" borderId="23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" fillId="2" borderId="0"/>
    <xf numFmtId="166" fontId="38" fillId="0" borderId="24">
      <alignment horizontal="right" vertical="top" shrinkToFit="1"/>
    </xf>
  </cellStyleXfs>
  <cellXfs count="64">
    <xf numFmtId="0" fontId="0" fillId="0" borderId="0" xfId="0"/>
    <xf numFmtId="0" fontId="7" fillId="3" borderId="0" xfId="0" applyFont="1" applyFill="1"/>
    <xf numFmtId="166" fontId="7" fillId="40" borderId="0" xfId="0" applyNumberFormat="1" applyFont="1" applyFill="1" applyAlignment="1">
      <alignment horizontal="right"/>
    </xf>
    <xf numFmtId="166" fontId="2" fillId="40" borderId="1" xfId="0" applyNumberFormat="1" applyFont="1" applyFill="1" applyBorder="1" applyAlignment="1">
      <alignment horizontal="right"/>
    </xf>
    <xf numFmtId="166" fontId="2" fillId="40" borderId="4" xfId="0" applyNumberFormat="1" applyFont="1" applyFill="1" applyBorder="1"/>
    <xf numFmtId="49" fontId="5" fillId="40" borderId="1" xfId="0" applyNumberFormat="1" applyFont="1" applyFill="1" applyBorder="1" applyAlignment="1">
      <alignment horizontal="center"/>
    </xf>
    <xf numFmtId="166" fontId="6" fillId="40" borderId="1" xfId="0" applyNumberFormat="1" applyFont="1" applyFill="1" applyBorder="1"/>
    <xf numFmtId="49" fontId="3" fillId="40" borderId="1" xfId="0" applyNumberFormat="1" applyFont="1" applyFill="1" applyBorder="1" applyAlignment="1">
      <alignment horizontal="center"/>
    </xf>
    <xf numFmtId="49" fontId="7" fillId="40" borderId="1" xfId="0" applyNumberFormat="1" applyFont="1" applyFill="1" applyBorder="1" applyAlignment="1">
      <alignment horizontal="center"/>
    </xf>
    <xf numFmtId="166" fontId="5" fillId="40" borderId="1" xfId="0" applyNumberFormat="1" applyFont="1" applyFill="1" applyBorder="1"/>
    <xf numFmtId="166" fontId="3" fillId="40" borderId="1" xfId="0" applyNumberFormat="1" applyFont="1" applyFill="1" applyBorder="1"/>
    <xf numFmtId="166" fontId="7" fillId="40" borderId="1" xfId="0" applyNumberFormat="1" applyFont="1" applyFill="1" applyBorder="1"/>
    <xf numFmtId="0" fontId="3" fillId="40" borderId="0" xfId="0" applyFont="1" applyFill="1" applyAlignment="1">
      <alignment horizontal="left" vertical="center" wrapText="1"/>
    </xf>
    <xf numFmtId="0" fontId="3" fillId="40" borderId="0" xfId="0" applyFont="1" applyFill="1" applyAlignment="1">
      <alignment horizontal="center"/>
    </xf>
    <xf numFmtId="0" fontId="3" fillId="40" borderId="0" xfId="0" applyFont="1" applyFill="1"/>
    <xf numFmtId="165" fontId="3" fillId="40" borderId="0" xfId="0" applyNumberFormat="1" applyFont="1" applyFill="1" applyBorder="1" applyAlignment="1">
      <alignment horizontal="center"/>
    </xf>
    <xf numFmtId="0" fontId="2" fillId="40" borderId="3" xfId="0" applyFont="1" applyFill="1" applyBorder="1" applyAlignment="1">
      <alignment horizontal="center" vertical="center" wrapText="1"/>
    </xf>
    <xf numFmtId="0" fontId="2" fillId="40" borderId="3" xfId="0" applyFont="1" applyFill="1" applyBorder="1" applyAlignment="1">
      <alignment horizontal="center" vertical="center"/>
    </xf>
    <xf numFmtId="165" fontId="2" fillId="40" borderId="1" xfId="0" applyNumberFormat="1" applyFont="1" applyFill="1" applyBorder="1" applyAlignment="1">
      <alignment horizontal="center" vertical="center" wrapText="1"/>
    </xf>
    <xf numFmtId="166" fontId="6" fillId="40" borderId="5" xfId="0" applyNumberFormat="1" applyFont="1" applyFill="1" applyBorder="1"/>
    <xf numFmtId="166" fontId="3" fillId="40" borderId="4" xfId="0" applyNumberFormat="1" applyFont="1" applyFill="1" applyBorder="1"/>
    <xf numFmtId="166" fontId="4" fillId="40" borderId="5" xfId="0" applyNumberFormat="1" applyFont="1" applyFill="1" applyBorder="1"/>
    <xf numFmtId="166" fontId="7" fillId="40" borderId="4" xfId="0" applyNumberFormat="1" applyFont="1" applyFill="1" applyBorder="1"/>
    <xf numFmtId="0" fontId="7" fillId="3" borderId="0" xfId="0" applyFont="1" applyFill="1" applyAlignment="1"/>
    <xf numFmtId="0" fontId="7" fillId="40" borderId="0" xfId="0" applyFont="1" applyFill="1"/>
    <xf numFmtId="0" fontId="7" fillId="41" borderId="0" xfId="0" applyFont="1" applyFill="1"/>
    <xf numFmtId="0" fontId="2" fillId="40" borderId="1" xfId="0" applyFont="1" applyFill="1" applyBorder="1" applyAlignment="1">
      <alignment horizontal="center" vertical="center" wrapText="1"/>
    </xf>
    <xf numFmtId="165" fontId="7" fillId="40" borderId="0" xfId="0" applyNumberFormat="1" applyFont="1" applyFill="1"/>
    <xf numFmtId="166" fontId="2" fillId="40" borderId="1" xfId="0" applyNumberFormat="1" applyFont="1" applyFill="1" applyBorder="1"/>
    <xf numFmtId="49" fontId="5" fillId="40" borderId="1" xfId="0" applyNumberFormat="1" applyFont="1" applyFill="1" applyBorder="1" applyAlignment="1">
      <alignment horizontal="center" vertical="center"/>
    </xf>
    <xf numFmtId="166" fontId="5" fillId="40" borderId="4" xfId="0" applyNumberFormat="1" applyFont="1" applyFill="1" applyBorder="1" applyAlignment="1">
      <alignment horizontal="right" vertical="center"/>
    </xf>
    <xf numFmtId="166" fontId="5" fillId="40" borderId="1" xfId="0" applyNumberFormat="1" applyFont="1" applyFill="1" applyBorder="1" applyAlignment="1">
      <alignment horizontal="right" vertical="center"/>
    </xf>
    <xf numFmtId="166" fontId="6" fillId="40" borderId="5" xfId="0" applyNumberFormat="1" applyFont="1" applyFill="1" applyBorder="1" applyAlignment="1">
      <alignment horizontal="right" vertical="center"/>
    </xf>
    <xf numFmtId="0" fontId="5" fillId="40" borderId="0" xfId="0" applyFont="1" applyFill="1" applyBorder="1" applyAlignment="1">
      <alignment horizontal="left" vertical="top" wrapText="1"/>
    </xf>
    <xf numFmtId="49" fontId="5" fillId="40" borderId="0" xfId="0" applyNumberFormat="1" applyFont="1" applyFill="1" applyBorder="1" applyAlignment="1">
      <alignment horizontal="center"/>
    </xf>
    <xf numFmtId="166" fontId="5" fillId="40" borderId="0" xfId="0" applyNumberFormat="1" applyFont="1" applyFill="1" applyBorder="1"/>
    <xf numFmtId="166" fontId="6" fillId="40" borderId="0" xfId="0" applyNumberFormat="1" applyFont="1" applyFill="1" applyBorder="1"/>
    <xf numFmtId="0" fontId="1" fillId="40" borderId="0" xfId="0" applyFont="1" applyFill="1" applyBorder="1" applyAlignment="1"/>
    <xf numFmtId="166" fontId="2" fillId="40" borderId="3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 vertical="center"/>
    </xf>
    <xf numFmtId="0" fontId="2" fillId="40" borderId="1" xfId="0" applyNumberFormat="1" applyFont="1" applyFill="1" applyBorder="1" applyAlignment="1">
      <alignment horizontal="center" vertical="center"/>
    </xf>
    <xf numFmtId="166" fontId="4" fillId="40" borderId="1" xfId="0" applyNumberFormat="1" applyFont="1" applyFill="1" applyBorder="1"/>
    <xf numFmtId="166" fontId="6" fillId="40" borderId="1" xfId="0" applyNumberFormat="1" applyFont="1" applyFill="1" applyBorder="1" applyAlignment="1">
      <alignment horizontal="right" vertical="center"/>
    </xf>
    <xf numFmtId="49" fontId="3" fillId="40" borderId="1" xfId="0" applyNumberFormat="1" applyFont="1" applyFill="1" applyBorder="1" applyAlignment="1">
      <alignment horizontal="center" vertical="center"/>
    </xf>
    <xf numFmtId="166" fontId="3" fillId="40" borderId="1" xfId="0" applyNumberFormat="1" applyFont="1" applyFill="1" applyBorder="1" applyAlignment="1">
      <alignment horizontal="right" vertical="center"/>
    </xf>
    <xf numFmtId="166" fontId="4" fillId="40" borderId="1" xfId="0" applyNumberFormat="1" applyFont="1" applyFill="1" applyBorder="1" applyAlignment="1">
      <alignment horizontal="right" vertical="center"/>
    </xf>
    <xf numFmtId="49" fontId="2" fillId="40" borderId="1" xfId="0" applyNumberFormat="1" applyFont="1" applyFill="1" applyBorder="1" applyAlignment="1">
      <alignment horizontal="center"/>
    </xf>
    <xf numFmtId="166" fontId="5" fillId="40" borderId="1" xfId="0" applyNumberFormat="1" applyFont="1" applyFill="1" applyBorder="1" applyAlignment="1">
      <alignment horizontal="right"/>
    </xf>
    <xf numFmtId="166" fontId="6" fillId="40" borderId="5" xfId="0" applyNumberFormat="1" applyFont="1" applyFill="1" applyBorder="1" applyAlignment="1">
      <alignment horizontal="right"/>
    </xf>
    <xf numFmtId="166" fontId="3" fillId="40" borderId="1" xfId="0" applyNumberFormat="1" applyFont="1" applyFill="1" applyBorder="1" applyAlignment="1"/>
    <xf numFmtId="166" fontId="3" fillId="40" borderId="1" xfId="0" applyNumberFormat="1" applyFont="1" applyFill="1" applyBorder="1" applyAlignment="1">
      <alignment horizontal="right"/>
    </xf>
    <xf numFmtId="166" fontId="7" fillId="40" borderId="1" xfId="0" applyNumberFormat="1" applyFont="1" applyFill="1" applyBorder="1" applyAlignment="1"/>
    <xf numFmtId="0" fontId="5" fillId="40" borderId="1" xfId="0" applyFont="1" applyFill="1" applyBorder="1" applyAlignment="1">
      <alignment horizontal="justify" vertical="center" wrapText="1"/>
    </xf>
    <xf numFmtId="0" fontId="3" fillId="40" borderId="1" xfId="0" applyFont="1" applyFill="1" applyBorder="1" applyAlignment="1">
      <alignment horizontal="justify" vertical="center" wrapText="1"/>
    </xf>
    <xf numFmtId="0" fontId="7" fillId="40" borderId="1" xfId="0" applyFont="1" applyFill="1" applyBorder="1" applyAlignment="1">
      <alignment horizontal="justify" vertical="center" wrapText="1"/>
    </xf>
    <xf numFmtId="0" fontId="2" fillId="40" borderId="1" xfId="0" applyFont="1" applyFill="1" applyBorder="1" applyAlignment="1">
      <alignment horizontal="justify" vertical="center" wrapText="1"/>
    </xf>
    <xf numFmtId="0" fontId="5" fillId="40" borderId="1" xfId="0" applyFont="1" applyFill="1" applyBorder="1" applyAlignment="1">
      <alignment horizontal="justify" vertical="top" wrapText="1"/>
    </xf>
    <xf numFmtId="0" fontId="3" fillId="40" borderId="2" xfId="0" applyFont="1" applyFill="1" applyBorder="1" applyAlignment="1">
      <alignment horizontal="justify" vertical="center" wrapText="1"/>
    </xf>
    <xf numFmtId="0" fontId="2" fillId="40" borderId="0" xfId="0" applyFont="1" applyFill="1" applyAlignment="1">
      <alignment horizontal="center" vertical="center"/>
    </xf>
    <xf numFmtId="0" fontId="6" fillId="40" borderId="0" xfId="0" applyFont="1" applyFill="1" applyAlignment="1">
      <alignment horizontal="center"/>
    </xf>
    <xf numFmtId="0" fontId="3" fillId="40" borderId="0" xfId="0" applyFont="1" applyFill="1" applyBorder="1" applyAlignment="1">
      <alignment horizontal="left"/>
    </xf>
    <xf numFmtId="0" fontId="1" fillId="40" borderId="0" xfId="0" applyFont="1" applyFill="1" applyBorder="1" applyAlignment="1">
      <alignment horizontal="left"/>
    </xf>
    <xf numFmtId="0" fontId="39" fillId="40" borderId="0" xfId="0" applyFont="1" applyFill="1" applyBorder="1" applyAlignment="1">
      <alignment horizontal="right"/>
    </xf>
    <xf numFmtId="0" fontId="40" fillId="40" borderId="0" xfId="0" applyFont="1" applyFill="1" applyBorder="1" applyAlignment="1">
      <alignment horizontal="left"/>
    </xf>
  </cellXfs>
  <cellStyles count="221">
    <cellStyle name="20% - Акцент1" xfId="1" builtinId="30" customBuiltin="1"/>
    <cellStyle name="20% - Акцент1 2" xfId="2"/>
    <cellStyle name="20% - Акцент1 3" xfId="3"/>
    <cellStyle name="20% - Акцент1 4" xfId="4"/>
    <cellStyle name="20% - Акцент2" xfId="5" builtinId="34" customBuiltin="1"/>
    <cellStyle name="20% - Акцент2 2" xfId="6"/>
    <cellStyle name="20% - Акцент2 3" xfId="7"/>
    <cellStyle name="20% - Акцент2 4" xfId="8"/>
    <cellStyle name="20% - Акцент3" xfId="9" builtinId="38" customBuiltin="1"/>
    <cellStyle name="20% - Акцент3 2" xfId="10"/>
    <cellStyle name="20% - Акцент3 3" xfId="11"/>
    <cellStyle name="20% - Акцент3 4" xfId="12"/>
    <cellStyle name="20% - Акцент4" xfId="13" builtinId="42" customBuiltin="1"/>
    <cellStyle name="20% - Акцент4 2" xfId="14"/>
    <cellStyle name="20% - Акцент4 3" xfId="15"/>
    <cellStyle name="20% - Акцент4 4" xfId="16"/>
    <cellStyle name="20% - Акцент5" xfId="17" builtinId="46" customBuiltin="1"/>
    <cellStyle name="20% - Акцент5 2" xfId="18"/>
    <cellStyle name="20% - Акцент5 3" xfId="19"/>
    <cellStyle name="20% - Акцент5 4" xfId="20"/>
    <cellStyle name="20% - Акцент6" xfId="21" builtinId="50" customBuiltin="1"/>
    <cellStyle name="20% - Акцент6 2" xfId="22"/>
    <cellStyle name="20% - Акцент6 3" xfId="23"/>
    <cellStyle name="20% - Акцент6 4" xfId="24"/>
    <cellStyle name="40% - Акцент1" xfId="25" builtinId="31" customBuiltin="1"/>
    <cellStyle name="40% - Акцент1 2" xfId="26"/>
    <cellStyle name="40% - Акцент1 3" xfId="27"/>
    <cellStyle name="40% - Акцент1 4" xfId="28"/>
    <cellStyle name="40% - Акцент2" xfId="29" builtinId="35" customBuiltin="1"/>
    <cellStyle name="40% - Акцент2 2" xfId="30"/>
    <cellStyle name="40% - Акцент2 3" xfId="31"/>
    <cellStyle name="40% - Акцент2 4" xfId="32"/>
    <cellStyle name="40% - Акцент3" xfId="33" builtinId="39" customBuiltin="1"/>
    <cellStyle name="40% - Акцент3 2" xfId="34"/>
    <cellStyle name="40% - Акцент3 3" xfId="35"/>
    <cellStyle name="40% - Акцент3 4" xfId="36"/>
    <cellStyle name="40% - Акцент4" xfId="37" builtinId="43" customBuiltin="1"/>
    <cellStyle name="40% - Акцент4 2" xfId="38"/>
    <cellStyle name="40% - Акцент4 3" xfId="39"/>
    <cellStyle name="40% - Акцент4 4" xfId="40"/>
    <cellStyle name="40% - Акцент5" xfId="41" builtinId="47" customBuiltin="1"/>
    <cellStyle name="40% - Акцент5 2" xfId="42"/>
    <cellStyle name="40% - Акцент5 3" xfId="43"/>
    <cellStyle name="40% - Акцент5 4" xfId="44"/>
    <cellStyle name="40% - Акцент6" xfId="45" builtinId="51" customBuiltin="1"/>
    <cellStyle name="40% - Акцент6 2" xfId="46"/>
    <cellStyle name="40% - Акцент6 3" xfId="47"/>
    <cellStyle name="40% - Акцент6 4" xfId="48"/>
    <cellStyle name="60% - Акцент1" xfId="49" builtinId="32" customBuiltin="1"/>
    <cellStyle name="60% - Акцент1 2" xfId="50"/>
    <cellStyle name="60% - Акцент2" xfId="51" builtinId="36" customBuiltin="1"/>
    <cellStyle name="60% - Акцент2 2" xfId="52"/>
    <cellStyle name="60% - Акцент3" xfId="53" builtinId="40" customBuiltin="1"/>
    <cellStyle name="60% - Акцент3 2" xfId="54"/>
    <cellStyle name="60% - Акцент4" xfId="55" builtinId="44" customBuiltin="1"/>
    <cellStyle name="60% - Акцент4 2" xfId="56"/>
    <cellStyle name="60% - Акцент5" xfId="57" builtinId="48" customBuiltin="1"/>
    <cellStyle name="60% - Акцент5 2" xfId="58"/>
    <cellStyle name="60% - Акцент6" xfId="59" builtinId="52" customBuiltin="1"/>
    <cellStyle name="60% - Акцент6 2" xfId="60"/>
    <cellStyle name="br" xfId="61"/>
    <cellStyle name="col" xfId="62"/>
    <cellStyle name="st30" xfId="63"/>
    <cellStyle name="st31" xfId="64"/>
    <cellStyle name="st32" xfId="65"/>
    <cellStyle name="st35" xfId="66"/>
    <cellStyle name="st36" xfId="67"/>
    <cellStyle name="st37" xfId="68"/>
    <cellStyle name="st38" xfId="69"/>
    <cellStyle name="st39" xfId="70"/>
    <cellStyle name="st40" xfId="220"/>
    <cellStyle name="style0" xfId="71"/>
    <cellStyle name="td" xfId="72"/>
    <cellStyle name="tr" xfId="73"/>
    <cellStyle name="xl21" xfId="74"/>
    <cellStyle name="xl21 2" xfId="75"/>
    <cellStyle name="xl21 3" xfId="76"/>
    <cellStyle name="xl22" xfId="77"/>
    <cellStyle name="xl22 2" xfId="78"/>
    <cellStyle name="xl22 3" xfId="79"/>
    <cellStyle name="xl23" xfId="80"/>
    <cellStyle name="xl23 2" xfId="81"/>
    <cellStyle name="xl23 3" xfId="82"/>
    <cellStyle name="xl24" xfId="83"/>
    <cellStyle name="xl24 2" xfId="84"/>
    <cellStyle name="xl24 3" xfId="85"/>
    <cellStyle name="xl25" xfId="86"/>
    <cellStyle name="xl25 2" xfId="87"/>
    <cellStyle name="xl25 3" xfId="88"/>
    <cellStyle name="xl26" xfId="89"/>
    <cellStyle name="xl26 2" xfId="90"/>
    <cellStyle name="xl26 3" xfId="91"/>
    <cellStyle name="xl27" xfId="92"/>
    <cellStyle name="xl27 2" xfId="93"/>
    <cellStyle name="xl27 3" xfId="94"/>
    <cellStyle name="xl28" xfId="95"/>
    <cellStyle name="xl28 2" xfId="96"/>
    <cellStyle name="xl28 3" xfId="97"/>
    <cellStyle name="xl29" xfId="98"/>
    <cellStyle name="xl29 2" xfId="99"/>
    <cellStyle name="xl29 3" xfId="100"/>
    <cellStyle name="xl30" xfId="101"/>
    <cellStyle name="xl30 2" xfId="102"/>
    <cellStyle name="xl30 3" xfId="103"/>
    <cellStyle name="xl31" xfId="104"/>
    <cellStyle name="xl31 2" xfId="105"/>
    <cellStyle name="xl31 3" xfId="106"/>
    <cellStyle name="xl32" xfId="107"/>
    <cellStyle name="xl32 2" xfId="108"/>
    <cellStyle name="xl32 3" xfId="109"/>
    <cellStyle name="xl33" xfId="110"/>
    <cellStyle name="xl33 2" xfId="111"/>
    <cellStyle name="xl33 3" xfId="112"/>
    <cellStyle name="xl34" xfId="113"/>
    <cellStyle name="xl34 2" xfId="114"/>
    <cellStyle name="xl34 3" xfId="115"/>
    <cellStyle name="xl35" xfId="116"/>
    <cellStyle name="xl35 2" xfId="117"/>
    <cellStyle name="xl35 3" xfId="118"/>
    <cellStyle name="xl36" xfId="119"/>
    <cellStyle name="xl36 2" xfId="120"/>
    <cellStyle name="xl36 3" xfId="121"/>
    <cellStyle name="xl37" xfId="122"/>
    <cellStyle name="xl37 2" xfId="123"/>
    <cellStyle name="xl37 3" xfId="124"/>
    <cellStyle name="xl38" xfId="125"/>
    <cellStyle name="xl38 2" xfId="126"/>
    <cellStyle name="xl38 3" xfId="127"/>
    <cellStyle name="xl39" xfId="128"/>
    <cellStyle name="xl39 2" xfId="129"/>
    <cellStyle name="xl39 3" xfId="130"/>
    <cellStyle name="xl40" xfId="131"/>
    <cellStyle name="xl40 2" xfId="132"/>
    <cellStyle name="xl40 3" xfId="133"/>
    <cellStyle name="xl41" xfId="134"/>
    <cellStyle name="xl41 2" xfId="135"/>
    <cellStyle name="xl41 3" xfId="136"/>
    <cellStyle name="xl42" xfId="137"/>
    <cellStyle name="xl42 2" xfId="138"/>
    <cellStyle name="xl42 3" xfId="139"/>
    <cellStyle name="xl43" xfId="140"/>
    <cellStyle name="xl43 2" xfId="141"/>
    <cellStyle name="xl43 3" xfId="142"/>
    <cellStyle name="xl44" xfId="143"/>
    <cellStyle name="xl44 2" xfId="144"/>
    <cellStyle name="xl44 3" xfId="145"/>
    <cellStyle name="xl45" xfId="146"/>
    <cellStyle name="xl45 2" xfId="147"/>
    <cellStyle name="xl45 3" xfId="148"/>
    <cellStyle name="xl46" xfId="149"/>
    <cellStyle name="xl47" xfId="150"/>
    <cellStyle name="xl48" xfId="151"/>
    <cellStyle name="xl49" xfId="152"/>
    <cellStyle name="xl50" xfId="153"/>
    <cellStyle name="Акцент1" xfId="154" builtinId="29" customBuiltin="1"/>
    <cellStyle name="Акцент1 2" xfId="155"/>
    <cellStyle name="Акцент2" xfId="156" builtinId="33" customBuiltin="1"/>
    <cellStyle name="Акцент2 2" xfId="157"/>
    <cellStyle name="Акцент3" xfId="158" builtinId="37" customBuiltin="1"/>
    <cellStyle name="Акцент3 2" xfId="159"/>
    <cellStyle name="Акцент4" xfId="160" builtinId="41" customBuiltin="1"/>
    <cellStyle name="Акцент4 2" xfId="161"/>
    <cellStyle name="Акцент5" xfId="162" builtinId="45" customBuiltin="1"/>
    <cellStyle name="Акцент5 2" xfId="163"/>
    <cellStyle name="Акцент6" xfId="164" builtinId="49" customBuiltin="1"/>
    <cellStyle name="Акцент6 2" xfId="165"/>
    <cellStyle name="Ввод " xfId="166" builtinId="20" customBuiltin="1"/>
    <cellStyle name="Ввод  2" xfId="167"/>
    <cellStyle name="Вывод" xfId="168" builtinId="21" customBuiltin="1"/>
    <cellStyle name="Вывод 2" xfId="169"/>
    <cellStyle name="Вычисление" xfId="170" builtinId="22" customBuiltin="1"/>
    <cellStyle name="Вычисление 2" xfId="171"/>
    <cellStyle name="Заголовок 1" xfId="172" builtinId="16" customBuiltin="1"/>
    <cellStyle name="Заголовок 1 2" xfId="173"/>
    <cellStyle name="Заголовок 2" xfId="174" builtinId="17" customBuiltin="1"/>
    <cellStyle name="Заголовок 2 2" xfId="175"/>
    <cellStyle name="Заголовок 3" xfId="176" builtinId="18" customBuiltin="1"/>
    <cellStyle name="Заголовок 3 2" xfId="177"/>
    <cellStyle name="Заголовок 4" xfId="178" builtinId="19" customBuiltin="1"/>
    <cellStyle name="Заголовок 4 2" xfId="179"/>
    <cellStyle name="Итог" xfId="180" builtinId="25" customBuiltin="1"/>
    <cellStyle name="Итог 2" xfId="181"/>
    <cellStyle name="Контрольная ячейка" xfId="182" builtinId="23" customBuiltin="1"/>
    <cellStyle name="Контрольная ячейка 2" xfId="183"/>
    <cellStyle name="Название" xfId="184" builtinId="15" customBuiltin="1"/>
    <cellStyle name="Название 2" xfId="185"/>
    <cellStyle name="Нейтральный" xfId="186" builtinId="28" customBuiltin="1"/>
    <cellStyle name="Нейтральный 2" xfId="187"/>
    <cellStyle name="Обычный" xfId="0" builtinId="0"/>
    <cellStyle name="Обычный 10" xfId="188"/>
    <cellStyle name="Обычный 2" xfId="189"/>
    <cellStyle name="Обычный 3" xfId="190"/>
    <cellStyle name="Обычный 3 2" xfId="191"/>
    <cellStyle name="Обычный 4" xfId="192"/>
    <cellStyle name="Обычный 5" xfId="193"/>
    <cellStyle name="Обычный 5 2" xfId="194"/>
    <cellStyle name="Обычный 6" xfId="195"/>
    <cellStyle name="Обычный 6 2" xfId="196"/>
    <cellStyle name="Обычный 7" xfId="197"/>
    <cellStyle name="Обычный 7 2" xfId="198"/>
    <cellStyle name="Обычный 7 2 2" xfId="219"/>
    <cellStyle name="Обычный 8" xfId="199"/>
    <cellStyle name="Обычный 8 2" xfId="200"/>
    <cellStyle name="Обычный 9" xfId="201"/>
    <cellStyle name="Плохой" xfId="202" builtinId="27" customBuiltin="1"/>
    <cellStyle name="Плохой 2" xfId="203"/>
    <cellStyle name="Пояснение" xfId="204" builtinId="53" customBuiltin="1"/>
    <cellStyle name="Пояснение 2" xfId="205"/>
    <cellStyle name="Примечание 2" xfId="206"/>
    <cellStyle name="Процентный 2" xfId="207"/>
    <cellStyle name="Процентный 2 2" xfId="208"/>
    <cellStyle name="Процентный 3" xfId="209"/>
    <cellStyle name="Процентный 3 2" xfId="210"/>
    <cellStyle name="Процентный 4" xfId="211"/>
    <cellStyle name="Связанная ячейка" xfId="212" builtinId="24" customBuiltin="1"/>
    <cellStyle name="Связанная ячейка 2" xfId="213"/>
    <cellStyle name="Текст предупреждения" xfId="214" builtinId="11" customBuiltin="1"/>
    <cellStyle name="Текст предупреждения 2" xfId="215"/>
    <cellStyle name="Финансовый 2" xfId="216"/>
    <cellStyle name="Хороший" xfId="217" builtinId="26" customBuiltin="1"/>
    <cellStyle name="Хороший 2" xfId="21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9"/>
  <sheetViews>
    <sheetView showZeros="0" tabSelected="1" view="pageBreakPreview" topLeftCell="A127" zoomScale="80" zoomScaleNormal="100" zoomScaleSheetLayoutView="80" workbookViewId="0">
      <selection activeCell="D144" sqref="D144"/>
    </sheetView>
  </sheetViews>
  <sheetFormatPr defaultColWidth="9.44140625" defaultRowHeight="13.8" x14ac:dyDescent="0.25"/>
  <cols>
    <col min="1" max="1" width="45.5546875" style="24" customWidth="1"/>
    <col min="2" max="2" width="30.44140625" style="24" customWidth="1"/>
    <col min="3" max="3" width="17.5546875" style="24" customWidth="1"/>
    <col min="4" max="4" width="17.6640625" style="2" customWidth="1"/>
    <col min="5" max="5" width="15.44140625" style="27" customWidth="1"/>
    <col min="6" max="16384" width="9.44140625" style="1"/>
  </cols>
  <sheetData>
    <row r="1" spans="1:5" ht="18" customHeight="1" x14ac:dyDescent="0.25">
      <c r="A1" s="58" t="s">
        <v>0</v>
      </c>
      <c r="B1" s="58"/>
      <c r="C1" s="58"/>
      <c r="D1" s="58"/>
      <c r="E1" s="58"/>
    </row>
    <row r="2" spans="1:5" ht="14.25" customHeight="1" x14ac:dyDescent="0.25">
      <c r="A2" s="59" t="s">
        <v>257</v>
      </c>
      <c r="B2" s="59"/>
      <c r="C2" s="59"/>
      <c r="D2" s="59"/>
      <c r="E2" s="59"/>
    </row>
    <row r="3" spans="1:5" x14ac:dyDescent="0.25">
      <c r="A3" s="12"/>
      <c r="B3" s="13"/>
      <c r="C3" s="14"/>
      <c r="E3" s="15"/>
    </row>
    <row r="4" spans="1:5" ht="69.599999999999994" customHeight="1" x14ac:dyDescent="0.25">
      <c r="A4" s="16" t="s">
        <v>1</v>
      </c>
      <c r="B4" s="17" t="s">
        <v>142</v>
      </c>
      <c r="C4" s="16" t="s">
        <v>182</v>
      </c>
      <c r="D4" s="38" t="s">
        <v>258</v>
      </c>
      <c r="E4" s="18" t="s">
        <v>143</v>
      </c>
    </row>
    <row r="5" spans="1:5" ht="11.25" customHeight="1" x14ac:dyDescent="0.25">
      <c r="A5" s="26">
        <v>1</v>
      </c>
      <c r="B5" s="39">
        <v>2</v>
      </c>
      <c r="C5" s="39">
        <v>3</v>
      </c>
      <c r="D5" s="40">
        <v>4</v>
      </c>
      <c r="E5" s="40">
        <v>5</v>
      </c>
    </row>
    <row r="6" spans="1:5" s="24" customFormat="1" ht="16.2" customHeight="1" x14ac:dyDescent="0.25">
      <c r="A6" s="55" t="s">
        <v>144</v>
      </c>
      <c r="B6" s="5" t="s">
        <v>2</v>
      </c>
      <c r="C6" s="3">
        <f>C8+C12+C16+C20+C23+C27+C28+C40+C42+C45+C48+C67+C10</f>
        <v>4270097.7</v>
      </c>
      <c r="D6" s="3">
        <f>D8+D12+D16+D20+D23+D27+D28+D40+D42+D45+D48+D67+D10</f>
        <v>3619209.2000000007</v>
      </c>
      <c r="E6" s="6">
        <f>D6/C6*100</f>
        <v>84.757058368945522</v>
      </c>
    </row>
    <row r="7" spans="1:5" s="24" customFormat="1" x14ac:dyDescent="0.25">
      <c r="A7" s="53" t="s">
        <v>3</v>
      </c>
      <c r="B7" s="7"/>
      <c r="C7" s="10"/>
      <c r="D7" s="10"/>
      <c r="E7" s="41"/>
    </row>
    <row r="8" spans="1:5" s="24" customFormat="1" ht="16.350000000000001" customHeight="1" x14ac:dyDescent="0.25">
      <c r="A8" s="52" t="s">
        <v>254</v>
      </c>
      <c r="B8" s="29" t="s">
        <v>4</v>
      </c>
      <c r="C8" s="31">
        <f>C9</f>
        <v>1869502</v>
      </c>
      <c r="D8" s="31">
        <f>D9</f>
        <v>1597363.7</v>
      </c>
      <c r="E8" s="42">
        <f t="shared" ref="E8:E26" si="0">D8/C8*100</f>
        <v>85.443273128351819</v>
      </c>
    </row>
    <row r="9" spans="1:5" s="24" customFormat="1" ht="15.6" customHeight="1" x14ac:dyDescent="0.25">
      <c r="A9" s="53" t="s">
        <v>140</v>
      </c>
      <c r="B9" s="43" t="s">
        <v>5</v>
      </c>
      <c r="C9" s="44">
        <v>1869502</v>
      </c>
      <c r="D9" s="44">
        <v>1597363.7</v>
      </c>
      <c r="E9" s="45">
        <f t="shared" si="0"/>
        <v>85.443273128351819</v>
      </c>
    </row>
    <row r="10" spans="1:5" s="24" customFormat="1" ht="40.950000000000003" customHeight="1" x14ac:dyDescent="0.25">
      <c r="A10" s="55" t="s">
        <v>203</v>
      </c>
      <c r="B10" s="46" t="s">
        <v>224</v>
      </c>
      <c r="C10" s="9">
        <f>C11</f>
        <v>8500.9</v>
      </c>
      <c r="D10" s="9">
        <f>D11</f>
        <v>8230.7000000000007</v>
      </c>
      <c r="E10" s="6">
        <f t="shared" si="0"/>
        <v>96.821513016268881</v>
      </c>
    </row>
    <row r="11" spans="1:5" s="24" customFormat="1" ht="41.4" x14ac:dyDescent="0.25">
      <c r="A11" s="53" t="s">
        <v>204</v>
      </c>
      <c r="B11" s="7" t="s">
        <v>225</v>
      </c>
      <c r="C11" s="10">
        <v>8500.9</v>
      </c>
      <c r="D11" s="10">
        <v>8230.7000000000007</v>
      </c>
      <c r="E11" s="41">
        <f t="shared" si="0"/>
        <v>96.821513016268881</v>
      </c>
    </row>
    <row r="12" spans="1:5" s="24" customFormat="1" ht="19.350000000000001" customHeight="1" x14ac:dyDescent="0.25">
      <c r="A12" s="52" t="s">
        <v>6</v>
      </c>
      <c r="B12" s="5" t="s">
        <v>7</v>
      </c>
      <c r="C12" s="9">
        <f>SUM(C13:C15)</f>
        <v>397598</v>
      </c>
      <c r="D12" s="9">
        <f>SUM(D13:D15)</f>
        <v>347004.8</v>
      </c>
      <c r="E12" s="6">
        <f t="shared" si="0"/>
        <v>87.275288105070942</v>
      </c>
    </row>
    <row r="13" spans="1:5" s="24" customFormat="1" ht="27.75" customHeight="1" x14ac:dyDescent="0.25">
      <c r="A13" s="53" t="s">
        <v>8</v>
      </c>
      <c r="B13" s="7" t="s">
        <v>183</v>
      </c>
      <c r="C13" s="10">
        <v>385138</v>
      </c>
      <c r="D13" s="10">
        <v>335761.6</v>
      </c>
      <c r="E13" s="41">
        <f t="shared" si="0"/>
        <v>87.179556418738215</v>
      </c>
    </row>
    <row r="14" spans="1:5" s="24" customFormat="1" ht="18" customHeight="1" x14ac:dyDescent="0.25">
      <c r="A14" s="53" t="s">
        <v>9</v>
      </c>
      <c r="B14" s="7" t="s">
        <v>184</v>
      </c>
      <c r="C14" s="10">
        <v>4132</v>
      </c>
      <c r="D14" s="10">
        <v>1790.3</v>
      </c>
      <c r="E14" s="41">
        <f t="shared" si="0"/>
        <v>43.327686350435627</v>
      </c>
    </row>
    <row r="15" spans="1:5" s="24" customFormat="1" ht="28.5" customHeight="1" x14ac:dyDescent="0.25">
      <c r="A15" s="53" t="s">
        <v>216</v>
      </c>
      <c r="B15" s="7" t="s">
        <v>195</v>
      </c>
      <c r="C15" s="10">
        <v>8328</v>
      </c>
      <c r="D15" s="10">
        <v>9452.9</v>
      </c>
      <c r="E15" s="41">
        <f t="shared" si="0"/>
        <v>113.50744476464938</v>
      </c>
    </row>
    <row r="16" spans="1:5" s="24" customFormat="1" ht="14.85" customHeight="1" x14ac:dyDescent="0.25">
      <c r="A16" s="52" t="s">
        <v>10</v>
      </c>
      <c r="B16" s="5" t="s">
        <v>11</v>
      </c>
      <c r="C16" s="9">
        <f>SUM(C17:C19)</f>
        <v>483700</v>
      </c>
      <c r="D16" s="9">
        <f>SUM(D17:D19)</f>
        <v>387141.5</v>
      </c>
      <c r="E16" s="6">
        <f t="shared" si="0"/>
        <v>80.037523258217902</v>
      </c>
    </row>
    <row r="17" spans="1:5" s="24" customFormat="1" ht="17.25" customHeight="1" x14ac:dyDescent="0.25">
      <c r="A17" s="53" t="s">
        <v>12</v>
      </c>
      <c r="B17" s="7" t="s">
        <v>13</v>
      </c>
      <c r="C17" s="10">
        <v>133390</v>
      </c>
      <c r="D17" s="10">
        <v>102054.3</v>
      </c>
      <c r="E17" s="41">
        <f t="shared" si="0"/>
        <v>76.508209011170266</v>
      </c>
    </row>
    <row r="18" spans="1:5" s="24" customFormat="1" ht="15.75" customHeight="1" x14ac:dyDescent="0.25">
      <c r="A18" s="53" t="s">
        <v>205</v>
      </c>
      <c r="B18" s="7" t="s">
        <v>206</v>
      </c>
      <c r="C18" s="10">
        <v>38900</v>
      </c>
      <c r="D18" s="10">
        <v>32161.4</v>
      </c>
      <c r="E18" s="41">
        <f t="shared" si="0"/>
        <v>82.677120822622101</v>
      </c>
    </row>
    <row r="19" spans="1:5" s="24" customFormat="1" ht="13.5" customHeight="1" x14ac:dyDescent="0.25">
      <c r="A19" s="53" t="s">
        <v>14</v>
      </c>
      <c r="B19" s="7" t="s">
        <v>15</v>
      </c>
      <c r="C19" s="10">
        <v>311410</v>
      </c>
      <c r="D19" s="10">
        <v>252925.8</v>
      </c>
      <c r="E19" s="41">
        <f t="shared" si="0"/>
        <v>81.21954978966636</v>
      </c>
    </row>
    <row r="20" spans="1:5" s="24" customFormat="1" ht="44.85" customHeight="1" x14ac:dyDescent="0.25">
      <c r="A20" s="52" t="s">
        <v>16</v>
      </c>
      <c r="B20" s="5" t="s">
        <v>17</v>
      </c>
      <c r="C20" s="9">
        <f>C21+C22</f>
        <v>5776</v>
      </c>
      <c r="D20" s="9">
        <f>D21+D22</f>
        <v>6394.2</v>
      </c>
      <c r="E20" s="6">
        <f t="shared" si="0"/>
        <v>110.70290858725762</v>
      </c>
    </row>
    <row r="21" spans="1:5" s="24" customFormat="1" ht="18" customHeight="1" x14ac:dyDescent="0.25">
      <c r="A21" s="53" t="s">
        <v>18</v>
      </c>
      <c r="B21" s="7" t="s">
        <v>19</v>
      </c>
      <c r="C21" s="10">
        <v>5546</v>
      </c>
      <c r="D21" s="10">
        <v>6184.9</v>
      </c>
      <c r="E21" s="41">
        <f t="shared" si="0"/>
        <v>111.52001442481068</v>
      </c>
    </row>
    <row r="22" spans="1:5" s="24" customFormat="1" ht="41.4" x14ac:dyDescent="0.25">
      <c r="A22" s="53" t="s">
        <v>174</v>
      </c>
      <c r="B22" s="7" t="s">
        <v>20</v>
      </c>
      <c r="C22" s="10">
        <v>230</v>
      </c>
      <c r="D22" s="10">
        <v>209.3</v>
      </c>
      <c r="E22" s="41">
        <f t="shared" si="0"/>
        <v>91</v>
      </c>
    </row>
    <row r="23" spans="1:5" s="24" customFormat="1" ht="16.5" customHeight="1" x14ac:dyDescent="0.25">
      <c r="A23" s="52" t="s">
        <v>145</v>
      </c>
      <c r="B23" s="5" t="s">
        <v>21</v>
      </c>
      <c r="C23" s="9">
        <f>SUM(C24:C26)</f>
        <v>120768.1</v>
      </c>
      <c r="D23" s="9">
        <f>SUM(D24:D26)</f>
        <v>107200.20000000001</v>
      </c>
      <c r="E23" s="6">
        <f t="shared" si="0"/>
        <v>88.765327930140501</v>
      </c>
    </row>
    <row r="24" spans="1:5" s="24" customFormat="1" ht="44.1" customHeight="1" x14ac:dyDescent="0.25">
      <c r="A24" s="53" t="s">
        <v>22</v>
      </c>
      <c r="B24" s="7" t="s">
        <v>23</v>
      </c>
      <c r="C24" s="10">
        <v>74205</v>
      </c>
      <c r="D24" s="10">
        <v>59767.9</v>
      </c>
      <c r="E24" s="41">
        <f t="shared" si="0"/>
        <v>80.544302944545521</v>
      </c>
    </row>
    <row r="25" spans="1:5" s="24" customFormat="1" ht="100.2" customHeight="1" x14ac:dyDescent="0.25">
      <c r="A25" s="53" t="s">
        <v>231</v>
      </c>
      <c r="B25" s="7" t="s">
        <v>233</v>
      </c>
      <c r="C25" s="10">
        <v>3175</v>
      </c>
      <c r="D25" s="10">
        <v>1216.9000000000001</v>
      </c>
      <c r="E25" s="41">
        <f t="shared" si="0"/>
        <v>38.327559055118115</v>
      </c>
    </row>
    <row r="26" spans="1:5" s="24" customFormat="1" ht="54" customHeight="1" x14ac:dyDescent="0.25">
      <c r="A26" s="53" t="s">
        <v>24</v>
      </c>
      <c r="B26" s="7" t="s">
        <v>25</v>
      </c>
      <c r="C26" s="10">
        <v>43388.1</v>
      </c>
      <c r="D26" s="10">
        <v>46215.4</v>
      </c>
      <c r="E26" s="41">
        <f t="shared" si="0"/>
        <v>106.51630285723506</v>
      </c>
    </row>
    <row r="27" spans="1:5" s="24" customFormat="1" ht="44.85" customHeight="1" x14ac:dyDescent="0.25">
      <c r="A27" s="52" t="s">
        <v>26</v>
      </c>
      <c r="B27" s="5" t="s">
        <v>27</v>
      </c>
      <c r="C27" s="9"/>
      <c r="D27" s="9">
        <v>9</v>
      </c>
      <c r="E27" s="6"/>
    </row>
    <row r="28" spans="1:5" s="24" customFormat="1" ht="56.85" customHeight="1" x14ac:dyDescent="0.25">
      <c r="A28" s="52" t="s">
        <v>179</v>
      </c>
      <c r="B28" s="5" t="s">
        <v>28</v>
      </c>
      <c r="C28" s="47">
        <f>C29+C30+C31+C38+C39</f>
        <v>646340.69999999995</v>
      </c>
      <c r="D28" s="47">
        <f>D29+D30+D31+D38+D39</f>
        <v>645651.80000000005</v>
      </c>
      <c r="E28" s="6">
        <f>D28/C28*100</f>
        <v>99.893415345807583</v>
      </c>
    </row>
    <row r="29" spans="1:5" s="24" customFormat="1" ht="96.6" x14ac:dyDescent="0.25">
      <c r="A29" s="53" t="s">
        <v>146</v>
      </c>
      <c r="B29" s="7" t="s">
        <v>147</v>
      </c>
      <c r="C29" s="10">
        <v>8000</v>
      </c>
      <c r="D29" s="10">
        <v>8433.4</v>
      </c>
      <c r="E29" s="41">
        <f>D29/C29*100</f>
        <v>105.41749999999999</v>
      </c>
    </row>
    <row r="30" spans="1:5" s="24" customFormat="1" ht="28.5" customHeight="1" x14ac:dyDescent="0.25">
      <c r="A30" s="53" t="s">
        <v>29</v>
      </c>
      <c r="B30" s="7" t="s">
        <v>30</v>
      </c>
      <c r="C30" s="10"/>
      <c r="D30" s="10"/>
      <c r="E30" s="41"/>
    </row>
    <row r="31" spans="1:5" s="24" customFormat="1" ht="113.85" customHeight="1" x14ac:dyDescent="0.25">
      <c r="A31" s="53" t="s">
        <v>220</v>
      </c>
      <c r="B31" s="7" t="s">
        <v>31</v>
      </c>
      <c r="C31" s="11">
        <f>SUM(C33:C37)</f>
        <v>520149</v>
      </c>
      <c r="D31" s="11">
        <f>SUM(D33:D37)</f>
        <v>473161.39999999997</v>
      </c>
      <c r="E31" s="41">
        <f>D31/C31*100</f>
        <v>90.966511518814798</v>
      </c>
    </row>
    <row r="32" spans="1:5" s="24" customFormat="1" x14ac:dyDescent="0.25">
      <c r="A32" s="53" t="s">
        <v>32</v>
      </c>
      <c r="B32" s="7"/>
      <c r="C32" s="10"/>
      <c r="D32" s="10"/>
      <c r="E32" s="41"/>
    </row>
    <row r="33" spans="1:5" s="24" customFormat="1" ht="85.35" customHeight="1" x14ac:dyDescent="0.25">
      <c r="A33" s="53" t="s">
        <v>135</v>
      </c>
      <c r="B33" s="7" t="s">
        <v>33</v>
      </c>
      <c r="C33" s="10">
        <v>390000</v>
      </c>
      <c r="D33" s="10">
        <v>342672.3</v>
      </c>
      <c r="E33" s="41">
        <f>D33/C33*100</f>
        <v>87.864692307692309</v>
      </c>
    </row>
    <row r="34" spans="1:5" s="24" customFormat="1" ht="109.5" customHeight="1" x14ac:dyDescent="0.25">
      <c r="A34" s="53" t="s">
        <v>219</v>
      </c>
      <c r="B34" s="7" t="s">
        <v>34</v>
      </c>
      <c r="C34" s="10">
        <v>10000</v>
      </c>
      <c r="D34" s="10">
        <v>15173.5</v>
      </c>
      <c r="E34" s="41">
        <f>D34/C34*100</f>
        <v>151.73499999999999</v>
      </c>
    </row>
    <row r="35" spans="1:5" ht="100.2" customHeight="1" x14ac:dyDescent="0.25">
      <c r="A35" s="53" t="s">
        <v>190</v>
      </c>
      <c r="B35" s="7" t="s">
        <v>35</v>
      </c>
      <c r="C35" s="10">
        <v>20500</v>
      </c>
      <c r="D35" s="10">
        <v>19511.099999999999</v>
      </c>
      <c r="E35" s="41">
        <f>D35/C35*100</f>
        <v>95.176097560975606</v>
      </c>
    </row>
    <row r="36" spans="1:5" ht="55.2" x14ac:dyDescent="0.25">
      <c r="A36" s="53" t="s">
        <v>217</v>
      </c>
      <c r="B36" s="7" t="s">
        <v>207</v>
      </c>
      <c r="C36" s="10">
        <v>99649</v>
      </c>
      <c r="D36" s="10">
        <v>95357.3</v>
      </c>
      <c r="E36" s="41">
        <f>D36/C36*100</f>
        <v>95.693183072584773</v>
      </c>
    </row>
    <row r="37" spans="1:5" ht="69" x14ac:dyDescent="0.25">
      <c r="A37" s="53" t="s">
        <v>252</v>
      </c>
      <c r="B37" s="7" t="s">
        <v>251</v>
      </c>
      <c r="C37" s="10"/>
      <c r="D37" s="10">
        <v>447.2</v>
      </c>
      <c r="E37" s="41"/>
    </row>
    <row r="38" spans="1:5" ht="29.7" customHeight="1" x14ac:dyDescent="0.25">
      <c r="A38" s="53" t="s">
        <v>36</v>
      </c>
      <c r="B38" s="7" t="s">
        <v>37</v>
      </c>
      <c r="C38" s="10"/>
      <c r="D38" s="10"/>
      <c r="E38" s="41"/>
    </row>
    <row r="39" spans="1:5" ht="96.6" x14ac:dyDescent="0.25">
      <c r="A39" s="53" t="s">
        <v>218</v>
      </c>
      <c r="B39" s="7" t="s">
        <v>136</v>
      </c>
      <c r="C39" s="10">
        <v>118191.7</v>
      </c>
      <c r="D39" s="10">
        <v>164057</v>
      </c>
      <c r="E39" s="41">
        <f>D39/C39*100</f>
        <v>138.80585523348932</v>
      </c>
    </row>
    <row r="40" spans="1:5" s="25" customFormat="1" ht="33.6" customHeight="1" x14ac:dyDescent="0.25">
      <c r="A40" s="52" t="s">
        <v>38</v>
      </c>
      <c r="B40" s="5" t="s">
        <v>39</v>
      </c>
      <c r="C40" s="9">
        <f>C41</f>
        <v>16029.4</v>
      </c>
      <c r="D40" s="9">
        <f>D41</f>
        <v>11606.3</v>
      </c>
      <c r="E40" s="6">
        <f>D40/C40*100</f>
        <v>72.40632837161715</v>
      </c>
    </row>
    <row r="41" spans="1:5" ht="30.6" customHeight="1" x14ac:dyDescent="0.25">
      <c r="A41" s="53" t="s">
        <v>40</v>
      </c>
      <c r="B41" s="7" t="s">
        <v>41</v>
      </c>
      <c r="C41" s="10">
        <v>16029.4</v>
      </c>
      <c r="D41" s="10">
        <v>11606.3</v>
      </c>
      <c r="E41" s="41">
        <f>D41/C41*100</f>
        <v>72.40632837161715</v>
      </c>
    </row>
    <row r="42" spans="1:5" s="25" customFormat="1" ht="41.4" x14ac:dyDescent="0.25">
      <c r="A42" s="52" t="s">
        <v>193</v>
      </c>
      <c r="B42" s="5" t="s">
        <v>42</v>
      </c>
      <c r="C42" s="9">
        <f>SUM(C43:C44)</f>
        <v>2800</v>
      </c>
      <c r="D42" s="9">
        <f>SUM(D43:D44)</f>
        <v>4966.6000000000004</v>
      </c>
      <c r="E42" s="6">
        <f>D42/C42*100</f>
        <v>177.37857142857146</v>
      </c>
    </row>
    <row r="43" spans="1:5" x14ac:dyDescent="0.25">
      <c r="A43" s="53" t="s">
        <v>185</v>
      </c>
      <c r="B43" s="7" t="s">
        <v>186</v>
      </c>
      <c r="C43" s="10">
        <v>0</v>
      </c>
      <c r="D43" s="10"/>
      <c r="E43" s="41"/>
    </row>
    <row r="44" spans="1:5" x14ac:dyDescent="0.25">
      <c r="A44" s="53" t="s">
        <v>187</v>
      </c>
      <c r="B44" s="7" t="s">
        <v>188</v>
      </c>
      <c r="C44" s="10">
        <v>2800</v>
      </c>
      <c r="D44" s="10">
        <v>4966.6000000000004</v>
      </c>
      <c r="E44" s="41">
        <f>D44/C44*100</f>
        <v>177.37857142857146</v>
      </c>
    </row>
    <row r="45" spans="1:5" s="25" customFormat="1" ht="36" customHeight="1" x14ac:dyDescent="0.25">
      <c r="A45" s="52" t="s">
        <v>43</v>
      </c>
      <c r="B45" s="5" t="s">
        <v>44</v>
      </c>
      <c r="C45" s="9">
        <f>C46+C47</f>
        <v>374000</v>
      </c>
      <c r="D45" s="9">
        <f>D46+D47</f>
        <v>353920.30000000005</v>
      </c>
      <c r="E45" s="6">
        <f>D45/C45*100</f>
        <v>94.631096256684501</v>
      </c>
    </row>
    <row r="46" spans="1:5" ht="96.6" x14ac:dyDescent="0.25">
      <c r="A46" s="53" t="s">
        <v>175</v>
      </c>
      <c r="B46" s="7" t="s">
        <v>45</v>
      </c>
      <c r="C46" s="10">
        <v>234000</v>
      </c>
      <c r="D46" s="10">
        <v>207083.2</v>
      </c>
      <c r="E46" s="41">
        <f>D46/C46*100</f>
        <v>88.497094017094028</v>
      </c>
    </row>
    <row r="47" spans="1:5" ht="74.099999999999994" customHeight="1" x14ac:dyDescent="0.25">
      <c r="A47" s="53" t="s">
        <v>191</v>
      </c>
      <c r="B47" s="7" t="s">
        <v>156</v>
      </c>
      <c r="C47" s="10">
        <v>140000</v>
      </c>
      <c r="D47" s="10">
        <v>146837.1</v>
      </c>
      <c r="E47" s="41">
        <f>D47/C47*100</f>
        <v>104.88364285714286</v>
      </c>
    </row>
    <row r="48" spans="1:5" s="25" customFormat="1" ht="30" customHeight="1" x14ac:dyDescent="0.25">
      <c r="A48" s="52" t="s">
        <v>46</v>
      </c>
      <c r="B48" s="5" t="s">
        <v>47</v>
      </c>
      <c r="C48" s="9">
        <f>SUM(C49:C66)</f>
        <v>123105.4</v>
      </c>
      <c r="D48" s="9">
        <f>SUM(D49:D66)</f>
        <v>120059.5</v>
      </c>
      <c r="E48" s="6">
        <f>D48/C48*100</f>
        <v>97.52577872294799</v>
      </c>
    </row>
    <row r="49" spans="1:5" ht="96.6" x14ac:dyDescent="0.25">
      <c r="A49" s="53" t="s">
        <v>221</v>
      </c>
      <c r="B49" s="7" t="s">
        <v>138</v>
      </c>
      <c r="C49" s="11"/>
      <c r="D49" s="11"/>
      <c r="E49" s="41"/>
    </row>
    <row r="50" spans="1:5" ht="29.4" customHeight="1" x14ac:dyDescent="0.25">
      <c r="A50" s="53" t="s">
        <v>48</v>
      </c>
      <c r="B50" s="7" t="s">
        <v>49</v>
      </c>
      <c r="C50" s="10">
        <v>2493</v>
      </c>
      <c r="D50" s="10">
        <v>2764.5</v>
      </c>
      <c r="E50" s="41">
        <f>D50/C50*100</f>
        <v>110.8904933814681</v>
      </c>
    </row>
    <row r="51" spans="1:5" ht="69" x14ac:dyDescent="0.25">
      <c r="A51" s="53" t="s">
        <v>50</v>
      </c>
      <c r="B51" s="7" t="s">
        <v>51</v>
      </c>
      <c r="C51" s="10">
        <v>182</v>
      </c>
      <c r="D51" s="10">
        <v>230.2</v>
      </c>
      <c r="E51" s="41">
        <f>D51/C51*100</f>
        <v>126.48351648351648</v>
      </c>
    </row>
    <row r="52" spans="1:5" ht="82.8" x14ac:dyDescent="0.25">
      <c r="A52" s="53" t="s">
        <v>52</v>
      </c>
      <c r="B52" s="7" t="s">
        <v>53</v>
      </c>
      <c r="C52" s="10">
        <v>3894</v>
      </c>
      <c r="D52" s="10">
        <v>5780.9</v>
      </c>
      <c r="E52" s="41">
        <f>D52/C52*100</f>
        <v>148.45659989727787</v>
      </c>
    </row>
    <row r="53" spans="1:5" ht="41.4" x14ac:dyDescent="0.25">
      <c r="A53" s="53" t="s">
        <v>248</v>
      </c>
      <c r="B53" s="7" t="s">
        <v>249</v>
      </c>
      <c r="C53" s="10"/>
      <c r="D53" s="10">
        <v>60</v>
      </c>
      <c r="E53" s="41"/>
    </row>
    <row r="54" spans="1:5" ht="59.4" customHeight="1" x14ac:dyDescent="0.25">
      <c r="A54" s="53" t="s">
        <v>148</v>
      </c>
      <c r="B54" s="7" t="s">
        <v>149</v>
      </c>
      <c r="C54" s="10">
        <v>4720</v>
      </c>
      <c r="D54" s="10">
        <v>6532.4</v>
      </c>
      <c r="E54" s="41">
        <f>D54/C54*100</f>
        <v>138.39830508474574</v>
      </c>
    </row>
    <row r="55" spans="1:5" ht="28.95" customHeight="1" x14ac:dyDescent="0.25">
      <c r="A55" s="53" t="s">
        <v>160</v>
      </c>
      <c r="B55" s="7" t="s">
        <v>192</v>
      </c>
      <c r="C55" s="10"/>
      <c r="D55" s="10">
        <v>58.4</v>
      </c>
      <c r="E55" s="41"/>
    </row>
    <row r="56" spans="1:5" ht="96.6" x14ac:dyDescent="0.25">
      <c r="A56" s="53" t="s">
        <v>232</v>
      </c>
      <c r="B56" s="7" t="s">
        <v>189</v>
      </c>
      <c r="C56" s="10">
        <v>9797</v>
      </c>
      <c r="D56" s="10">
        <v>8747.2000000000007</v>
      </c>
      <c r="E56" s="41">
        <f>D56/C56*100</f>
        <v>89.284474839236509</v>
      </c>
    </row>
    <row r="57" spans="1:5" ht="27.6" x14ac:dyDescent="0.25">
      <c r="A57" s="57" t="s">
        <v>54</v>
      </c>
      <c r="B57" s="7" t="s">
        <v>213</v>
      </c>
      <c r="C57" s="10"/>
      <c r="D57" s="10"/>
      <c r="E57" s="41"/>
    </row>
    <row r="58" spans="1:5" ht="69" x14ac:dyDescent="0.25">
      <c r="A58" s="53" t="s">
        <v>55</v>
      </c>
      <c r="B58" s="7" t="s">
        <v>212</v>
      </c>
      <c r="C58" s="10">
        <v>2123</v>
      </c>
      <c r="D58" s="10">
        <v>2468.6999999999998</v>
      </c>
      <c r="E58" s="41">
        <f>D58/C58*100</f>
        <v>116.28356099858689</v>
      </c>
    </row>
    <row r="59" spans="1:5" ht="41.4" x14ac:dyDescent="0.25">
      <c r="A59" s="53" t="s">
        <v>56</v>
      </c>
      <c r="B59" s="7" t="s">
        <v>211</v>
      </c>
      <c r="C59" s="10">
        <v>2155</v>
      </c>
      <c r="D59" s="10">
        <v>1849.5</v>
      </c>
      <c r="E59" s="41">
        <f>D59/C59*100</f>
        <v>85.823665893271468</v>
      </c>
    </row>
    <row r="60" spans="1:5" ht="55.2" x14ac:dyDescent="0.25">
      <c r="A60" s="57" t="s">
        <v>150</v>
      </c>
      <c r="B60" s="7" t="s">
        <v>210</v>
      </c>
      <c r="C60" s="10"/>
      <c r="D60" s="10">
        <v>257.10000000000002</v>
      </c>
      <c r="E60" s="41"/>
    </row>
    <row r="61" spans="1:5" ht="31.5" customHeight="1" x14ac:dyDescent="0.25">
      <c r="A61" s="53" t="s">
        <v>223</v>
      </c>
      <c r="B61" s="7" t="s">
        <v>222</v>
      </c>
      <c r="C61" s="10"/>
      <c r="D61" s="10"/>
      <c r="E61" s="41"/>
    </row>
    <row r="62" spans="1:5" ht="82.8" x14ac:dyDescent="0.25">
      <c r="A62" s="53" t="s">
        <v>208</v>
      </c>
      <c r="B62" s="7" t="s">
        <v>209</v>
      </c>
      <c r="C62" s="10">
        <v>17000</v>
      </c>
      <c r="D62" s="10">
        <v>16447.3</v>
      </c>
      <c r="E62" s="41">
        <f t="shared" ref="E62:E68" si="1">D62/C62*100</f>
        <v>96.748823529411766</v>
      </c>
    </row>
    <row r="63" spans="1:5" ht="42.75" customHeight="1" x14ac:dyDescent="0.25">
      <c r="A63" s="53" t="s">
        <v>202</v>
      </c>
      <c r="B63" s="7" t="s">
        <v>215</v>
      </c>
      <c r="C63" s="10">
        <v>2000</v>
      </c>
      <c r="D63" s="10">
        <v>2345.9</v>
      </c>
      <c r="E63" s="41">
        <f t="shared" si="1"/>
        <v>117.29499999999999</v>
      </c>
    </row>
    <row r="64" spans="1:5" ht="89.85" customHeight="1" x14ac:dyDescent="0.25">
      <c r="A64" s="53" t="s">
        <v>194</v>
      </c>
      <c r="B64" s="7" t="s">
        <v>214</v>
      </c>
      <c r="C64" s="10">
        <v>18415</v>
      </c>
      <c r="D64" s="10">
        <v>30513.5</v>
      </c>
      <c r="E64" s="41">
        <f t="shared" si="1"/>
        <v>165.69915829486831</v>
      </c>
    </row>
    <row r="65" spans="1:5" ht="42.75" customHeight="1" x14ac:dyDescent="0.25">
      <c r="A65" s="53" t="s">
        <v>198</v>
      </c>
      <c r="B65" s="7" t="s">
        <v>199</v>
      </c>
      <c r="C65" s="10">
        <v>5500</v>
      </c>
      <c r="D65" s="10">
        <v>4811.5</v>
      </c>
      <c r="E65" s="41">
        <f t="shared" si="1"/>
        <v>87.481818181818184</v>
      </c>
    </row>
    <row r="66" spans="1:5" ht="27.6" x14ac:dyDescent="0.25">
      <c r="A66" s="53" t="s">
        <v>151</v>
      </c>
      <c r="B66" s="7" t="s">
        <v>152</v>
      </c>
      <c r="C66" s="10">
        <v>54826.400000000001</v>
      </c>
      <c r="D66" s="10">
        <v>37192.400000000001</v>
      </c>
      <c r="E66" s="41">
        <f t="shared" si="1"/>
        <v>67.836662629682053</v>
      </c>
    </row>
    <row r="67" spans="1:5" s="25" customFormat="1" ht="17.399999999999999" customHeight="1" x14ac:dyDescent="0.25">
      <c r="A67" s="52" t="s">
        <v>57</v>
      </c>
      <c r="B67" s="5" t="s">
        <v>58</v>
      </c>
      <c r="C67" s="47">
        <v>221977.2</v>
      </c>
      <c r="D67" s="47">
        <v>29660.6</v>
      </c>
      <c r="E67" s="48">
        <f t="shared" si="1"/>
        <v>13.362002944446546</v>
      </c>
    </row>
    <row r="68" spans="1:5" s="24" customFormat="1" ht="19.2" customHeight="1" x14ac:dyDescent="0.25">
      <c r="A68" s="52" t="s">
        <v>59</v>
      </c>
      <c r="B68" s="5" t="s">
        <v>60</v>
      </c>
      <c r="C68" s="3">
        <f>C70+C78+C77</f>
        <v>7953136.1999999993</v>
      </c>
      <c r="D68" s="3">
        <f>D70+D78+D77</f>
        <v>5273167.5</v>
      </c>
      <c r="E68" s="48">
        <f t="shared" si="1"/>
        <v>66.302995037353952</v>
      </c>
    </row>
    <row r="69" spans="1:5" s="24" customFormat="1" x14ac:dyDescent="0.25">
      <c r="A69" s="53" t="s">
        <v>3</v>
      </c>
      <c r="B69" s="7"/>
      <c r="C69" s="49"/>
      <c r="D69" s="49"/>
      <c r="E69" s="21"/>
    </row>
    <row r="70" spans="1:5" s="24" customFormat="1" ht="27.6" x14ac:dyDescent="0.25">
      <c r="A70" s="53" t="s">
        <v>153</v>
      </c>
      <c r="B70" s="7" t="s">
        <v>61</v>
      </c>
      <c r="C70" s="49">
        <f>SUM(C72:C76)</f>
        <v>7941136.1999999993</v>
      </c>
      <c r="D70" s="49">
        <f>SUM(D72:D76)</f>
        <v>5295111.5</v>
      </c>
      <c r="E70" s="21">
        <f>D70/C70*100</f>
        <v>66.679519991106574</v>
      </c>
    </row>
    <row r="71" spans="1:5" s="24" customFormat="1" x14ac:dyDescent="0.25">
      <c r="A71" s="53" t="s">
        <v>62</v>
      </c>
      <c r="B71" s="7"/>
      <c r="C71" s="49"/>
      <c r="D71" s="49"/>
      <c r="E71" s="21"/>
    </row>
    <row r="72" spans="1:5" s="24" customFormat="1" ht="27.6" x14ac:dyDescent="0.25">
      <c r="A72" s="53" t="s">
        <v>241</v>
      </c>
      <c r="B72" s="7" t="s">
        <v>240</v>
      </c>
      <c r="C72" s="49">
        <v>39000</v>
      </c>
      <c r="D72" s="49">
        <v>32500</v>
      </c>
      <c r="E72" s="21">
        <f t="shared" ref="E72" si="2">D72/C72*100</f>
        <v>83.333333333333343</v>
      </c>
    </row>
    <row r="73" spans="1:5" s="24" customFormat="1" ht="41.4" x14ac:dyDescent="0.25">
      <c r="A73" s="53" t="s">
        <v>243</v>
      </c>
      <c r="B73" s="7" t="s">
        <v>242</v>
      </c>
      <c r="C73" s="50">
        <v>4179938.3</v>
      </c>
      <c r="D73" s="50">
        <v>1889344.3</v>
      </c>
      <c r="E73" s="21">
        <f>D73/C73*100</f>
        <v>45.200291592820882</v>
      </c>
    </row>
    <row r="74" spans="1:5" s="24" customFormat="1" ht="31.2" customHeight="1" x14ac:dyDescent="0.25">
      <c r="A74" s="53" t="s">
        <v>244</v>
      </c>
      <c r="B74" s="7" t="s">
        <v>245</v>
      </c>
      <c r="C74" s="50">
        <v>3716812.9</v>
      </c>
      <c r="D74" s="50">
        <v>3366489.7</v>
      </c>
      <c r="E74" s="21">
        <f>D74/C74*100</f>
        <v>90.574634520882142</v>
      </c>
    </row>
    <row r="75" spans="1:5" s="24" customFormat="1" ht="17.100000000000001" customHeight="1" x14ac:dyDescent="0.25">
      <c r="A75" s="53" t="s">
        <v>137</v>
      </c>
      <c r="B75" s="7" t="s">
        <v>246</v>
      </c>
      <c r="C75" s="50">
        <v>5385</v>
      </c>
      <c r="D75" s="50">
        <v>6777.5</v>
      </c>
      <c r="E75" s="21">
        <f>D75/C75*100</f>
        <v>125.85886722376974</v>
      </c>
    </row>
    <row r="76" spans="1:5" s="24" customFormat="1" ht="32.1" customHeight="1" x14ac:dyDescent="0.25">
      <c r="A76" s="53" t="s">
        <v>159</v>
      </c>
      <c r="B76" s="7" t="s">
        <v>247</v>
      </c>
      <c r="C76" s="50"/>
      <c r="D76" s="50"/>
      <c r="E76" s="21"/>
    </row>
    <row r="77" spans="1:5" s="24" customFormat="1" ht="83.1" customHeight="1" x14ac:dyDescent="0.25">
      <c r="A77" s="53" t="s">
        <v>197</v>
      </c>
      <c r="B77" s="7" t="s">
        <v>196</v>
      </c>
      <c r="C77" s="50">
        <v>12000</v>
      </c>
      <c r="D77" s="50">
        <v>17505.3</v>
      </c>
      <c r="E77" s="21">
        <f>D77/C77*100</f>
        <v>145.8775</v>
      </c>
    </row>
    <row r="78" spans="1:5" s="24" customFormat="1" ht="42.6" customHeight="1" x14ac:dyDescent="0.25">
      <c r="A78" s="54" t="s">
        <v>178</v>
      </c>
      <c r="B78" s="8" t="s">
        <v>176</v>
      </c>
      <c r="C78" s="51"/>
      <c r="D78" s="51">
        <v>-39449.300000000003</v>
      </c>
      <c r="E78" s="21"/>
    </row>
    <row r="79" spans="1:5" ht="18" customHeight="1" x14ac:dyDescent="0.25">
      <c r="A79" s="52" t="s">
        <v>177</v>
      </c>
      <c r="B79" s="5" t="s">
        <v>63</v>
      </c>
      <c r="C79" s="47">
        <f>C6+C68</f>
        <v>12223233.899999999</v>
      </c>
      <c r="D79" s="47">
        <f>D6+D68</f>
        <v>8892376.7000000011</v>
      </c>
      <c r="E79" s="48">
        <f>D79/C79*100</f>
        <v>72.749787599172109</v>
      </c>
    </row>
    <row r="80" spans="1:5" ht="45" customHeight="1" x14ac:dyDescent="0.25">
      <c r="A80" s="53" t="s">
        <v>64</v>
      </c>
      <c r="B80" s="7"/>
      <c r="C80" s="10">
        <f>C79-C134+C135</f>
        <v>-148642.10000000111</v>
      </c>
      <c r="D80" s="10">
        <f>D79-D134+D135</f>
        <v>-29100.379999998957</v>
      </c>
      <c r="E80" s="21"/>
    </row>
    <row r="81" spans="1:5" ht="16.95" customHeight="1" x14ac:dyDescent="0.25">
      <c r="A81" s="52" t="s">
        <v>65</v>
      </c>
      <c r="B81" s="5" t="s">
        <v>66</v>
      </c>
      <c r="C81" s="3">
        <f>C82+C83+C84+C85+C86+C87+C88</f>
        <v>451284.89999999997</v>
      </c>
      <c r="D81" s="3">
        <f>D82+D83+D84+D85+D86+D87+D88</f>
        <v>345497.48</v>
      </c>
      <c r="E81" s="19">
        <f t="shared" ref="E81:E89" si="3">D81/C81*100</f>
        <v>76.558617405545817</v>
      </c>
    </row>
    <row r="82" spans="1:5" ht="55.2" x14ac:dyDescent="0.25">
      <c r="A82" s="53" t="s">
        <v>255</v>
      </c>
      <c r="B82" s="7" t="s">
        <v>67</v>
      </c>
      <c r="C82" s="20">
        <v>17141.5</v>
      </c>
      <c r="D82" s="10">
        <v>14293.2</v>
      </c>
      <c r="E82" s="21">
        <f t="shared" si="3"/>
        <v>83.38360120176182</v>
      </c>
    </row>
    <row r="83" spans="1:5" ht="69" x14ac:dyDescent="0.25">
      <c r="A83" s="53" t="s">
        <v>227</v>
      </c>
      <c r="B83" s="7" t="s">
        <v>68</v>
      </c>
      <c r="C83" s="20">
        <v>151363.20000000001</v>
      </c>
      <c r="D83" s="10">
        <v>124889.5</v>
      </c>
      <c r="E83" s="21">
        <f t="shared" si="3"/>
        <v>82.50981744571996</v>
      </c>
    </row>
    <row r="84" spans="1:5" ht="19.5" customHeight="1" x14ac:dyDescent="0.25">
      <c r="A84" s="53" t="s">
        <v>69</v>
      </c>
      <c r="B84" s="7" t="s">
        <v>70</v>
      </c>
      <c r="C84" s="20">
        <v>1348.3</v>
      </c>
      <c r="D84" s="10">
        <v>603.29999999999995</v>
      </c>
      <c r="E84" s="21">
        <f t="shared" si="3"/>
        <v>44.745234740043017</v>
      </c>
    </row>
    <row r="85" spans="1:5" ht="55.2" x14ac:dyDescent="0.25">
      <c r="A85" s="53" t="s">
        <v>118</v>
      </c>
      <c r="B85" s="7" t="s">
        <v>71</v>
      </c>
      <c r="C85" s="20">
        <v>25244.3</v>
      </c>
      <c r="D85" s="10">
        <v>21297.3</v>
      </c>
      <c r="E85" s="21">
        <f t="shared" si="3"/>
        <v>84.364787298518877</v>
      </c>
    </row>
    <row r="86" spans="1:5" ht="27.6" x14ac:dyDescent="0.25">
      <c r="A86" s="53" t="s">
        <v>253</v>
      </c>
      <c r="B86" s="7" t="s">
        <v>72</v>
      </c>
      <c r="C86" s="20">
        <v>1000</v>
      </c>
      <c r="D86" s="10">
        <v>1000</v>
      </c>
      <c r="E86" s="21">
        <f t="shared" si="3"/>
        <v>100</v>
      </c>
    </row>
    <row r="87" spans="1:5" ht="15.75" customHeight="1" x14ac:dyDescent="0.25">
      <c r="A87" s="53" t="s">
        <v>73</v>
      </c>
      <c r="B87" s="7" t="s">
        <v>119</v>
      </c>
      <c r="C87" s="20">
        <v>9231.2999999999993</v>
      </c>
      <c r="D87" s="10"/>
      <c r="E87" s="21">
        <f t="shared" si="3"/>
        <v>0</v>
      </c>
    </row>
    <row r="88" spans="1:5" ht="15" customHeight="1" x14ac:dyDescent="0.25">
      <c r="A88" s="53" t="s">
        <v>74</v>
      </c>
      <c r="B88" s="7" t="s">
        <v>161</v>
      </c>
      <c r="C88" s="20">
        <v>245956.3</v>
      </c>
      <c r="D88" s="10">
        <v>183414.18</v>
      </c>
      <c r="E88" s="21">
        <f t="shared" si="3"/>
        <v>74.571856870509109</v>
      </c>
    </row>
    <row r="89" spans="1:5" ht="31.2" customHeight="1" x14ac:dyDescent="0.25">
      <c r="A89" s="52" t="s">
        <v>75</v>
      </c>
      <c r="B89" s="5" t="s">
        <v>76</v>
      </c>
      <c r="C89" s="3">
        <f>SUM(C90:C94)</f>
        <v>81338.3</v>
      </c>
      <c r="D89" s="3">
        <f>SUM(D90:D94)</f>
        <v>69646.899999999994</v>
      </c>
      <c r="E89" s="19">
        <f t="shared" si="3"/>
        <v>85.626205612853951</v>
      </c>
    </row>
    <row r="90" spans="1:5" ht="15" customHeight="1" x14ac:dyDescent="0.25">
      <c r="A90" s="53" t="s">
        <v>77</v>
      </c>
      <c r="B90" s="7" t="s">
        <v>78</v>
      </c>
      <c r="C90" s="20"/>
      <c r="D90" s="10"/>
      <c r="E90" s="21"/>
    </row>
    <row r="91" spans="1:5" x14ac:dyDescent="0.25">
      <c r="A91" s="53" t="s">
        <v>181</v>
      </c>
      <c r="B91" s="7" t="s">
        <v>180</v>
      </c>
      <c r="C91" s="20">
        <v>12849.4</v>
      </c>
      <c r="D91" s="10">
        <v>10755.3</v>
      </c>
      <c r="E91" s="21">
        <f>D91/C91*100</f>
        <v>83.70274098401481</v>
      </c>
    </row>
    <row r="92" spans="1:5" ht="42.6" customHeight="1" x14ac:dyDescent="0.25">
      <c r="A92" s="53" t="s">
        <v>228</v>
      </c>
      <c r="B92" s="7" t="s">
        <v>120</v>
      </c>
      <c r="C92" s="20">
        <v>24355.9</v>
      </c>
      <c r="D92" s="10">
        <v>22030.6</v>
      </c>
      <c r="E92" s="21">
        <f>D92/C92*100</f>
        <v>90.452826625170886</v>
      </c>
    </row>
    <row r="93" spans="1:5" ht="16.5" customHeight="1" x14ac:dyDescent="0.25">
      <c r="A93" s="53" t="s">
        <v>121</v>
      </c>
      <c r="B93" s="7" t="s">
        <v>79</v>
      </c>
      <c r="C93" s="20"/>
      <c r="D93" s="10"/>
      <c r="E93" s="21"/>
    </row>
    <row r="94" spans="1:5" ht="44.25" customHeight="1" x14ac:dyDescent="0.25">
      <c r="A94" s="53" t="s">
        <v>157</v>
      </c>
      <c r="B94" s="7" t="s">
        <v>158</v>
      </c>
      <c r="C94" s="20">
        <v>44133</v>
      </c>
      <c r="D94" s="10">
        <v>36861</v>
      </c>
      <c r="E94" s="21">
        <f>D94/C94*100</f>
        <v>83.522534158112975</v>
      </c>
    </row>
    <row r="95" spans="1:5" ht="14.85" customHeight="1" x14ac:dyDescent="0.25">
      <c r="A95" s="52" t="s">
        <v>80</v>
      </c>
      <c r="B95" s="5" t="s">
        <v>81</v>
      </c>
      <c r="C95" s="3">
        <f>SUM(C96:C100)</f>
        <v>3177237.9</v>
      </c>
      <c r="D95" s="3">
        <f>SUM(D96:D100)</f>
        <v>2038593.6</v>
      </c>
      <c r="E95" s="19">
        <f>D95/C95*100</f>
        <v>64.162447514553449</v>
      </c>
    </row>
    <row r="96" spans="1:5" ht="15.75" customHeight="1" x14ac:dyDescent="0.25">
      <c r="A96" s="53" t="s">
        <v>122</v>
      </c>
      <c r="B96" s="7" t="s">
        <v>123</v>
      </c>
      <c r="C96" s="20"/>
      <c r="D96" s="10"/>
      <c r="E96" s="21"/>
    </row>
    <row r="97" spans="1:5" ht="15" customHeight="1" x14ac:dyDescent="0.25">
      <c r="A97" s="53" t="s">
        <v>82</v>
      </c>
      <c r="B97" s="7" t="s">
        <v>83</v>
      </c>
      <c r="C97" s="20">
        <v>77075.8</v>
      </c>
      <c r="D97" s="10">
        <v>72394.8</v>
      </c>
      <c r="E97" s="21">
        <f>D97/C97*100</f>
        <v>93.926757815034037</v>
      </c>
    </row>
    <row r="98" spans="1:5" ht="15.75" customHeight="1" x14ac:dyDescent="0.25">
      <c r="A98" s="53" t="s">
        <v>229</v>
      </c>
      <c r="B98" s="7" t="s">
        <v>139</v>
      </c>
      <c r="C98" s="20">
        <v>2711910.5</v>
      </c>
      <c r="D98" s="10">
        <v>1720147.3</v>
      </c>
      <c r="E98" s="21">
        <f>D98/C98*100</f>
        <v>63.429353586705759</v>
      </c>
    </row>
    <row r="99" spans="1:5" x14ac:dyDescent="0.25">
      <c r="A99" s="53" t="s">
        <v>154</v>
      </c>
      <c r="B99" s="7" t="s">
        <v>155</v>
      </c>
      <c r="C99" s="20"/>
      <c r="D99" s="10"/>
      <c r="E99" s="21"/>
    </row>
    <row r="100" spans="1:5" ht="29.25" customHeight="1" x14ac:dyDescent="0.25">
      <c r="A100" s="53" t="s">
        <v>84</v>
      </c>
      <c r="B100" s="7" t="s">
        <v>124</v>
      </c>
      <c r="C100" s="20">
        <v>388251.6</v>
      </c>
      <c r="D100" s="10">
        <v>246051.5</v>
      </c>
      <c r="E100" s="21">
        <f t="shared" ref="E100:E106" si="4">D100/C100*100</f>
        <v>63.374239797080044</v>
      </c>
    </row>
    <row r="101" spans="1:5" ht="19.2" customHeight="1" x14ac:dyDescent="0.25">
      <c r="A101" s="52" t="s">
        <v>85</v>
      </c>
      <c r="B101" s="5" t="s">
        <v>86</v>
      </c>
      <c r="C101" s="3">
        <f>C102+C103+C104+C105</f>
        <v>1027336.3</v>
      </c>
      <c r="D101" s="3">
        <f>D102+D103+D104+D105</f>
        <v>779125.5</v>
      </c>
      <c r="E101" s="19">
        <f t="shared" si="4"/>
        <v>75.839381904445503</v>
      </c>
    </row>
    <row r="102" spans="1:5" ht="14.7" customHeight="1" x14ac:dyDescent="0.25">
      <c r="A102" s="53" t="s">
        <v>87</v>
      </c>
      <c r="B102" s="7" t="s">
        <v>88</v>
      </c>
      <c r="C102" s="20">
        <v>156634.79999999999</v>
      </c>
      <c r="D102" s="10">
        <v>110684.1</v>
      </c>
      <c r="E102" s="21">
        <f t="shared" si="4"/>
        <v>70.663798849297862</v>
      </c>
    </row>
    <row r="103" spans="1:5" ht="16.5" customHeight="1" x14ac:dyDescent="0.25">
      <c r="A103" s="53" t="s">
        <v>89</v>
      </c>
      <c r="B103" s="7" t="s">
        <v>90</v>
      </c>
      <c r="C103" s="20">
        <v>113181.2</v>
      </c>
      <c r="D103" s="10">
        <v>66066</v>
      </c>
      <c r="E103" s="21">
        <f t="shared" si="4"/>
        <v>58.371885083388406</v>
      </c>
    </row>
    <row r="104" spans="1:5" ht="15.75" customHeight="1" x14ac:dyDescent="0.25">
      <c r="A104" s="53" t="s">
        <v>125</v>
      </c>
      <c r="B104" s="7" t="s">
        <v>126</v>
      </c>
      <c r="C104" s="20">
        <v>643620.30000000005</v>
      </c>
      <c r="D104" s="10">
        <v>513447.7</v>
      </c>
      <c r="E104" s="21">
        <f t="shared" si="4"/>
        <v>79.7749387332873</v>
      </c>
    </row>
    <row r="105" spans="1:5" ht="30" customHeight="1" x14ac:dyDescent="0.25">
      <c r="A105" s="53" t="s">
        <v>91</v>
      </c>
      <c r="B105" s="7" t="s">
        <v>127</v>
      </c>
      <c r="C105" s="20">
        <v>113900</v>
      </c>
      <c r="D105" s="10">
        <v>88927.7</v>
      </c>
      <c r="E105" s="21">
        <f t="shared" si="4"/>
        <v>78.075241439859525</v>
      </c>
    </row>
    <row r="106" spans="1:5" s="23" customFormat="1" ht="15.6" customHeight="1" x14ac:dyDescent="0.25">
      <c r="A106" s="52" t="s">
        <v>92</v>
      </c>
      <c r="B106" s="5" t="s">
        <v>93</v>
      </c>
      <c r="C106" s="3">
        <f>SUM(C107:C109)</f>
        <v>241520.3</v>
      </c>
      <c r="D106" s="3">
        <f>SUM(D107:D109)</f>
        <v>132440.1</v>
      </c>
      <c r="E106" s="19">
        <f t="shared" si="4"/>
        <v>54.836011714129206</v>
      </c>
    </row>
    <row r="107" spans="1:5" ht="15" customHeight="1" x14ac:dyDescent="0.25">
      <c r="A107" s="54" t="s">
        <v>128</v>
      </c>
      <c r="B107" s="8" t="s">
        <v>129</v>
      </c>
      <c r="C107" s="22"/>
      <c r="D107" s="11"/>
      <c r="E107" s="21"/>
    </row>
    <row r="108" spans="1:5" ht="28.5" customHeight="1" x14ac:dyDescent="0.25">
      <c r="A108" s="53" t="s">
        <v>130</v>
      </c>
      <c r="B108" s="7" t="s">
        <v>132</v>
      </c>
      <c r="C108" s="20">
        <v>10195.299999999999</v>
      </c>
      <c r="D108" s="10">
        <v>9050.1</v>
      </c>
      <c r="E108" s="21">
        <f t="shared" ref="E108:E134" si="5">D108/C108*100</f>
        <v>88.767373201377126</v>
      </c>
    </row>
    <row r="109" spans="1:5" ht="28.35" customHeight="1" x14ac:dyDescent="0.25">
      <c r="A109" s="53" t="s">
        <v>94</v>
      </c>
      <c r="B109" s="7" t="s">
        <v>131</v>
      </c>
      <c r="C109" s="20">
        <v>231325</v>
      </c>
      <c r="D109" s="10">
        <v>123390</v>
      </c>
      <c r="E109" s="21">
        <f t="shared" si="5"/>
        <v>53.34053820382578</v>
      </c>
    </row>
    <row r="110" spans="1:5" ht="15" customHeight="1" x14ac:dyDescent="0.25">
      <c r="A110" s="52" t="s">
        <v>95</v>
      </c>
      <c r="B110" s="5" t="s">
        <v>96</v>
      </c>
      <c r="C110" s="3">
        <f>SUM(C111:C115)</f>
        <v>6527672.0000000009</v>
      </c>
      <c r="D110" s="3">
        <f>SUM(D111:D115)</f>
        <v>4876370.1999999993</v>
      </c>
      <c r="E110" s="19">
        <f t="shared" si="5"/>
        <v>74.703051869027718</v>
      </c>
    </row>
    <row r="111" spans="1:5" x14ac:dyDescent="0.25">
      <c r="A111" s="53" t="s">
        <v>97</v>
      </c>
      <c r="B111" s="7" t="s">
        <v>98</v>
      </c>
      <c r="C111" s="20">
        <v>3311710.2</v>
      </c>
      <c r="D111" s="10">
        <v>2099202.9</v>
      </c>
      <c r="E111" s="21">
        <f t="shared" si="5"/>
        <v>63.387276459153938</v>
      </c>
    </row>
    <row r="112" spans="1:5" ht="18" customHeight="1" x14ac:dyDescent="0.25">
      <c r="A112" s="53" t="s">
        <v>99</v>
      </c>
      <c r="B112" s="7" t="s">
        <v>100</v>
      </c>
      <c r="C112" s="20">
        <v>2674923.1</v>
      </c>
      <c r="D112" s="10">
        <v>2294564.7000000002</v>
      </c>
      <c r="E112" s="21">
        <f t="shared" si="5"/>
        <v>85.780585617582801</v>
      </c>
    </row>
    <row r="113" spans="1:5" ht="18" customHeight="1" x14ac:dyDescent="0.25">
      <c r="A113" s="53" t="s">
        <v>234</v>
      </c>
      <c r="B113" s="7" t="s">
        <v>235</v>
      </c>
      <c r="C113" s="20">
        <v>381852.8</v>
      </c>
      <c r="D113" s="10">
        <v>339828.1</v>
      </c>
      <c r="E113" s="21">
        <f t="shared" si="5"/>
        <v>88.994528781771393</v>
      </c>
    </row>
    <row r="114" spans="1:5" x14ac:dyDescent="0.25">
      <c r="A114" s="53" t="s">
        <v>101</v>
      </c>
      <c r="B114" s="7" t="s">
        <v>102</v>
      </c>
      <c r="C114" s="20">
        <v>34248.9</v>
      </c>
      <c r="D114" s="10">
        <v>33958.400000000001</v>
      </c>
      <c r="E114" s="21">
        <f t="shared" si="5"/>
        <v>99.151797575980538</v>
      </c>
    </row>
    <row r="115" spans="1:5" ht="16.5" customHeight="1" x14ac:dyDescent="0.25">
      <c r="A115" s="53" t="s">
        <v>103</v>
      </c>
      <c r="B115" s="7" t="s">
        <v>104</v>
      </c>
      <c r="C115" s="20">
        <v>124937</v>
      </c>
      <c r="D115" s="10">
        <v>108816.1</v>
      </c>
      <c r="E115" s="21">
        <f t="shared" si="5"/>
        <v>87.09677677549486</v>
      </c>
    </row>
    <row r="116" spans="1:5" x14ac:dyDescent="0.25">
      <c r="A116" s="52" t="s">
        <v>226</v>
      </c>
      <c r="B116" s="5" t="s">
        <v>105</v>
      </c>
      <c r="C116" s="3">
        <f>SUM(C117:C118)</f>
        <v>241055.3</v>
      </c>
      <c r="D116" s="3">
        <f>SUM(D117:D118)</f>
        <v>208299.9</v>
      </c>
      <c r="E116" s="19">
        <f t="shared" si="5"/>
        <v>86.411665704923308</v>
      </c>
    </row>
    <row r="117" spans="1:5" x14ac:dyDescent="0.25">
      <c r="A117" s="53" t="s">
        <v>106</v>
      </c>
      <c r="B117" s="7" t="s">
        <v>107</v>
      </c>
      <c r="C117" s="20">
        <v>201476.6</v>
      </c>
      <c r="D117" s="10">
        <v>174776.3</v>
      </c>
      <c r="E117" s="21">
        <f t="shared" si="5"/>
        <v>86.747691791503328</v>
      </c>
    </row>
    <row r="118" spans="1:5" ht="27.6" customHeight="1" x14ac:dyDescent="0.25">
      <c r="A118" s="53" t="s">
        <v>230</v>
      </c>
      <c r="B118" s="7" t="s">
        <v>110</v>
      </c>
      <c r="C118" s="20">
        <v>39578.699999999997</v>
      </c>
      <c r="D118" s="10">
        <v>33523.599999999999</v>
      </c>
      <c r="E118" s="21">
        <f t="shared" si="5"/>
        <v>84.701114488348537</v>
      </c>
    </row>
    <row r="119" spans="1:5" ht="13.35" customHeight="1" x14ac:dyDescent="0.25">
      <c r="A119" s="52" t="s">
        <v>111</v>
      </c>
      <c r="B119" s="5" t="s">
        <v>112</v>
      </c>
      <c r="C119" s="3">
        <f>SUM(C120:C123)</f>
        <v>110709.1</v>
      </c>
      <c r="D119" s="3">
        <f>SUM(D120:D123)</f>
        <v>69179.400000000009</v>
      </c>
      <c r="E119" s="19">
        <f t="shared" si="5"/>
        <v>62.487546190873203</v>
      </c>
    </row>
    <row r="120" spans="1:5" ht="17.7" customHeight="1" x14ac:dyDescent="0.25">
      <c r="A120" s="53" t="s">
        <v>113</v>
      </c>
      <c r="B120" s="7" t="s">
        <v>114</v>
      </c>
      <c r="C120" s="20">
        <v>526.20000000000005</v>
      </c>
      <c r="D120" s="10">
        <v>445.1</v>
      </c>
      <c r="E120" s="21">
        <f t="shared" si="5"/>
        <v>84.58760927404029</v>
      </c>
    </row>
    <row r="121" spans="1:5" ht="15" customHeight="1" x14ac:dyDescent="0.25">
      <c r="A121" s="53" t="s">
        <v>115</v>
      </c>
      <c r="B121" s="7" t="s">
        <v>116</v>
      </c>
      <c r="C121" s="20">
        <v>65240</v>
      </c>
      <c r="D121" s="10">
        <v>58784.9</v>
      </c>
      <c r="E121" s="21">
        <f t="shared" si="5"/>
        <v>90.105610055180875</v>
      </c>
    </row>
    <row r="122" spans="1:5" ht="16.5" customHeight="1" x14ac:dyDescent="0.25">
      <c r="A122" s="53" t="s">
        <v>133</v>
      </c>
      <c r="B122" s="7" t="s">
        <v>134</v>
      </c>
      <c r="C122" s="20">
        <v>44632.9</v>
      </c>
      <c r="D122" s="10">
        <v>9667.6</v>
      </c>
      <c r="E122" s="21">
        <f t="shared" si="5"/>
        <v>21.66025510329824</v>
      </c>
    </row>
    <row r="123" spans="1:5" ht="27.75" customHeight="1" x14ac:dyDescent="0.25">
      <c r="A123" s="53" t="s">
        <v>200</v>
      </c>
      <c r="B123" s="7" t="s">
        <v>201</v>
      </c>
      <c r="C123" s="20">
        <v>310</v>
      </c>
      <c r="D123" s="10">
        <v>281.8</v>
      </c>
      <c r="E123" s="21">
        <f t="shared" si="5"/>
        <v>90.903225806451616</v>
      </c>
    </row>
    <row r="124" spans="1:5" ht="14.85" customHeight="1" x14ac:dyDescent="0.25">
      <c r="A124" s="52" t="s">
        <v>166</v>
      </c>
      <c r="B124" s="5" t="s">
        <v>141</v>
      </c>
      <c r="C124" s="3">
        <f>C125+C126+C127+C128</f>
        <v>283958.50000000006</v>
      </c>
      <c r="D124" s="3">
        <f>D125+D126+D127+D128</f>
        <v>263354.5</v>
      </c>
      <c r="E124" s="19">
        <f t="shared" si="5"/>
        <v>92.744010128240546</v>
      </c>
    </row>
    <row r="125" spans="1:5" ht="14.1" customHeight="1" x14ac:dyDescent="0.25">
      <c r="A125" s="54" t="s">
        <v>162</v>
      </c>
      <c r="B125" s="8" t="s">
        <v>163</v>
      </c>
      <c r="C125" s="22">
        <v>45241</v>
      </c>
      <c r="D125" s="11">
        <v>40204.1</v>
      </c>
      <c r="E125" s="21">
        <f t="shared" si="5"/>
        <v>88.86651488693883</v>
      </c>
    </row>
    <row r="126" spans="1:5" ht="15.6" customHeight="1" x14ac:dyDescent="0.25">
      <c r="A126" s="54" t="s">
        <v>164</v>
      </c>
      <c r="B126" s="8" t="s">
        <v>165</v>
      </c>
      <c r="C126" s="22">
        <v>8233.4</v>
      </c>
      <c r="D126" s="11">
        <v>7465.2</v>
      </c>
      <c r="E126" s="21">
        <f t="shared" si="5"/>
        <v>90.669711176427725</v>
      </c>
    </row>
    <row r="127" spans="1:5" ht="15.6" customHeight="1" x14ac:dyDescent="0.25">
      <c r="A127" s="54" t="s">
        <v>236</v>
      </c>
      <c r="B127" s="8" t="s">
        <v>237</v>
      </c>
      <c r="C127" s="22">
        <v>214539.7</v>
      </c>
      <c r="D127" s="11">
        <v>201027.7</v>
      </c>
      <c r="E127" s="21">
        <f t="shared" si="5"/>
        <v>93.701864969513807</v>
      </c>
    </row>
    <row r="128" spans="1:5" ht="31.2" customHeight="1" x14ac:dyDescent="0.25">
      <c r="A128" s="54" t="s">
        <v>238</v>
      </c>
      <c r="B128" s="8" t="s">
        <v>239</v>
      </c>
      <c r="C128" s="22">
        <v>15944.4</v>
      </c>
      <c r="D128" s="11">
        <v>14657.5</v>
      </c>
      <c r="E128" s="21">
        <f t="shared" si="5"/>
        <v>91.928827676174706</v>
      </c>
    </row>
    <row r="129" spans="1:5" ht="14.7" customHeight="1" x14ac:dyDescent="0.25">
      <c r="A129" s="55" t="s">
        <v>167</v>
      </c>
      <c r="B129" s="5" t="s">
        <v>168</v>
      </c>
      <c r="C129" s="4">
        <f>C130+C131</f>
        <v>13000</v>
      </c>
      <c r="D129" s="28">
        <f>D130+D131</f>
        <v>10668.400000000001</v>
      </c>
      <c r="E129" s="19">
        <f t="shared" si="5"/>
        <v>82.064615384615394</v>
      </c>
    </row>
    <row r="130" spans="1:5" ht="13.5" customHeight="1" x14ac:dyDescent="0.25">
      <c r="A130" s="53" t="s">
        <v>108</v>
      </c>
      <c r="B130" s="8" t="s">
        <v>169</v>
      </c>
      <c r="C130" s="22">
        <v>6000</v>
      </c>
      <c r="D130" s="11">
        <v>4454.1000000000004</v>
      </c>
      <c r="E130" s="21">
        <f t="shared" si="5"/>
        <v>74.235000000000014</v>
      </c>
    </row>
    <row r="131" spans="1:5" ht="20.100000000000001" customHeight="1" x14ac:dyDescent="0.25">
      <c r="A131" s="53" t="s">
        <v>109</v>
      </c>
      <c r="B131" s="8" t="s">
        <v>170</v>
      </c>
      <c r="C131" s="22">
        <v>7000</v>
      </c>
      <c r="D131" s="11">
        <v>6214.3</v>
      </c>
      <c r="E131" s="21">
        <f t="shared" si="5"/>
        <v>88.775714285714287</v>
      </c>
    </row>
    <row r="132" spans="1:5" ht="27.6" customHeight="1" x14ac:dyDescent="0.25">
      <c r="A132" s="55" t="s">
        <v>171</v>
      </c>
      <c r="B132" s="5" t="s">
        <v>172</v>
      </c>
      <c r="C132" s="3">
        <f>C133</f>
        <v>155000</v>
      </c>
      <c r="D132" s="3">
        <f>D133</f>
        <v>128301.1</v>
      </c>
      <c r="E132" s="19">
        <f t="shared" si="5"/>
        <v>82.774903225806455</v>
      </c>
    </row>
    <row r="133" spans="1:5" ht="27" customHeight="1" x14ac:dyDescent="0.25">
      <c r="A133" s="53" t="s">
        <v>256</v>
      </c>
      <c r="B133" s="7" t="s">
        <v>173</v>
      </c>
      <c r="C133" s="20">
        <v>155000</v>
      </c>
      <c r="D133" s="10">
        <v>128301.1</v>
      </c>
      <c r="E133" s="21">
        <f t="shared" si="5"/>
        <v>82.774903225806455</v>
      </c>
    </row>
    <row r="134" spans="1:5" ht="16.2" customHeight="1" x14ac:dyDescent="0.25">
      <c r="A134" s="52" t="s">
        <v>117</v>
      </c>
      <c r="B134" s="29">
        <v>9600</v>
      </c>
      <c r="C134" s="30">
        <f>C81+C89+C95+C101+C106+C110+C116+C119+C124+C129+C132</f>
        <v>12310112.6</v>
      </c>
      <c r="D134" s="31">
        <f>D81+D89+D95+D101+D106+D110+D116+D119+D124+D129+D132</f>
        <v>8921477.0800000001</v>
      </c>
      <c r="E134" s="32">
        <f t="shared" si="5"/>
        <v>72.472749599382226</v>
      </c>
    </row>
    <row r="135" spans="1:5" ht="32.4" customHeight="1" x14ac:dyDescent="0.25">
      <c r="A135" s="56" t="s">
        <v>250</v>
      </c>
      <c r="B135" s="5"/>
      <c r="C135" s="9">
        <v>-61763.4</v>
      </c>
      <c r="D135" s="9"/>
      <c r="E135" s="6"/>
    </row>
    <row r="136" spans="1:5" ht="16.2" customHeight="1" x14ac:dyDescent="0.25">
      <c r="A136" s="33"/>
      <c r="B136" s="34"/>
      <c r="C136" s="35"/>
      <c r="D136" s="35"/>
      <c r="E136" s="36"/>
    </row>
    <row r="137" spans="1:5" ht="16.2" customHeight="1" x14ac:dyDescent="0.25">
      <c r="A137" s="33"/>
      <c r="B137" s="34"/>
      <c r="C137" s="35"/>
      <c r="D137" s="35"/>
      <c r="E137" s="36"/>
    </row>
    <row r="138" spans="1:5" ht="13.2" customHeight="1" x14ac:dyDescent="0.25">
      <c r="A138" s="60"/>
      <c r="B138" s="61"/>
      <c r="C138" s="61"/>
      <c r="D138" s="61"/>
      <c r="E138" s="61"/>
    </row>
    <row r="139" spans="1:5" ht="18" customHeight="1" x14ac:dyDescent="0.25">
      <c r="A139" s="63" t="s">
        <v>259</v>
      </c>
      <c r="B139" s="63"/>
      <c r="C139" s="37"/>
      <c r="D139" s="37"/>
      <c r="E139" s="62" t="s">
        <v>260</v>
      </c>
    </row>
  </sheetData>
  <autoFilter ref="A4:E135"/>
  <mergeCells count="4">
    <mergeCell ref="A1:E1"/>
    <mergeCell ref="A2:E2"/>
    <mergeCell ref="A138:E138"/>
    <mergeCell ref="A139:B139"/>
  </mergeCells>
  <pageMargins left="1.1811023622047245" right="0.39370078740157483" top="0.39370078740157483" bottom="0.39370078740157483" header="0.11811023622047245" footer="0.11811023622047245"/>
  <pageSetup paperSize="9" scale="68" fitToHeight="4" orientation="portrait" r:id="rId1"/>
  <headerFooter alignWithMargins="0"/>
  <rowBreaks count="3" manualBreakCount="3">
    <brk id="33" max="4" man="1"/>
    <brk id="54" max="4" man="1"/>
    <brk id="8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01.12.2018</vt:lpstr>
      <vt:lpstr>' 01.12.2018'!Область_печати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Курукова Татьяна Александровна</cp:lastModifiedBy>
  <cp:lastPrinted>2018-12-06T06:22:22Z</cp:lastPrinted>
  <dcterms:created xsi:type="dcterms:W3CDTF">1996-10-08T23:32:33Z</dcterms:created>
  <dcterms:modified xsi:type="dcterms:W3CDTF">2018-12-06T07:08:22Z</dcterms:modified>
</cp:coreProperties>
</file>