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_EMAIL\ALL\Общие межотделовские документы\2019 год Сведения об исполнении бюджета г.Чебоксары\"/>
    </mc:Choice>
  </mc:AlternateContent>
  <bookViews>
    <workbookView xWindow="0" yWindow="0" windowWidth="19200" windowHeight="10995" tabRatio="844"/>
  </bookViews>
  <sheets>
    <sheet name=" 01.02.2019" sheetId="330" r:id="rId1"/>
  </sheets>
  <definedNames>
    <definedName name="_xlnm._FilterDatabase" localSheetId="0" hidden="1">' 01.02.2019'!$A$4:$E$136</definedName>
    <definedName name="_xlnm.Print_Area" localSheetId="0">' 01.02.2019'!$A$1:$E$140</definedName>
  </definedNames>
  <calcPr calcId="152511"/>
</workbook>
</file>

<file path=xl/calcChain.xml><?xml version="1.0" encoding="utf-8"?>
<calcChain xmlns="http://schemas.openxmlformats.org/spreadsheetml/2006/main">
  <c r="E29" i="330" l="1"/>
  <c r="E60" i="330"/>
  <c r="D111" i="330" l="1"/>
  <c r="C31" i="330" l="1"/>
  <c r="D31" i="330" l="1"/>
  <c r="C90" i="330" l="1"/>
  <c r="D90" i="330"/>
  <c r="D70" i="330" l="1"/>
  <c r="D68" i="330" s="1"/>
  <c r="D40" i="330"/>
  <c r="D28" i="330" l="1"/>
  <c r="D120" i="330" l="1"/>
  <c r="D102" i="330"/>
  <c r="D48" i="330" l="1"/>
  <c r="D125" i="330" l="1"/>
  <c r="E85" i="330" l="1"/>
  <c r="D82" i="330" l="1"/>
  <c r="D45" i="330" l="1"/>
  <c r="D42" i="330"/>
  <c r="D23" i="330"/>
  <c r="D20" i="330"/>
  <c r="D16" i="330"/>
  <c r="D12" i="330"/>
  <c r="D8" i="330"/>
  <c r="D130" i="330" l="1"/>
  <c r="E134" i="330" l="1"/>
  <c r="D133" i="330"/>
  <c r="C133" i="330"/>
  <c r="E132" i="330"/>
  <c r="E131" i="330"/>
  <c r="C130" i="330"/>
  <c r="E129" i="330"/>
  <c r="E128" i="330"/>
  <c r="E127" i="330"/>
  <c r="E126" i="330"/>
  <c r="C125" i="330"/>
  <c r="E124" i="330"/>
  <c r="E123" i="330"/>
  <c r="E122" i="330"/>
  <c r="E121" i="330"/>
  <c r="C120" i="330"/>
  <c r="E119" i="330"/>
  <c r="E118" i="330"/>
  <c r="D117" i="330"/>
  <c r="C117" i="330"/>
  <c r="E116" i="330"/>
  <c r="E115" i="330"/>
  <c r="E114" i="330"/>
  <c r="E113" i="330"/>
  <c r="E112" i="330"/>
  <c r="C111" i="330"/>
  <c r="E110" i="330"/>
  <c r="E109" i="330"/>
  <c r="D107" i="330"/>
  <c r="C107" i="330"/>
  <c r="E106" i="330"/>
  <c r="E105" i="330"/>
  <c r="E104" i="330"/>
  <c r="E103" i="330"/>
  <c r="C102" i="330"/>
  <c r="E101" i="330"/>
  <c r="E99" i="330"/>
  <c r="E98" i="330"/>
  <c r="D96" i="330"/>
  <c r="D135" i="330" s="1"/>
  <c r="C96" i="330"/>
  <c r="E95" i="330"/>
  <c r="E93" i="330"/>
  <c r="E92" i="330"/>
  <c r="E89" i="330"/>
  <c r="E88" i="330"/>
  <c r="E86" i="330"/>
  <c r="E84" i="330"/>
  <c r="E83" i="330"/>
  <c r="C82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0" i="330"/>
  <c r="C48" i="330"/>
  <c r="E47" i="330"/>
  <c r="E46" i="330"/>
  <c r="C45" i="330"/>
  <c r="E44" i="330"/>
  <c r="C42" i="330"/>
  <c r="E41" i="330"/>
  <c r="C40" i="330"/>
  <c r="E39" i="330"/>
  <c r="E36" i="330"/>
  <c r="E35" i="330"/>
  <c r="E34" i="330"/>
  <c r="E33" i="330"/>
  <c r="C28" i="330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C135" i="330" l="1"/>
  <c r="E42" i="330"/>
  <c r="E31" i="330"/>
  <c r="E28" i="330"/>
  <c r="E120" i="330"/>
  <c r="E107" i="330"/>
  <c r="E70" i="330"/>
  <c r="E48" i="330"/>
  <c r="E40" i="330"/>
  <c r="E23" i="330"/>
  <c r="E20" i="330"/>
  <c r="E12" i="330"/>
  <c r="C6" i="330"/>
  <c r="C80" i="330" s="1"/>
  <c r="E45" i="330"/>
  <c r="E16" i="330"/>
  <c r="E111" i="330"/>
  <c r="E133" i="330"/>
  <c r="E130" i="330"/>
  <c r="E125" i="330"/>
  <c r="E117" i="330"/>
  <c r="E102" i="330"/>
  <c r="E96" i="330"/>
  <c r="E90" i="330"/>
  <c r="E68" i="330"/>
  <c r="E82" i="330"/>
  <c r="C81" i="330" l="1"/>
  <c r="E135" i="330"/>
  <c r="E8" i="330"/>
  <c r="E9" i="330"/>
  <c r="D10" i="330" l="1"/>
  <c r="D6" i="330" s="1"/>
  <c r="E11" i="330"/>
  <c r="E10" i="330" l="1"/>
  <c r="D80" i="330"/>
  <c r="D81" i="330" l="1"/>
  <c r="E6" i="330"/>
  <c r="E80" i="330" l="1"/>
</calcChain>
</file>

<file path=xl/sharedStrings.xml><?xml version="1.0" encoding="utf-8"?>
<sst xmlns="http://schemas.openxmlformats.org/spreadsheetml/2006/main" count="264" uniqueCount="263">
  <si>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</si>
  <si>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</si>
  <si>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</si>
  <si>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</si>
  <si>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</si>
  <si>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</si>
  <si>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</si>
  <si>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</si>
  <si>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</si>
  <si>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</si>
  <si>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</si>
  <si>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</si>
  <si>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</si>
  <si>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</si>
  <si>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</si>
  <si>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</si>
  <si>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</si>
  <si>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</si>
  <si>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</si>
  <si>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</si>
  <si>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</si>
  <si>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</si>
  <si>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</si>
  <si>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</si>
  <si>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</si>
  <si>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</si>
  <si>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</si>
  <si>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</si>
  <si>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</si>
  <si>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</si>
  <si>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</si>
  <si>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</si>
  <si>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</si>
  <si>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</si>
  <si>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</si>
  <si>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</si>
  <si>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</si>
  <si>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</si>
  <si>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</si>
  <si>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</si>
  <si>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</si>
  <si>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</si>
  <si>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</si>
  <si>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</si>
  <si>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</si>
  <si>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</si>
  <si>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</si>
  <si>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</si>
  <si>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</si>
  <si>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</si>
  <si>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</si>
  <si>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</si>
  <si>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</si>
  <si>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</si>
  <si>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</si>
  <si>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</si>
  <si>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</si>
  <si>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</si>
  <si>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</si>
  <si>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</si>
  <si>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</si>
  <si>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</si>
  <si>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</si>
  <si>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</si>
  <si>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</si>
  <si>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</si>
  <si>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</si>
  <si>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</si>
  <si>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</si>
  <si>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</si>
  <si>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</si>
  <si>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</si>
  <si>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</si>
  <si>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</si>
  <si>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</si>
  <si>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</si>
  <si>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</si>
  <si>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</si>
  <si>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</si>
  <si>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</si>
  <si>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</si>
  <si>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</si>
  <si>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</si>
  <si>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</si>
  <si>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</si>
  <si>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</si>
  <si>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</si>
  <si>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</si>
  <si>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</si>
  <si>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</si>
  <si>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</si>
  <si>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</si>
  <si>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</si>
  <si>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</si>
  <si>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</si>
  <si>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</si>
  <si>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</si>
  <si>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</si>
  <si>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</si>
  <si>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</si>
  <si>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</si>
  <si>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</si>
  <si>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</si>
  <si>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</si>
  <si>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</si>
  <si>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</si>
  <si>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</si>
  <si>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</si>
  <si>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</si>
  <si>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</si>
  <si>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</si>
  <si>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</si>
  <si>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</si>
  <si>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</si>
  <si>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</si>
  <si>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</si>
  <si>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</si>
  <si>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</si>
  <si>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</si>
  <si>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</si>
  <si>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</si>
  <si>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</si>
  <si>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</si>
  <si>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</si>
  <si>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</si>
  <si>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</si>
  <si>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</si>
  <si>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</si>
  <si>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</si>
  <si>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</si>
  <si>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</si>
  <si>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</si>
  <si>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</si>
  <si>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</si>
  <si>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</si>
  <si>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</si>
  <si>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</si>
  <si>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</si>
  <si>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</si>
  <si>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</si>
  <si>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</si>
  <si>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</si>
  <si>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</si>
  <si>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</si>
  <si>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</si>
  <si>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</si>
  <si>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</si>
  <si>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</si>
  <si>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</si>
  <si>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</si>
  <si>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</si>
  <si>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</si>
  <si>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</si>
  <si>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</si>
  <si>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</si>
  <si>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</si>
  <si>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</si>
  <si>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</si>
  <si>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</si>
  <si>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</si>
  <si>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</si>
  <si>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</si>
  <si>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</si>
  <si>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</si>
  <si>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</si>
  <si>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</si>
  <si>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</si>
  <si>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</si>
  <si>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</si>
  <si>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</si>
  <si>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</si>
  <si>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</si>
  <si>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</si>
  <si>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</si>
  <si>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</si>
  <si>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</si>
  <si>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</si>
  <si>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</si>
  <si>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</si>
  <si>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</si>
  <si>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</si>
  <si>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</si>
  <si>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</si>
  <si>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</si>
  <si>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</si>
  <si>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</si>
  <si>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</si>
  <si>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</si>
  <si>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</si>
  <si>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</si>
  <si>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</si>
  <si>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</si>
  <si>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</si>
  <si>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</si>
  <si>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</si>
  <si>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</si>
  <si>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</si>
  <si>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</si>
  <si>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</si>
  <si>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</si>
  <si>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</si>
  <si>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</si>
  <si>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</si>
  <si>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</si>
  <si>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</si>
  <si>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</si>
  <si>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</si>
  <si>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</si>
  <si>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</si>
  <si>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</si>
  <si>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</si>
  <si>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</si>
  <si>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</si>
  <si>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</si>
  <si>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</si>
  <si>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</si>
  <si>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</si>
  <si>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</si>
  <si>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</si>
  <si>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</si>
  <si>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</si>
  <si>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</si>
  <si>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</si>
  <si>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</si>
  <si>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</si>
  <si>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</si>
  <si>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</si>
  <si>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</si>
  <si>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</si>
  <si>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</si>
  <si>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</si>
  <si>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</si>
  <si>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</si>
  <si>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</si>
  <si>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</si>
  <si>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</si>
  <si>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</si>
  <si>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</si>
  <si>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</si>
  <si>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</si>
  <si>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</si>
  <si>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</si>
  <si>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</si>
  <si>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</si>
  <si>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</si>
  <si>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</si>
  <si>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</si>
  <si>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</si>
  <si>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</si>
  <si>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</si>
  <si>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</si>
  <si>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внутреннего  и муниципального долга</t>
  </si>
  <si>
    <t xml:space="preserve">Начальник финансового управления администрации г.Чебоксары                                                                                 </t>
  </si>
  <si>
    <t>Н.Г. Куликова</t>
  </si>
  <si>
    <t>Прочие безвозмездные поступления в бюджеты городских округов</t>
  </si>
  <si>
    <t>000 2 07 00000 00 0000 000</t>
  </si>
  <si>
    <t>по состоянию на 01 февраля 2019 года</t>
  </si>
  <si>
    <t xml:space="preserve">Исполнено                за  январь 2019 года     (тыс.руб.)   </t>
  </si>
  <si>
    <t>000 2 02 10000 00 0000 150</t>
  </si>
  <si>
    <t>000 2 02 20000 00 0000 150</t>
  </si>
  <si>
    <t>000 2 02 30000 00 0000 150</t>
  </si>
  <si>
    <t>000 2 02 40000 00 0000 150</t>
  </si>
  <si>
    <t>000 2 02 90000 00 0000 150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</si>
</sst>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  <font>
      <sz val="12"/>
      <name val="Arial"/>
      <family val="2"/>
      <charset val="204"/>
    </font>
    <font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6">
      <alignment horizontal="right" vertical="top" shrinkToFit="1"/>
    </xf>
    <xf numFmtId="166" fontId="18" fillId="23" borderId="6">
      <alignment horizontal="right" vertical="top" shrinkToFit="1"/>
    </xf>
    <xf numFmtId="166" fontId="19" fillId="0" borderId="6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6">
      <alignment horizontal="right" vertical="center" shrinkToFit="1"/>
    </xf>
    <xf numFmtId="166" fontId="20" fillId="23" borderId="6">
      <alignment horizontal="right" vertical="top" shrinkToFit="1"/>
    </xf>
    <xf numFmtId="166" fontId="20" fillId="25" borderId="6">
      <alignment horizontal="right" vertical="top" shrinkToFit="1"/>
    </xf>
    <xf numFmtId="166" fontId="20" fillId="0" borderId="6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7"/>
    <xf numFmtId="0" fontId="19" fillId="0" borderId="0">
      <alignment horizontal="center" vertical="center" shrinkToFit="1"/>
    </xf>
    <xf numFmtId="0" fontId="19" fillId="26" borderId="7"/>
    <xf numFmtId="0" fontId="19" fillId="0" borderId="6">
      <alignment horizontal="center" vertical="center" wrapText="1"/>
    </xf>
    <xf numFmtId="0" fontId="19" fillId="26" borderId="7"/>
    <xf numFmtId="0" fontId="20" fillId="0" borderId="6">
      <alignment horizontal="center" vertical="center" wrapText="1"/>
    </xf>
    <xf numFmtId="0" fontId="19" fillId="27" borderId="8"/>
    <xf numFmtId="0" fontId="20" fillId="0" borderId="6">
      <alignment horizontal="center" vertical="center" wrapText="1"/>
    </xf>
    <xf numFmtId="0" fontId="19" fillId="26" borderId="8"/>
    <xf numFmtId="49" fontId="19" fillId="0" borderId="6">
      <alignment horizontal="left" vertical="top" wrapText="1" indent="2"/>
    </xf>
    <xf numFmtId="0" fontId="19" fillId="26" borderId="8"/>
    <xf numFmtId="0" fontId="20" fillId="23" borderId="6">
      <alignment vertical="top" wrapText="1"/>
    </xf>
    <xf numFmtId="0" fontId="18" fillId="0" borderId="6">
      <alignment horizontal="left"/>
    </xf>
    <xf numFmtId="0" fontId="20" fillId="23" borderId="6">
      <alignment vertical="top" wrapText="1"/>
    </xf>
    <xf numFmtId="0" fontId="20" fillId="25" borderId="6">
      <alignment vertical="top" wrapText="1"/>
    </xf>
    <xf numFmtId="0" fontId="19" fillId="27" borderId="9"/>
    <xf numFmtId="0" fontId="20" fillId="25" borderId="6">
      <alignment vertical="top" wrapText="1"/>
    </xf>
    <xf numFmtId="0" fontId="20" fillId="0" borderId="6">
      <alignment vertical="top" wrapText="1"/>
    </xf>
    <xf numFmtId="0" fontId="19" fillId="0" borderId="0"/>
    <xf numFmtId="0" fontId="20" fillId="0" borderId="6">
      <alignment vertical="top" wrapText="1"/>
    </xf>
    <xf numFmtId="0" fontId="19" fillId="26" borderId="9"/>
    <xf numFmtId="0" fontId="19" fillId="0" borderId="0">
      <alignment horizontal="left" wrapText="1"/>
    </xf>
    <xf numFmtId="0" fontId="19" fillId="26" borderId="9"/>
    <xf numFmtId="0" fontId="20" fillId="0" borderId="6"/>
    <xf numFmtId="49" fontId="19" fillId="0" borderId="6">
      <alignment horizontal="center" vertical="top" shrinkToFit="1"/>
    </xf>
    <xf numFmtId="0" fontId="20" fillId="0" borderId="6"/>
    <xf numFmtId="0" fontId="19" fillId="0" borderId="0">
      <alignment wrapText="1"/>
    </xf>
    <xf numFmtId="4" fontId="19" fillId="0" borderId="6">
      <alignment horizontal="right" vertical="top" shrinkToFit="1"/>
    </xf>
    <xf numFmtId="0" fontId="19" fillId="0" borderId="0">
      <alignment wrapText="1"/>
    </xf>
    <xf numFmtId="0" fontId="20" fillId="0" borderId="6">
      <alignment horizontal="center" vertical="center" wrapText="1"/>
    </xf>
    <xf numFmtId="4" fontId="18" fillId="22" borderId="6">
      <alignment horizontal="right" vertical="top" shrinkToFit="1"/>
    </xf>
    <xf numFmtId="0" fontId="20" fillId="0" borderId="6">
      <alignment horizontal="center" vertical="center" wrapText="1"/>
    </xf>
    <xf numFmtId="49" fontId="20" fillId="23" borderId="6">
      <alignment horizontal="left" vertical="top" shrinkToFit="1"/>
    </xf>
    <xf numFmtId="0" fontId="19" fillId="0" borderId="6">
      <alignment horizontal="center" vertical="center" wrapText="1"/>
    </xf>
    <xf numFmtId="49" fontId="20" fillId="23" borderId="6">
      <alignment horizontal="left" vertical="top" shrinkToFit="1"/>
    </xf>
    <xf numFmtId="0" fontId="20" fillId="25" borderId="10">
      <alignment wrapText="1"/>
    </xf>
    <xf numFmtId="0" fontId="19" fillId="0" borderId="0">
      <alignment horizontal="left" wrapText="1"/>
    </xf>
    <xf numFmtId="0" fontId="20" fillId="25" borderId="10">
      <alignment wrapText="1"/>
    </xf>
    <xf numFmtId="49" fontId="20" fillId="0" borderId="6">
      <alignment horizontal="left" vertical="top" shrinkToFit="1"/>
    </xf>
    <xf numFmtId="10" fontId="19" fillId="0" borderId="6">
      <alignment horizontal="right" vertical="top" shrinkToFit="1"/>
    </xf>
    <xf numFmtId="49" fontId="20" fillId="0" borderId="6">
      <alignment horizontal="left" vertical="top" shrinkToFit="1"/>
    </xf>
    <xf numFmtId="0" fontId="20" fillId="24" borderId="6">
      <alignment horizontal="left" vertical="center" shrinkToFit="1"/>
    </xf>
    <xf numFmtId="10" fontId="18" fillId="22" borderId="6">
      <alignment horizontal="right" vertical="top" shrinkToFit="1"/>
    </xf>
    <xf numFmtId="0" fontId="20" fillId="24" borderId="6">
      <alignment horizontal="left" vertical="center" shrinkToFit="1"/>
    </xf>
    <xf numFmtId="49" fontId="20" fillId="25" borderId="11">
      <alignment horizontal="left" vertical="top" shrinkToFit="1"/>
    </xf>
    <xf numFmtId="0" fontId="22" fillId="0" borderId="0">
      <alignment horizontal="center" wrapText="1"/>
    </xf>
    <xf numFmtId="49" fontId="20" fillId="25" borderId="11">
      <alignment horizontal="left" vertical="top" shrinkToFit="1"/>
    </xf>
    <xf numFmtId="0" fontId="20" fillId="0" borderId="6">
      <alignment horizontal="center" vertical="center" wrapText="1"/>
    </xf>
    <xf numFmtId="0" fontId="22" fillId="0" borderId="0">
      <alignment horizontal="center"/>
    </xf>
    <xf numFmtId="0" fontId="20" fillId="0" borderId="6">
      <alignment horizontal="center" vertical="center" wrapText="1"/>
    </xf>
    <xf numFmtId="4" fontId="20" fillId="23" borderId="6">
      <alignment horizontal="right" vertical="top" shrinkToFit="1"/>
    </xf>
    <xf numFmtId="0" fontId="18" fillId="0" borderId="6">
      <alignment vertical="top" wrapText="1"/>
    </xf>
    <xf numFmtId="4" fontId="20" fillId="23" borderId="6">
      <alignment horizontal="right" vertical="top" shrinkToFit="1"/>
    </xf>
    <xf numFmtId="4" fontId="20" fillId="25" borderId="6">
      <alignment horizontal="right" vertical="top" shrinkToFit="1"/>
    </xf>
    <xf numFmtId="4" fontId="18" fillId="23" borderId="6">
      <alignment horizontal="right" vertical="top" shrinkToFit="1"/>
    </xf>
    <xf numFmtId="4" fontId="20" fillId="25" borderId="6">
      <alignment horizontal="right" vertical="top" shrinkToFit="1"/>
    </xf>
    <xf numFmtId="4" fontId="20" fillId="0" borderId="6">
      <alignment horizontal="right" vertical="top" shrinkToFit="1"/>
    </xf>
    <xf numFmtId="10" fontId="18" fillId="23" borderId="6">
      <alignment horizontal="right" vertical="top" shrinkToFit="1"/>
    </xf>
    <xf numFmtId="4" fontId="20" fillId="0" borderId="6">
      <alignment horizontal="right" vertical="top" shrinkToFit="1"/>
    </xf>
    <xf numFmtId="4" fontId="20" fillId="24" borderId="6">
      <alignment horizontal="right" vertical="center" shrinkToFit="1"/>
    </xf>
    <xf numFmtId="0" fontId="20" fillId="0" borderId="0">
      <alignment horizontal="left" vertical="top"/>
    </xf>
    <xf numFmtId="0" fontId="20" fillId="0" borderId="12"/>
    <xf numFmtId="0" fontId="20" fillId="0" borderId="13">
      <alignment horizontal="right"/>
    </xf>
    <xf numFmtId="49" fontId="20" fillId="0" borderId="14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5" applyNumberFormat="0" applyAlignment="0" applyProtection="0"/>
    <xf numFmtId="0" fontId="23" fillId="34" borderId="15" applyNumberFormat="0" applyAlignment="0" applyProtection="0"/>
    <xf numFmtId="0" fontId="24" fillId="35" borderId="16" applyNumberFormat="0" applyAlignment="0" applyProtection="0"/>
    <xf numFmtId="0" fontId="24" fillId="35" borderId="16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22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4">
      <alignment horizontal="right" vertical="top" shrinkToFit="1"/>
    </xf>
  </cellStyleXfs>
  <cellXfs count="65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166" fontId="2" fillId="40" borderId="4" xfId="0" applyNumberFormat="1" applyFont="1" applyFill="1" applyBorder="1"/>
    <xf numFmtId="49" fontId="5" fillId="40" borderId="1" xfId="0" applyNumberFormat="1" applyFont="1" applyFill="1" applyBorder="1" applyAlignment="1">
      <alignment horizontal="center"/>
    </xf>
    <xf numFmtId="166" fontId="6" fillId="40" borderId="1" xfId="0" applyNumberFormat="1" applyFont="1" applyFill="1" applyBorder="1"/>
    <xf numFmtId="49" fontId="3" fillId="40" borderId="1" xfId="0" applyNumberFormat="1" applyFont="1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2" fillId="4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/>
    </xf>
    <xf numFmtId="165" fontId="2" fillId="40" borderId="1" xfId="0" applyNumberFormat="1" applyFont="1" applyFill="1" applyBorder="1" applyAlignment="1">
      <alignment horizontal="center" vertical="center" wrapText="1"/>
    </xf>
    <xf numFmtId="166" fontId="6" fillId="40" borderId="5" xfId="0" applyNumberFormat="1" applyFont="1" applyFill="1" applyBorder="1"/>
    <xf numFmtId="166" fontId="3" fillId="40" borderId="4" xfId="0" applyNumberFormat="1" applyFont="1" applyFill="1" applyBorder="1"/>
    <xf numFmtId="166" fontId="4" fillId="40" borderId="5" xfId="0" applyNumberFormat="1" applyFont="1" applyFill="1" applyBorder="1"/>
    <xf numFmtId="166" fontId="7" fillId="40" borderId="4" xfId="0" applyNumberFormat="1" applyFont="1" applyFill="1" applyBorder="1"/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49" fontId="5" fillId="40" borderId="1" xfId="0" applyNumberFormat="1" applyFont="1" applyFill="1" applyBorder="1" applyAlignment="1">
      <alignment horizontal="center" vertical="center"/>
    </xf>
    <xf numFmtId="166" fontId="5" fillId="40" borderId="1" xfId="0" applyNumberFormat="1" applyFont="1" applyFill="1" applyBorder="1" applyAlignment="1">
      <alignment horizontal="right" vertical="center"/>
    </xf>
    <xf numFmtId="166" fontId="6" fillId="40" borderId="5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166" fontId="2" fillId="40" borderId="3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166" fontId="4" fillId="40" borderId="1" xfId="0" applyNumberFormat="1" applyFont="1" applyFill="1" applyBorder="1"/>
    <xf numFmtId="166" fontId="6" fillId="40" borderId="1" xfId="0" applyNumberFormat="1" applyFont="1" applyFill="1" applyBorder="1" applyAlignment="1">
      <alignment horizontal="right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166" fontId="4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166" fontId="6" fillId="40" borderId="5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0" fontId="5" fillId="40" borderId="1" xfId="0" applyFont="1" applyFill="1" applyBorder="1" applyAlignment="1">
      <alignment horizontal="justify" vertical="center" wrapText="1"/>
    </xf>
    <xf numFmtId="0" fontId="3" fillId="40" borderId="1" xfId="0" applyFont="1" applyFill="1" applyBorder="1" applyAlignment="1">
      <alignment horizontal="justify" vertical="center" wrapText="1"/>
    </xf>
    <xf numFmtId="0" fontId="7" fillId="40" borderId="1" xfId="0" applyFont="1" applyFill="1" applyBorder="1" applyAlignment="1">
      <alignment horizontal="justify" vertical="center" wrapText="1"/>
    </xf>
    <xf numFmtId="0" fontId="2" fillId="40" borderId="1" xfId="0" applyFont="1" applyFill="1" applyBorder="1" applyAlignment="1">
      <alignment horizontal="justify" vertical="center" wrapText="1"/>
    </xf>
    <xf numFmtId="0" fontId="5" fillId="40" borderId="1" xfId="0" applyFont="1" applyFill="1" applyBorder="1" applyAlignment="1">
      <alignment horizontal="justify" vertical="top" wrapText="1"/>
    </xf>
    <xf numFmtId="0" fontId="3" fillId="40" borderId="2" xfId="0" applyFont="1" applyFill="1" applyBorder="1" applyAlignment="1">
      <alignment horizontal="justify" vertical="center" wrapText="1"/>
    </xf>
    <xf numFmtId="0" fontId="39" fillId="40" borderId="0" xfId="0" applyFont="1" applyFill="1" applyBorder="1" applyAlignment="1">
      <alignment horizontal="right"/>
    </xf>
    <xf numFmtId="0" fontId="3" fillId="40" borderId="1" xfId="0" applyFont="1" applyFill="1" applyBorder="1" applyAlignment="1">
      <alignment horizontal="left" vertical="center" wrapText="1" indent="1"/>
    </xf>
    <xf numFmtId="166" fontId="5" fillId="40" borderId="4" xfId="0" applyNumberFormat="1" applyFont="1" applyFill="1" applyBorder="1" applyAlignment="1">
      <alignment horizontal="right" vertical="center"/>
    </xf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  <xf numFmtId="0" fontId="3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  <xf numFmtId="0" fontId="40" fillId="40" borderId="0" xfId="0" applyFont="1" applyFill="1" applyBorder="1" applyAlignment="1">
      <alignment horizontal="left"/>
    </xf>
  </cellXfs>
  <cellStyles count="221">
    <cellStyle name="20% — акцент1" xfId="1" builtinId="30" customBuiltin="1"/>
    <cellStyle name="20% - Акцент1 2" xfId="2"/>
    <cellStyle name="20% - Акцент1 3" xfId="3"/>
    <cellStyle name="20% - Акцент1 4" xfId="4"/>
    <cellStyle name="20% — акцент2" xfId="5" builtinId="34" customBuiltin="1"/>
    <cellStyle name="20% - Акцент2 2" xfId="6"/>
    <cellStyle name="20% - Акцент2 3" xfId="7"/>
    <cellStyle name="20% - Акцент2 4" xfId="8"/>
    <cellStyle name="20% — акцент3" xfId="9" builtinId="38" customBuiltin="1"/>
    <cellStyle name="20% - Акцент3 2" xfId="10"/>
    <cellStyle name="20% - Акцент3 3" xfId="11"/>
    <cellStyle name="20% - Акцент3 4" xfId="12"/>
    <cellStyle name="20% — акцент4" xfId="13" builtinId="42" customBuiltin="1"/>
    <cellStyle name="20% - Акцент4 2" xfId="14"/>
    <cellStyle name="20% - Акцент4 3" xfId="15"/>
    <cellStyle name="20% - Акцент4 4" xfId="16"/>
    <cellStyle name="20% — акцент5" xfId="17" builtinId="46" customBuiltin="1"/>
    <cellStyle name="20% - Акцент5 2" xfId="18"/>
    <cellStyle name="20% - Акцент5 3" xfId="19"/>
    <cellStyle name="20% - Акцент5 4" xfId="20"/>
    <cellStyle name="20% — акцент6" xfId="21" builtinId="50" customBuiltin="1"/>
    <cellStyle name="20% - Акцент6 2" xfId="22"/>
    <cellStyle name="20% - Акцент6 3" xfId="23"/>
    <cellStyle name="20% - Акцент6 4" xfId="24"/>
    <cellStyle name="40% — акцент1" xfId="25" builtinId="31" customBuiltin="1"/>
    <cellStyle name="40% - Акцент1 2" xfId="26"/>
    <cellStyle name="40% - Акцент1 3" xfId="27"/>
    <cellStyle name="40% - Акцент1 4" xfId="28"/>
    <cellStyle name="40% — акцент2" xfId="29" builtinId="35" customBuiltin="1"/>
    <cellStyle name="40% - Акцент2 2" xfId="30"/>
    <cellStyle name="40% - Акцент2 3" xfId="31"/>
    <cellStyle name="40% - Акцент2 4" xfId="32"/>
    <cellStyle name="40% — акцент3" xfId="33" builtinId="39" customBuiltin="1"/>
    <cellStyle name="40% - Акцент3 2" xfId="34"/>
    <cellStyle name="40% - Акцент3 3" xfId="35"/>
    <cellStyle name="40% - Акцент3 4" xfId="36"/>
    <cellStyle name="40% — акцент4" xfId="37" builtinId="43" customBuiltin="1"/>
    <cellStyle name="40% - Акцент4 2" xfId="38"/>
    <cellStyle name="40% - Акцент4 3" xfId="39"/>
    <cellStyle name="40% - Акцент4 4" xfId="40"/>
    <cellStyle name="40% — акцент5" xfId="41" builtinId="47" customBuiltin="1"/>
    <cellStyle name="40% - Акцент5 2" xfId="42"/>
    <cellStyle name="40% - Акцент5 3" xfId="43"/>
    <cellStyle name="40% - Акцент5 4" xfId="44"/>
    <cellStyle name="40% — акцент6" xfId="45" builtinId="51" customBuiltin="1"/>
    <cellStyle name="40% - Акцент6 2" xfId="46"/>
    <cellStyle name="40% - Акцент6 3" xfId="47"/>
    <cellStyle name="40% - Акцент6 4" xfId="48"/>
    <cellStyle name="60% — акцент1" xfId="49" builtinId="32" customBuiltin="1"/>
    <cellStyle name="60% - Акцент1 2" xfId="50"/>
    <cellStyle name="60% — акцент2" xfId="51" builtinId="36" customBuiltin="1"/>
    <cellStyle name="60% - Акцент2 2" xfId="52"/>
    <cellStyle name="60% — акцент3" xfId="53" builtinId="40" customBuiltin="1"/>
    <cellStyle name="60% - Акцент3 2" xfId="54"/>
    <cellStyle name="60% — акцент4" xfId="55" builtinId="44" customBuiltin="1"/>
    <cellStyle name="60% - Акцент4 2" xfId="56"/>
    <cellStyle name="60% — акцент5" xfId="57" builtinId="48" customBuiltin="1"/>
    <cellStyle name="60% - Акцент5 2" xfId="58"/>
    <cellStyle name="60% —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"/>
  <sheetViews>
    <sheetView showZeros="0" tabSelected="1" view="pageBreakPreview" topLeftCell="A69" zoomScaleNormal="100" zoomScaleSheetLayoutView="100" workbookViewId="0">
      <selection activeCell="B77" sqref="B77"/>
    </sheetView>
  </sheetViews>
  <sheetFormatPr defaultColWidth="9.42578125" defaultRowHeight="14.25" x14ac:dyDescent="0.2"/>
  <cols>
    <col min="1" max="1" width="45.5703125" style="24" customWidth="1"/>
    <col min="2" max="2" width="30.42578125" style="24" customWidth="1"/>
    <col min="3" max="3" width="17.5703125" style="24" customWidth="1"/>
    <col min="4" max="4" width="17.7109375" style="2" customWidth="1"/>
    <col min="5" max="5" width="15.42578125" style="27" customWidth="1"/>
    <col min="6" max="16384" width="9.42578125" style="1"/>
  </cols>
  <sheetData>
    <row r="1" spans="1:5" ht="18" customHeight="1" x14ac:dyDescent="0.2">
      <c r="A1" s="60" t="s">
        <v>0</v>
      </c>
      <c r="B1" s="60"/>
      <c r="C1" s="60"/>
      <c r="D1" s="60"/>
      <c r="E1" s="60"/>
    </row>
    <row r="2" spans="1:5" ht="14.25" customHeight="1" x14ac:dyDescent="0.25">
      <c r="A2" s="61" t="s">
        <v>256</v>
      </c>
      <c r="B2" s="61"/>
      <c r="C2" s="61"/>
      <c r="D2" s="61"/>
      <c r="E2" s="61"/>
    </row>
    <row r="3" spans="1:5" x14ac:dyDescent="0.2">
      <c r="A3" s="12"/>
      <c r="B3" s="13"/>
      <c r="C3" s="14"/>
      <c r="E3" s="15"/>
    </row>
    <row r="4" spans="1:5" ht="69.599999999999994" customHeight="1" x14ac:dyDescent="0.2">
      <c r="A4" s="16" t="s">
        <v>1</v>
      </c>
      <c r="B4" s="17" t="s">
        <v>142</v>
      </c>
      <c r="C4" s="16" t="s">
        <v>182</v>
      </c>
      <c r="D4" s="37" t="s">
        <v>257</v>
      </c>
      <c r="E4" s="18" t="s">
        <v>143</v>
      </c>
    </row>
    <row r="5" spans="1:5" ht="11.25" customHeight="1" x14ac:dyDescent="0.2">
      <c r="A5" s="26">
        <v>1</v>
      </c>
      <c r="B5" s="38">
        <v>2</v>
      </c>
      <c r="C5" s="38">
        <v>3</v>
      </c>
      <c r="D5" s="39">
        <v>4</v>
      </c>
      <c r="E5" s="39">
        <v>5</v>
      </c>
    </row>
    <row r="6" spans="1:5" s="24" customFormat="1" ht="16.149999999999999" customHeight="1" x14ac:dyDescent="0.25">
      <c r="A6" s="54" t="s">
        <v>144</v>
      </c>
      <c r="B6" s="5" t="s">
        <v>2</v>
      </c>
      <c r="C6" s="3">
        <f>C8+C12+C16+C20+C23+C27+C28+C40+C42+C45+C48+C67+C10</f>
        <v>4418648.0999999996</v>
      </c>
      <c r="D6" s="3">
        <f>D8+D12+D16+D20+D23+D27+D28+D40+D42+D45+D48+D67+D10</f>
        <v>283655.5</v>
      </c>
      <c r="E6" s="6">
        <f>D6/C6*100</f>
        <v>6.4195087180624322</v>
      </c>
    </row>
    <row r="7" spans="1:5" s="24" customFormat="1" x14ac:dyDescent="0.2">
      <c r="A7" s="52" t="s">
        <v>3</v>
      </c>
      <c r="B7" s="7"/>
      <c r="C7" s="10"/>
      <c r="D7" s="10"/>
      <c r="E7" s="40"/>
    </row>
    <row r="8" spans="1:5" s="24" customFormat="1" ht="16.350000000000001" customHeight="1" x14ac:dyDescent="0.2">
      <c r="A8" s="51" t="s">
        <v>249</v>
      </c>
      <c r="B8" s="29" t="s">
        <v>4</v>
      </c>
      <c r="C8" s="30">
        <f>C9</f>
        <v>2052900</v>
      </c>
      <c r="D8" s="30">
        <f>D9</f>
        <v>112855.4</v>
      </c>
      <c r="E8" s="41">
        <f t="shared" ref="E8:E26" si="0">D8/C8*100</f>
        <v>5.4973647035900433</v>
      </c>
    </row>
    <row r="9" spans="1:5" s="24" customFormat="1" ht="15.6" customHeight="1" x14ac:dyDescent="0.2">
      <c r="A9" s="52" t="s">
        <v>140</v>
      </c>
      <c r="B9" s="42" t="s">
        <v>5</v>
      </c>
      <c r="C9" s="43">
        <v>2052900</v>
      </c>
      <c r="D9" s="43">
        <v>112855.4</v>
      </c>
      <c r="E9" s="44">
        <f t="shared" si="0"/>
        <v>5.4973647035900433</v>
      </c>
    </row>
    <row r="10" spans="1:5" s="24" customFormat="1" ht="40.9" customHeight="1" x14ac:dyDescent="0.25">
      <c r="A10" s="54" t="s">
        <v>203</v>
      </c>
      <c r="B10" s="45" t="s">
        <v>224</v>
      </c>
      <c r="C10" s="9">
        <f>C11</f>
        <v>8811.7000000000007</v>
      </c>
      <c r="D10" s="9">
        <f>D11</f>
        <v>971.3</v>
      </c>
      <c r="E10" s="6">
        <f t="shared" si="0"/>
        <v>11.02284462702997</v>
      </c>
    </row>
    <row r="11" spans="1:5" s="24" customFormat="1" ht="42.75" x14ac:dyDescent="0.2">
      <c r="A11" s="52" t="s">
        <v>204</v>
      </c>
      <c r="B11" s="7" t="s">
        <v>225</v>
      </c>
      <c r="C11" s="10">
        <v>8811.7000000000007</v>
      </c>
      <c r="D11" s="10">
        <v>971.3</v>
      </c>
      <c r="E11" s="40">
        <f t="shared" si="0"/>
        <v>11.02284462702997</v>
      </c>
    </row>
    <row r="12" spans="1:5" s="24" customFormat="1" ht="19.350000000000001" customHeight="1" x14ac:dyDescent="0.25">
      <c r="A12" s="51" t="s">
        <v>6</v>
      </c>
      <c r="B12" s="5" t="s">
        <v>7</v>
      </c>
      <c r="C12" s="9">
        <f>SUM(C13:C15)</f>
        <v>387209.6</v>
      </c>
      <c r="D12" s="9">
        <f>SUM(D13:D15)</f>
        <v>71299</v>
      </c>
      <c r="E12" s="6">
        <f t="shared" si="0"/>
        <v>18.413541399800007</v>
      </c>
    </row>
    <row r="13" spans="1:5" s="24" customFormat="1" ht="27.75" customHeight="1" x14ac:dyDescent="0.2">
      <c r="A13" s="52" t="s">
        <v>8</v>
      </c>
      <c r="B13" s="7" t="s">
        <v>183</v>
      </c>
      <c r="C13" s="10">
        <v>371700.6</v>
      </c>
      <c r="D13" s="10">
        <v>69482</v>
      </c>
      <c r="E13" s="40">
        <f t="shared" si="0"/>
        <v>18.693001840728805</v>
      </c>
    </row>
    <row r="14" spans="1:5" s="24" customFormat="1" ht="18" customHeight="1" x14ac:dyDescent="0.2">
      <c r="A14" s="52" t="s">
        <v>9</v>
      </c>
      <c r="B14" s="7" t="s">
        <v>184</v>
      </c>
      <c r="C14" s="10">
        <v>2562</v>
      </c>
      <c r="D14" s="10">
        <v>2.7</v>
      </c>
      <c r="E14" s="40">
        <f t="shared" si="0"/>
        <v>0.1053864168618267</v>
      </c>
    </row>
    <row r="15" spans="1:5" s="24" customFormat="1" ht="28.5" customHeight="1" x14ac:dyDescent="0.2">
      <c r="A15" s="52" t="s">
        <v>216</v>
      </c>
      <c r="B15" s="7" t="s">
        <v>195</v>
      </c>
      <c r="C15" s="10">
        <v>12947</v>
      </c>
      <c r="D15" s="10">
        <v>1814.3</v>
      </c>
      <c r="E15" s="40">
        <f t="shared" si="0"/>
        <v>14.013284930872016</v>
      </c>
    </row>
    <row r="16" spans="1:5" s="24" customFormat="1" ht="14.85" customHeight="1" x14ac:dyDescent="0.25">
      <c r="A16" s="51" t="s">
        <v>10</v>
      </c>
      <c r="B16" s="5" t="s">
        <v>11</v>
      </c>
      <c r="C16" s="9">
        <f>SUM(C17:C19)</f>
        <v>549437.69999999995</v>
      </c>
      <c r="D16" s="9">
        <f>SUM(D17:D19)</f>
        <v>21837.8</v>
      </c>
      <c r="E16" s="6">
        <f t="shared" si="0"/>
        <v>3.9745725493536397</v>
      </c>
    </row>
    <row r="17" spans="1:5" s="24" customFormat="1" ht="17.25" customHeight="1" x14ac:dyDescent="0.2">
      <c r="A17" s="52" t="s">
        <v>12</v>
      </c>
      <c r="B17" s="7" t="s">
        <v>13</v>
      </c>
      <c r="C17" s="10">
        <v>160830</v>
      </c>
      <c r="D17" s="10">
        <v>4195</v>
      </c>
      <c r="E17" s="40">
        <f t="shared" si="0"/>
        <v>2.6083442143878628</v>
      </c>
    </row>
    <row r="18" spans="1:5" s="24" customFormat="1" ht="15.75" customHeight="1" x14ac:dyDescent="0.2">
      <c r="A18" s="52" t="s">
        <v>205</v>
      </c>
      <c r="B18" s="7" t="s">
        <v>206</v>
      </c>
      <c r="C18" s="10">
        <v>42650</v>
      </c>
      <c r="D18" s="10">
        <v>2011.8</v>
      </c>
      <c r="E18" s="40">
        <f t="shared" si="0"/>
        <v>4.7169988276670569</v>
      </c>
    </row>
    <row r="19" spans="1:5" s="24" customFormat="1" ht="13.5" customHeight="1" x14ac:dyDescent="0.2">
      <c r="A19" s="52" t="s">
        <v>14</v>
      </c>
      <c r="B19" s="7" t="s">
        <v>15</v>
      </c>
      <c r="C19" s="10">
        <v>345957.7</v>
      </c>
      <c r="D19" s="10">
        <v>15631</v>
      </c>
      <c r="E19" s="40">
        <f t="shared" si="0"/>
        <v>4.5181824251924443</v>
      </c>
    </row>
    <row r="20" spans="1:5" s="24" customFormat="1" ht="44.85" customHeight="1" x14ac:dyDescent="0.25">
      <c r="A20" s="51" t="s">
        <v>16</v>
      </c>
      <c r="B20" s="5" t="s">
        <v>17</v>
      </c>
      <c r="C20" s="9">
        <f>C21+C22</f>
        <v>6057</v>
      </c>
      <c r="D20" s="9">
        <f>D21+D22</f>
        <v>393.20000000000005</v>
      </c>
      <c r="E20" s="6">
        <f t="shared" si="0"/>
        <v>6.4916625392108314</v>
      </c>
    </row>
    <row r="21" spans="1:5" s="24" customFormat="1" ht="18" customHeight="1" x14ac:dyDescent="0.2">
      <c r="A21" s="52" t="s">
        <v>18</v>
      </c>
      <c r="B21" s="7" t="s">
        <v>19</v>
      </c>
      <c r="C21" s="10">
        <v>5807</v>
      </c>
      <c r="D21" s="10">
        <v>391.1</v>
      </c>
      <c r="E21" s="40">
        <f t="shared" si="0"/>
        <v>6.7349750301360434</v>
      </c>
    </row>
    <row r="22" spans="1:5" s="24" customFormat="1" ht="42.75" x14ac:dyDescent="0.2">
      <c r="A22" s="52" t="s">
        <v>174</v>
      </c>
      <c r="B22" s="7" t="s">
        <v>20</v>
      </c>
      <c r="C22" s="10">
        <v>250</v>
      </c>
      <c r="D22" s="10">
        <v>2.1</v>
      </c>
      <c r="E22" s="40">
        <f t="shared" si="0"/>
        <v>0.84000000000000008</v>
      </c>
    </row>
    <row r="23" spans="1:5" s="24" customFormat="1" ht="16.5" customHeight="1" x14ac:dyDescent="0.25">
      <c r="A23" s="51" t="s">
        <v>145</v>
      </c>
      <c r="B23" s="5" t="s">
        <v>21</v>
      </c>
      <c r="C23" s="9">
        <f>SUM(C24:C26)</f>
        <v>129383.4</v>
      </c>
      <c r="D23" s="9">
        <f>SUM(D24:D26)</f>
        <v>8338.5</v>
      </c>
      <c r="E23" s="6">
        <f t="shared" si="0"/>
        <v>6.444798946387249</v>
      </c>
    </row>
    <row r="24" spans="1:5" s="24" customFormat="1" ht="44.1" customHeight="1" x14ac:dyDescent="0.2">
      <c r="A24" s="52" t="s">
        <v>22</v>
      </c>
      <c r="B24" s="7" t="s">
        <v>23</v>
      </c>
      <c r="C24" s="10">
        <v>74801</v>
      </c>
      <c r="D24" s="10">
        <v>3936.3</v>
      </c>
      <c r="E24" s="40">
        <f t="shared" si="0"/>
        <v>5.2623628026363285</v>
      </c>
    </row>
    <row r="25" spans="1:5" s="24" customFormat="1" ht="100.15" customHeight="1" x14ac:dyDescent="0.2">
      <c r="A25" s="52" t="s">
        <v>231</v>
      </c>
      <c r="B25" s="7" t="s">
        <v>233</v>
      </c>
      <c r="C25" s="10">
        <v>1732.5</v>
      </c>
      <c r="D25" s="10">
        <v>91.7</v>
      </c>
      <c r="E25" s="40">
        <f t="shared" si="0"/>
        <v>5.2929292929292933</v>
      </c>
    </row>
    <row r="26" spans="1:5" s="24" customFormat="1" ht="54" customHeight="1" x14ac:dyDescent="0.2">
      <c r="A26" s="52" t="s">
        <v>24</v>
      </c>
      <c r="B26" s="7" t="s">
        <v>25</v>
      </c>
      <c r="C26" s="10">
        <v>52849.9</v>
      </c>
      <c r="D26" s="10">
        <v>4310.5</v>
      </c>
      <c r="E26" s="40">
        <f t="shared" si="0"/>
        <v>8.1561176085479818</v>
      </c>
    </row>
    <row r="27" spans="1:5" s="24" customFormat="1" ht="44.85" customHeight="1" x14ac:dyDescent="0.25">
      <c r="A27" s="51" t="s">
        <v>26</v>
      </c>
      <c r="B27" s="5" t="s">
        <v>27</v>
      </c>
      <c r="C27" s="9"/>
      <c r="D27" s="10"/>
      <c r="E27" s="6"/>
    </row>
    <row r="28" spans="1:5" s="24" customFormat="1" ht="56.85" customHeight="1" x14ac:dyDescent="0.25">
      <c r="A28" s="51" t="s">
        <v>179</v>
      </c>
      <c r="B28" s="5" t="s">
        <v>28</v>
      </c>
      <c r="C28" s="46">
        <f>C29+C30+C31+C38+C39</f>
        <v>540900</v>
      </c>
      <c r="D28" s="46">
        <f>D29+D30+D31+D38+D39</f>
        <v>40455.600000000006</v>
      </c>
      <c r="E28" s="6">
        <f>D28/C28*100</f>
        <v>7.4793122573488633</v>
      </c>
    </row>
    <row r="29" spans="1:5" s="24" customFormat="1" ht="99.75" x14ac:dyDescent="0.25">
      <c r="A29" s="52" t="s">
        <v>146</v>
      </c>
      <c r="B29" s="7" t="s">
        <v>147</v>
      </c>
      <c r="C29" s="10">
        <v>10000</v>
      </c>
      <c r="D29" s="10"/>
      <c r="E29" s="6">
        <f>D29/C29*100</f>
        <v>0</v>
      </c>
    </row>
    <row r="30" spans="1:5" s="24" customFormat="1" ht="28.5" customHeight="1" x14ac:dyDescent="0.2">
      <c r="A30" s="52" t="s">
        <v>29</v>
      </c>
      <c r="B30" s="7" t="s">
        <v>30</v>
      </c>
      <c r="C30" s="10"/>
      <c r="D30" s="10"/>
      <c r="E30" s="40"/>
    </row>
    <row r="31" spans="1:5" s="24" customFormat="1" ht="113.85" customHeight="1" x14ac:dyDescent="0.2">
      <c r="A31" s="52" t="s">
        <v>220</v>
      </c>
      <c r="B31" s="7" t="s">
        <v>31</v>
      </c>
      <c r="C31" s="11">
        <f>SUM(C33:C37)</f>
        <v>410900</v>
      </c>
      <c r="D31" s="11">
        <f>SUM(D33:D37)</f>
        <v>33603.800000000003</v>
      </c>
      <c r="E31" s="40">
        <f>D31/C31*100</f>
        <v>8.1780968605500135</v>
      </c>
    </row>
    <row r="32" spans="1:5" s="24" customFormat="1" x14ac:dyDescent="0.2">
      <c r="A32" s="52" t="s">
        <v>32</v>
      </c>
      <c r="B32" s="7"/>
      <c r="C32" s="10"/>
      <c r="D32" s="10"/>
      <c r="E32" s="40"/>
    </row>
    <row r="33" spans="1:5" s="24" customFormat="1" ht="85.35" customHeight="1" x14ac:dyDescent="0.2">
      <c r="A33" s="52" t="s">
        <v>135</v>
      </c>
      <c r="B33" s="7" t="s">
        <v>33</v>
      </c>
      <c r="C33" s="10">
        <v>350000</v>
      </c>
      <c r="D33" s="10">
        <v>25504.9</v>
      </c>
      <c r="E33" s="40">
        <f>D33/C33*100</f>
        <v>7.2871142857142859</v>
      </c>
    </row>
    <row r="34" spans="1:5" s="24" customFormat="1" ht="109.5" customHeight="1" x14ac:dyDescent="0.2">
      <c r="A34" s="52" t="s">
        <v>219</v>
      </c>
      <c r="B34" s="7" t="s">
        <v>34</v>
      </c>
      <c r="C34" s="10">
        <v>16000</v>
      </c>
      <c r="D34" s="10">
        <v>1354.8</v>
      </c>
      <c r="E34" s="40">
        <f>D34/C34*100</f>
        <v>8.4674999999999994</v>
      </c>
    </row>
    <row r="35" spans="1:5" ht="100.15" customHeight="1" x14ac:dyDescent="0.2">
      <c r="A35" s="52" t="s">
        <v>190</v>
      </c>
      <c r="B35" s="7" t="s">
        <v>35</v>
      </c>
      <c r="C35" s="10">
        <v>3400</v>
      </c>
      <c r="D35" s="10">
        <v>1580</v>
      </c>
      <c r="E35" s="40">
        <f>D35/C35*100</f>
        <v>46.470588235294116</v>
      </c>
    </row>
    <row r="36" spans="1:5" ht="57" x14ac:dyDescent="0.2">
      <c r="A36" s="52" t="s">
        <v>217</v>
      </c>
      <c r="B36" s="7" t="s">
        <v>207</v>
      </c>
      <c r="C36" s="10">
        <v>41500</v>
      </c>
      <c r="D36" s="10">
        <v>5125.7</v>
      </c>
      <c r="E36" s="40">
        <f>D36/C36*100</f>
        <v>12.351084337349397</v>
      </c>
    </row>
    <row r="37" spans="1:5" ht="71.25" x14ac:dyDescent="0.2">
      <c r="A37" s="52" t="s">
        <v>247</v>
      </c>
      <c r="B37" s="7" t="s">
        <v>246</v>
      </c>
      <c r="C37" s="10"/>
      <c r="D37" s="10">
        <v>38.4</v>
      </c>
      <c r="E37" s="40"/>
    </row>
    <row r="38" spans="1:5" ht="29.65" customHeight="1" x14ac:dyDescent="0.2">
      <c r="A38" s="52" t="s">
        <v>36</v>
      </c>
      <c r="B38" s="7" t="s">
        <v>37</v>
      </c>
      <c r="C38" s="10"/>
      <c r="D38" s="10"/>
      <c r="E38" s="40"/>
    </row>
    <row r="39" spans="1:5" ht="99.75" x14ac:dyDescent="0.2">
      <c r="A39" s="52" t="s">
        <v>218</v>
      </c>
      <c r="B39" s="7" t="s">
        <v>136</v>
      </c>
      <c r="C39" s="10">
        <v>120000</v>
      </c>
      <c r="D39" s="10">
        <v>6851.8</v>
      </c>
      <c r="E39" s="40">
        <f>D39/C39*100</f>
        <v>5.7098333333333331</v>
      </c>
    </row>
    <row r="40" spans="1:5" s="25" customFormat="1" ht="33.6" customHeight="1" x14ac:dyDescent="0.25">
      <c r="A40" s="51" t="s">
        <v>38</v>
      </c>
      <c r="B40" s="5" t="s">
        <v>39</v>
      </c>
      <c r="C40" s="9">
        <f>C41</f>
        <v>12105.6</v>
      </c>
      <c r="D40" s="9">
        <f>D41</f>
        <v>2323.3000000000002</v>
      </c>
      <c r="E40" s="6">
        <f>D40/C40*100</f>
        <v>19.191944224160721</v>
      </c>
    </row>
    <row r="41" spans="1:5" ht="30.6" customHeight="1" x14ac:dyDescent="0.2">
      <c r="A41" s="52" t="s">
        <v>40</v>
      </c>
      <c r="B41" s="7" t="s">
        <v>41</v>
      </c>
      <c r="C41" s="10">
        <v>12105.6</v>
      </c>
      <c r="D41" s="10">
        <v>2323.3000000000002</v>
      </c>
      <c r="E41" s="40">
        <f>D41/C41*100</f>
        <v>19.191944224160721</v>
      </c>
    </row>
    <row r="42" spans="1:5" s="25" customFormat="1" ht="45" x14ac:dyDescent="0.25">
      <c r="A42" s="51" t="s">
        <v>193</v>
      </c>
      <c r="B42" s="5" t="s">
        <v>42</v>
      </c>
      <c r="C42" s="9">
        <f>SUM(C43:C44)</f>
        <v>3300</v>
      </c>
      <c r="D42" s="9">
        <f>SUM(D43:D44)</f>
        <v>79.7</v>
      </c>
      <c r="E42" s="6">
        <f>D42/C42*100</f>
        <v>2.4151515151515155</v>
      </c>
    </row>
    <row r="43" spans="1:5" x14ac:dyDescent="0.2">
      <c r="A43" s="52" t="s">
        <v>185</v>
      </c>
      <c r="B43" s="7" t="s">
        <v>186</v>
      </c>
      <c r="C43" s="10">
        <v>0</v>
      </c>
      <c r="D43" s="10"/>
      <c r="E43" s="40"/>
    </row>
    <row r="44" spans="1:5" ht="28.5" x14ac:dyDescent="0.2">
      <c r="A44" s="52" t="s">
        <v>187</v>
      </c>
      <c r="B44" s="7" t="s">
        <v>188</v>
      </c>
      <c r="C44" s="10">
        <v>3300</v>
      </c>
      <c r="D44" s="10">
        <v>79.7</v>
      </c>
      <c r="E44" s="40">
        <f>D44/C44*100</f>
        <v>2.4151515151515155</v>
      </c>
    </row>
    <row r="45" spans="1:5" s="25" customFormat="1" ht="36" customHeight="1" x14ac:dyDescent="0.25">
      <c r="A45" s="51" t="s">
        <v>43</v>
      </c>
      <c r="B45" s="5" t="s">
        <v>44</v>
      </c>
      <c r="C45" s="9">
        <f>C46+C47</f>
        <v>463000</v>
      </c>
      <c r="D45" s="9">
        <f>D46+D47</f>
        <v>7445.4</v>
      </c>
      <c r="E45" s="6">
        <f>D45/C45*100</f>
        <v>1.6080777537796975</v>
      </c>
    </row>
    <row r="46" spans="1:5" ht="114" x14ac:dyDescent="0.2">
      <c r="A46" s="52" t="s">
        <v>175</v>
      </c>
      <c r="B46" s="7" t="s">
        <v>45</v>
      </c>
      <c r="C46" s="10">
        <v>356000</v>
      </c>
      <c r="D46" s="10">
        <v>4955.2</v>
      </c>
      <c r="E46" s="40">
        <f>D46/C46*100</f>
        <v>1.3919101123595505</v>
      </c>
    </row>
    <row r="47" spans="1:5" ht="74.099999999999994" customHeight="1" x14ac:dyDescent="0.2">
      <c r="A47" s="52" t="s">
        <v>191</v>
      </c>
      <c r="B47" s="7" t="s">
        <v>156</v>
      </c>
      <c r="C47" s="10">
        <v>107000</v>
      </c>
      <c r="D47" s="10">
        <v>2490.1999999999998</v>
      </c>
      <c r="E47" s="40">
        <f>D47/C47*100</f>
        <v>2.3272897196261679</v>
      </c>
    </row>
    <row r="48" spans="1:5" s="25" customFormat="1" ht="30" customHeight="1" x14ac:dyDescent="0.25">
      <c r="A48" s="51" t="s">
        <v>46</v>
      </c>
      <c r="B48" s="5" t="s">
        <v>47</v>
      </c>
      <c r="C48" s="9">
        <f>SUM(C49:C66)</f>
        <v>125543.1</v>
      </c>
      <c r="D48" s="9">
        <f>SUM(D49:D66)</f>
        <v>7780.6</v>
      </c>
      <c r="E48" s="6">
        <f>D48/C48*100</f>
        <v>6.1975528722805162</v>
      </c>
    </row>
    <row r="49" spans="1:5" ht="114" x14ac:dyDescent="0.2">
      <c r="A49" s="52" t="s">
        <v>221</v>
      </c>
      <c r="B49" s="7" t="s">
        <v>138</v>
      </c>
      <c r="C49" s="11"/>
      <c r="D49" s="11"/>
      <c r="E49" s="40"/>
    </row>
    <row r="50" spans="1:5" ht="29.45" customHeight="1" x14ac:dyDescent="0.2">
      <c r="A50" s="52" t="s">
        <v>48</v>
      </c>
      <c r="B50" s="7" t="s">
        <v>49</v>
      </c>
      <c r="C50" s="10">
        <v>2533</v>
      </c>
      <c r="D50" s="10">
        <v>647.9</v>
      </c>
      <c r="E50" s="40">
        <f>D50/C50*100</f>
        <v>25.578365574417681</v>
      </c>
    </row>
    <row r="51" spans="1:5" ht="85.5" x14ac:dyDescent="0.2">
      <c r="A51" s="52" t="s">
        <v>50</v>
      </c>
      <c r="B51" s="7" t="s">
        <v>51</v>
      </c>
      <c r="C51" s="10"/>
      <c r="D51" s="10">
        <v>5</v>
      </c>
      <c r="E51" s="40"/>
    </row>
    <row r="52" spans="1:5" ht="85.5" x14ac:dyDescent="0.2">
      <c r="A52" s="52" t="s">
        <v>52</v>
      </c>
      <c r="B52" s="7" t="s">
        <v>53</v>
      </c>
      <c r="C52" s="10">
        <v>3025.6</v>
      </c>
      <c r="D52" s="10">
        <v>505.1</v>
      </c>
      <c r="E52" s="40">
        <f>D52/C52*100</f>
        <v>16.694209413008991</v>
      </c>
    </row>
    <row r="53" spans="1:5" ht="42.75" x14ac:dyDescent="0.2">
      <c r="A53" s="52" t="s">
        <v>243</v>
      </c>
      <c r="B53" s="7" t="s">
        <v>244</v>
      </c>
      <c r="C53" s="10"/>
      <c r="D53" s="10">
        <v>10</v>
      </c>
      <c r="E53" s="40"/>
    </row>
    <row r="54" spans="1:5" ht="59.45" customHeight="1" x14ac:dyDescent="0.2">
      <c r="A54" s="52" t="s">
        <v>148</v>
      </c>
      <c r="B54" s="7" t="s">
        <v>149</v>
      </c>
      <c r="C54" s="10">
        <v>5500</v>
      </c>
      <c r="D54" s="10">
        <v>370</v>
      </c>
      <c r="E54" s="40">
        <f>D54/C54*100</f>
        <v>6.7272727272727275</v>
      </c>
    </row>
    <row r="55" spans="1:5" ht="28.9" customHeight="1" x14ac:dyDescent="0.2">
      <c r="A55" s="52" t="s">
        <v>160</v>
      </c>
      <c r="B55" s="7" t="s">
        <v>192</v>
      </c>
      <c r="C55" s="10"/>
      <c r="D55" s="10"/>
      <c r="E55" s="40"/>
    </row>
    <row r="56" spans="1:5" ht="114" x14ac:dyDescent="0.2">
      <c r="A56" s="52" t="s">
        <v>232</v>
      </c>
      <c r="B56" s="7" t="s">
        <v>189</v>
      </c>
      <c r="C56" s="10">
        <v>6020.6</v>
      </c>
      <c r="D56" s="10">
        <v>1156.8</v>
      </c>
      <c r="E56" s="40">
        <f>D56/C56*100</f>
        <v>19.214031824070688</v>
      </c>
    </row>
    <row r="57" spans="1:5" ht="28.5" x14ac:dyDescent="0.2">
      <c r="A57" s="56" t="s">
        <v>54</v>
      </c>
      <c r="B57" s="7" t="s">
        <v>213</v>
      </c>
      <c r="C57" s="10"/>
      <c r="D57" s="10"/>
      <c r="E57" s="40"/>
    </row>
    <row r="58" spans="1:5" ht="85.5" x14ac:dyDescent="0.2">
      <c r="A58" s="52" t="s">
        <v>55</v>
      </c>
      <c r="B58" s="7" t="s">
        <v>212</v>
      </c>
      <c r="C58" s="10">
        <v>2559.9</v>
      </c>
      <c r="D58" s="10">
        <v>237.1</v>
      </c>
      <c r="E58" s="40">
        <f>D58/C58*100</f>
        <v>9.2620805500214836</v>
      </c>
    </row>
    <row r="59" spans="1:5" ht="42.75" x14ac:dyDescent="0.2">
      <c r="A59" s="52" t="s">
        <v>56</v>
      </c>
      <c r="B59" s="7" t="s">
        <v>211</v>
      </c>
      <c r="C59" s="10">
        <v>1500</v>
      </c>
      <c r="D59" s="10">
        <v>212.6</v>
      </c>
      <c r="E59" s="40">
        <f>D59/C59*100</f>
        <v>14.173333333333332</v>
      </c>
    </row>
    <row r="60" spans="1:5" ht="71.25" x14ac:dyDescent="0.2">
      <c r="A60" s="56" t="s">
        <v>150</v>
      </c>
      <c r="B60" s="7" t="s">
        <v>210</v>
      </c>
      <c r="C60" s="10">
        <v>680</v>
      </c>
      <c r="D60" s="10">
        <v>23.2</v>
      </c>
      <c r="E60" s="40">
        <f>D60/C60*100</f>
        <v>3.4117647058823533</v>
      </c>
    </row>
    <row r="61" spans="1:5" ht="31.5" customHeight="1" x14ac:dyDescent="0.2">
      <c r="A61" s="52" t="s">
        <v>223</v>
      </c>
      <c r="B61" s="7" t="s">
        <v>222</v>
      </c>
      <c r="C61" s="10"/>
      <c r="D61" s="10"/>
      <c r="E61" s="40"/>
    </row>
    <row r="62" spans="1:5" ht="85.5" x14ac:dyDescent="0.2">
      <c r="A62" s="52" t="s">
        <v>208</v>
      </c>
      <c r="B62" s="7" t="s">
        <v>209</v>
      </c>
      <c r="C62" s="10">
        <v>16700</v>
      </c>
      <c r="D62" s="10">
        <v>15.4</v>
      </c>
      <c r="E62" s="40">
        <f t="shared" ref="E62:E68" si="1">D62/C62*100</f>
        <v>9.2215568862275457E-2</v>
      </c>
    </row>
    <row r="63" spans="1:5" ht="42.75" customHeight="1" x14ac:dyDescent="0.2">
      <c r="A63" s="52" t="s">
        <v>202</v>
      </c>
      <c r="B63" s="7" t="s">
        <v>215</v>
      </c>
      <c r="C63" s="10">
        <v>1833</v>
      </c>
      <c r="D63" s="10">
        <v>170.5</v>
      </c>
      <c r="E63" s="40">
        <f t="shared" si="1"/>
        <v>9.3016912165848336</v>
      </c>
    </row>
    <row r="64" spans="1:5" ht="89.85" customHeight="1" x14ac:dyDescent="0.2">
      <c r="A64" s="52" t="s">
        <v>194</v>
      </c>
      <c r="B64" s="7" t="s">
        <v>214</v>
      </c>
      <c r="C64" s="10">
        <v>30989</v>
      </c>
      <c r="D64" s="10">
        <v>1845.6</v>
      </c>
      <c r="E64" s="40">
        <f t="shared" si="1"/>
        <v>5.9556616864048531</v>
      </c>
    </row>
    <row r="65" spans="1:5" ht="42.75" customHeight="1" x14ac:dyDescent="0.2">
      <c r="A65" s="52" t="s">
        <v>198</v>
      </c>
      <c r="B65" s="7" t="s">
        <v>199</v>
      </c>
      <c r="C65" s="10">
        <v>4711.3999999999996</v>
      </c>
      <c r="D65" s="10">
        <v>160.5</v>
      </c>
      <c r="E65" s="40">
        <f t="shared" si="1"/>
        <v>3.4066307254743813</v>
      </c>
    </row>
    <row r="66" spans="1:5" ht="42.75" x14ac:dyDescent="0.2">
      <c r="A66" s="52" t="s">
        <v>151</v>
      </c>
      <c r="B66" s="7" t="s">
        <v>152</v>
      </c>
      <c r="C66" s="10">
        <v>49490.6</v>
      </c>
      <c r="D66" s="10">
        <v>2420.9</v>
      </c>
      <c r="E66" s="40">
        <f t="shared" si="1"/>
        <v>4.891635987440039</v>
      </c>
    </row>
    <row r="67" spans="1:5" s="25" customFormat="1" ht="17.45" customHeight="1" x14ac:dyDescent="0.25">
      <c r="A67" s="51" t="s">
        <v>57</v>
      </c>
      <c r="B67" s="5" t="s">
        <v>58</v>
      </c>
      <c r="C67" s="46">
        <v>140000</v>
      </c>
      <c r="D67" s="46">
        <v>9875.7000000000007</v>
      </c>
      <c r="E67" s="47">
        <f t="shared" si="1"/>
        <v>7.0540714285714294</v>
      </c>
    </row>
    <row r="68" spans="1:5" s="24" customFormat="1" ht="19.149999999999999" customHeight="1" x14ac:dyDescent="0.25">
      <c r="A68" s="51" t="s">
        <v>59</v>
      </c>
      <c r="B68" s="5" t="s">
        <v>60</v>
      </c>
      <c r="C68" s="3">
        <f>C70+C79+C78+C77</f>
        <v>7167749</v>
      </c>
      <c r="D68" s="3">
        <f>D70+D79+D78+D77</f>
        <v>75354.900000000009</v>
      </c>
      <c r="E68" s="47">
        <f t="shared" si="1"/>
        <v>1.0513049494339157</v>
      </c>
    </row>
    <row r="69" spans="1:5" s="24" customFormat="1" x14ac:dyDescent="0.2">
      <c r="A69" s="52" t="s">
        <v>3</v>
      </c>
      <c r="B69" s="7"/>
      <c r="C69" s="48"/>
      <c r="D69" s="48"/>
      <c r="E69" s="21"/>
    </row>
    <row r="70" spans="1:5" s="24" customFormat="1" ht="28.5" x14ac:dyDescent="0.2">
      <c r="A70" s="52" t="s">
        <v>153</v>
      </c>
      <c r="B70" s="7" t="s">
        <v>61</v>
      </c>
      <c r="C70" s="48">
        <f>SUM(C72:C76)</f>
        <v>7167749</v>
      </c>
      <c r="D70" s="48">
        <f>SUM(D72:D76)</f>
        <v>192277.6</v>
      </c>
      <c r="E70" s="21">
        <f>D70/C70*100</f>
        <v>2.68253813017169</v>
      </c>
    </row>
    <row r="71" spans="1:5" s="24" customFormat="1" x14ac:dyDescent="0.2">
      <c r="A71" s="52" t="s">
        <v>62</v>
      </c>
      <c r="B71" s="7"/>
      <c r="C71" s="48"/>
      <c r="D71" s="48"/>
      <c r="E71" s="21"/>
    </row>
    <row r="72" spans="1:5" s="24" customFormat="1" ht="28.5" x14ac:dyDescent="0.2">
      <c r="A72" s="58" t="s">
        <v>240</v>
      </c>
      <c r="B72" s="7" t="s">
        <v>258</v>
      </c>
      <c r="C72" s="48"/>
      <c r="D72" s="48"/>
      <c r="E72" s="21"/>
    </row>
    <row r="73" spans="1:5" s="24" customFormat="1" ht="42.75" x14ac:dyDescent="0.2">
      <c r="A73" s="58" t="s">
        <v>241</v>
      </c>
      <c r="B73" s="7" t="s">
        <v>259</v>
      </c>
      <c r="C73" s="49">
        <v>2495512.2999999998</v>
      </c>
      <c r="D73" s="49"/>
      <c r="E73" s="21">
        <f>D73/C73*100</f>
        <v>0</v>
      </c>
    </row>
    <row r="74" spans="1:5" s="24" customFormat="1" ht="31.15" customHeight="1" x14ac:dyDescent="0.2">
      <c r="A74" s="58" t="s">
        <v>242</v>
      </c>
      <c r="B74" s="7" t="s">
        <v>260</v>
      </c>
      <c r="C74" s="49">
        <v>3882428.3</v>
      </c>
      <c r="D74" s="49">
        <v>192277.6</v>
      </c>
      <c r="E74" s="21">
        <f>D74/C74*100</f>
        <v>4.9525087172891258</v>
      </c>
    </row>
    <row r="75" spans="1:5" s="24" customFormat="1" ht="17.100000000000001" customHeight="1" x14ac:dyDescent="0.2">
      <c r="A75" s="58" t="s">
        <v>137</v>
      </c>
      <c r="B75" s="7" t="s">
        <v>261</v>
      </c>
      <c r="C75" s="49">
        <v>789808.4</v>
      </c>
      <c r="D75" s="49"/>
      <c r="E75" s="21">
        <f>D75/C75*100</f>
        <v>0</v>
      </c>
    </row>
    <row r="76" spans="1:5" s="24" customFormat="1" ht="32.1" customHeight="1" x14ac:dyDescent="0.2">
      <c r="A76" s="58" t="s">
        <v>159</v>
      </c>
      <c r="B76" s="7" t="s">
        <v>262</v>
      </c>
      <c r="C76" s="49"/>
      <c r="D76" s="49"/>
      <c r="E76" s="21"/>
    </row>
    <row r="77" spans="1:5" s="24" customFormat="1" ht="32.1" customHeight="1" x14ac:dyDescent="0.2">
      <c r="A77" s="52" t="s">
        <v>254</v>
      </c>
      <c r="B77" s="7" t="s">
        <v>255</v>
      </c>
      <c r="C77" s="49"/>
      <c r="D77" s="49"/>
      <c r="E77" s="21"/>
    </row>
    <row r="78" spans="1:5" s="24" customFormat="1" ht="83.1" customHeight="1" x14ac:dyDescent="0.2">
      <c r="A78" s="52" t="s">
        <v>197</v>
      </c>
      <c r="B78" s="7" t="s">
        <v>196</v>
      </c>
      <c r="C78" s="49"/>
      <c r="D78" s="49">
        <v>4635</v>
      </c>
      <c r="E78" s="21"/>
    </row>
    <row r="79" spans="1:5" s="24" customFormat="1" ht="42.6" customHeight="1" x14ac:dyDescent="0.2">
      <c r="A79" s="53" t="s">
        <v>178</v>
      </c>
      <c r="B79" s="8" t="s">
        <v>176</v>
      </c>
      <c r="C79" s="50"/>
      <c r="D79" s="50">
        <v>-121557.7</v>
      </c>
      <c r="E79" s="21"/>
    </row>
    <row r="80" spans="1:5" ht="18" customHeight="1" x14ac:dyDescent="0.25">
      <c r="A80" s="51" t="s">
        <v>177</v>
      </c>
      <c r="B80" s="5" t="s">
        <v>63</v>
      </c>
      <c r="C80" s="46">
        <f>C6+C68</f>
        <v>11586397.1</v>
      </c>
      <c r="D80" s="46">
        <f>D6+D68</f>
        <v>359010.4</v>
      </c>
      <c r="E80" s="47">
        <f>D80/C80*100</f>
        <v>3.0985507997132262</v>
      </c>
    </row>
    <row r="81" spans="1:5" ht="45" customHeight="1" x14ac:dyDescent="0.2">
      <c r="A81" s="52" t="s">
        <v>64</v>
      </c>
      <c r="B81" s="7"/>
      <c r="C81" s="10">
        <f>C80-C135+C136</f>
        <v>-200000.00000000186</v>
      </c>
      <c r="D81" s="10">
        <f>D80-D135+D136</f>
        <v>-33897.899999999965</v>
      </c>
      <c r="E81" s="21"/>
    </row>
    <row r="82" spans="1:5" ht="16.899999999999999" customHeight="1" x14ac:dyDescent="0.25">
      <c r="A82" s="51" t="s">
        <v>65</v>
      </c>
      <c r="B82" s="5" t="s">
        <v>66</v>
      </c>
      <c r="C82" s="3">
        <f>C83+C84+C85+C86+C87+C88+C89</f>
        <v>448849.1</v>
      </c>
      <c r="D82" s="3">
        <f>D83+D84+D85+D86+D87+D88+D89</f>
        <v>18713.5</v>
      </c>
      <c r="E82" s="19">
        <f t="shared" ref="E82:E90" si="2">D82/C82*100</f>
        <v>4.1692185636553578</v>
      </c>
    </row>
    <row r="83" spans="1:5" ht="71.25" x14ac:dyDescent="0.2">
      <c r="A83" s="52" t="s">
        <v>250</v>
      </c>
      <c r="B83" s="7" t="s">
        <v>67</v>
      </c>
      <c r="C83" s="20">
        <v>18690</v>
      </c>
      <c r="D83" s="10">
        <v>405.7</v>
      </c>
      <c r="E83" s="21">
        <f t="shared" si="2"/>
        <v>2.1706795077581593</v>
      </c>
    </row>
    <row r="84" spans="1:5" ht="71.25" x14ac:dyDescent="0.2">
      <c r="A84" s="52" t="s">
        <v>227</v>
      </c>
      <c r="B84" s="7" t="s">
        <v>68</v>
      </c>
      <c r="C84" s="20">
        <v>152696.70000000001</v>
      </c>
      <c r="D84" s="10">
        <v>3361.9</v>
      </c>
      <c r="E84" s="21">
        <f t="shared" si="2"/>
        <v>2.2016847777325901</v>
      </c>
    </row>
    <row r="85" spans="1:5" ht="19.5" customHeight="1" x14ac:dyDescent="0.2">
      <c r="A85" s="52" t="s">
        <v>69</v>
      </c>
      <c r="B85" s="7" t="s">
        <v>70</v>
      </c>
      <c r="C85" s="20">
        <v>111.7</v>
      </c>
      <c r="D85" s="10"/>
      <c r="E85" s="21">
        <f t="shared" si="2"/>
        <v>0</v>
      </c>
    </row>
    <row r="86" spans="1:5" ht="57" x14ac:dyDescent="0.2">
      <c r="A86" s="52" t="s">
        <v>118</v>
      </c>
      <c r="B86" s="7" t="s">
        <v>71</v>
      </c>
      <c r="C86" s="20">
        <v>26046.799999999999</v>
      </c>
      <c r="D86" s="10">
        <v>561.1</v>
      </c>
      <c r="E86" s="21">
        <f t="shared" si="2"/>
        <v>2.1541993642213249</v>
      </c>
    </row>
    <row r="87" spans="1:5" ht="28.5" x14ac:dyDescent="0.2">
      <c r="A87" s="52" t="s">
        <v>248</v>
      </c>
      <c r="B87" s="7" t="s">
        <v>72</v>
      </c>
      <c r="C87" s="20"/>
      <c r="D87" s="10"/>
      <c r="E87" s="21"/>
    </row>
    <row r="88" spans="1:5" ht="15.75" customHeight="1" x14ac:dyDescent="0.2">
      <c r="A88" s="52" t="s">
        <v>73</v>
      </c>
      <c r="B88" s="7" t="s">
        <v>119</v>
      </c>
      <c r="C88" s="20">
        <v>27829.3</v>
      </c>
      <c r="D88" s="10"/>
      <c r="E88" s="21">
        <f t="shared" si="2"/>
        <v>0</v>
      </c>
    </row>
    <row r="89" spans="1:5" ht="15" customHeight="1" x14ac:dyDescent="0.2">
      <c r="A89" s="52" t="s">
        <v>74</v>
      </c>
      <c r="B89" s="7" t="s">
        <v>161</v>
      </c>
      <c r="C89" s="20">
        <v>223474.6</v>
      </c>
      <c r="D89" s="10">
        <v>14384.8</v>
      </c>
      <c r="E89" s="21">
        <f t="shared" si="2"/>
        <v>6.4368836547867181</v>
      </c>
    </row>
    <row r="90" spans="1:5" ht="31.15" customHeight="1" x14ac:dyDescent="0.25">
      <c r="A90" s="51" t="s">
        <v>75</v>
      </c>
      <c r="B90" s="5" t="s">
        <v>76</v>
      </c>
      <c r="C90" s="3">
        <f>SUM(C91:C95)</f>
        <v>80519.199999999997</v>
      </c>
      <c r="D90" s="3">
        <f>SUM(D91:D95)</f>
        <v>4887.6000000000004</v>
      </c>
      <c r="E90" s="19">
        <f t="shared" si="2"/>
        <v>6.0701050184303877</v>
      </c>
    </row>
    <row r="91" spans="1:5" ht="15" customHeight="1" x14ac:dyDescent="0.2">
      <c r="A91" s="52" t="s">
        <v>77</v>
      </c>
      <c r="B91" s="7" t="s">
        <v>78</v>
      </c>
      <c r="C91" s="20"/>
      <c r="D91" s="10"/>
      <c r="E91" s="21"/>
    </row>
    <row r="92" spans="1:5" x14ac:dyDescent="0.2">
      <c r="A92" s="52" t="s">
        <v>181</v>
      </c>
      <c r="B92" s="7" t="s">
        <v>180</v>
      </c>
      <c r="C92" s="20">
        <v>16386.599999999999</v>
      </c>
      <c r="D92" s="10">
        <v>193.8</v>
      </c>
      <c r="E92" s="21">
        <f>D92/C92*100</f>
        <v>1.1826736479806672</v>
      </c>
    </row>
    <row r="93" spans="1:5" ht="42.6" customHeight="1" x14ac:dyDescent="0.2">
      <c r="A93" s="52" t="s">
        <v>228</v>
      </c>
      <c r="B93" s="7" t="s">
        <v>120</v>
      </c>
      <c r="C93" s="20">
        <v>17632.599999999999</v>
      </c>
      <c r="D93" s="10">
        <v>193.8</v>
      </c>
      <c r="E93" s="21">
        <f>D93/C93*100</f>
        <v>1.0991005297006684</v>
      </c>
    </row>
    <row r="94" spans="1:5" ht="16.5" customHeight="1" x14ac:dyDescent="0.2">
      <c r="A94" s="52" t="s">
        <v>121</v>
      </c>
      <c r="B94" s="7" t="s">
        <v>79</v>
      </c>
      <c r="C94" s="20"/>
      <c r="D94" s="10"/>
      <c r="E94" s="21"/>
    </row>
    <row r="95" spans="1:5" ht="44.25" customHeight="1" x14ac:dyDescent="0.2">
      <c r="A95" s="52" t="s">
        <v>157</v>
      </c>
      <c r="B95" s="7" t="s">
        <v>158</v>
      </c>
      <c r="C95" s="20">
        <v>46500</v>
      </c>
      <c r="D95" s="10">
        <v>4500</v>
      </c>
      <c r="E95" s="21">
        <f>D95/C95*100</f>
        <v>9.67741935483871</v>
      </c>
    </row>
    <row r="96" spans="1:5" ht="14.85" customHeight="1" x14ac:dyDescent="0.25">
      <c r="A96" s="51" t="s">
        <v>80</v>
      </c>
      <c r="B96" s="5" t="s">
        <v>81</v>
      </c>
      <c r="C96" s="3">
        <f>SUM(C97:C101)</f>
        <v>2979511.7</v>
      </c>
      <c r="D96" s="3">
        <f>SUM(D97:D101)</f>
        <v>37805.199999999997</v>
      </c>
      <c r="E96" s="19">
        <f>D96/C96*100</f>
        <v>1.2688387832140413</v>
      </c>
    </row>
    <row r="97" spans="1:5" ht="15.75" customHeight="1" x14ac:dyDescent="0.2">
      <c r="A97" s="52" t="s">
        <v>122</v>
      </c>
      <c r="B97" s="7" t="s">
        <v>123</v>
      </c>
      <c r="C97" s="20"/>
      <c r="D97" s="10"/>
      <c r="E97" s="21"/>
    </row>
    <row r="98" spans="1:5" ht="15" customHeight="1" x14ac:dyDescent="0.2">
      <c r="A98" s="52" t="s">
        <v>82</v>
      </c>
      <c r="B98" s="7" t="s">
        <v>83</v>
      </c>
      <c r="C98" s="20">
        <v>115727.7</v>
      </c>
      <c r="D98" s="10">
        <v>10171.5</v>
      </c>
      <c r="E98" s="21">
        <f>D98/C98*100</f>
        <v>8.7891662929445591</v>
      </c>
    </row>
    <row r="99" spans="1:5" ht="15.75" customHeight="1" x14ac:dyDescent="0.2">
      <c r="A99" s="52" t="s">
        <v>229</v>
      </c>
      <c r="B99" s="7" t="s">
        <v>139</v>
      </c>
      <c r="C99" s="20">
        <v>2192346.7000000002</v>
      </c>
      <c r="D99" s="10">
        <v>20000</v>
      </c>
      <c r="E99" s="21">
        <f>D99/C99*100</f>
        <v>0.91226446984867848</v>
      </c>
    </row>
    <row r="100" spans="1:5" x14ac:dyDescent="0.2">
      <c r="A100" s="52" t="s">
        <v>154</v>
      </c>
      <c r="B100" s="7" t="s">
        <v>155</v>
      </c>
      <c r="C100" s="20"/>
      <c r="D100" s="10"/>
      <c r="E100" s="21"/>
    </row>
    <row r="101" spans="1:5" ht="29.25" customHeight="1" x14ac:dyDescent="0.2">
      <c r="A101" s="52" t="s">
        <v>84</v>
      </c>
      <c r="B101" s="7" t="s">
        <v>124</v>
      </c>
      <c r="C101" s="20">
        <v>671437.3</v>
      </c>
      <c r="D101" s="10">
        <v>7633.7</v>
      </c>
      <c r="E101" s="21">
        <f t="shared" ref="E101:E107" si="3">D101/C101*100</f>
        <v>1.1369192626027775</v>
      </c>
    </row>
    <row r="102" spans="1:5" ht="19.149999999999999" customHeight="1" x14ac:dyDescent="0.25">
      <c r="A102" s="51" t="s">
        <v>85</v>
      </c>
      <c r="B102" s="5" t="s">
        <v>86</v>
      </c>
      <c r="C102" s="3">
        <f>C103+C104+C105+C106</f>
        <v>947850.6</v>
      </c>
      <c r="D102" s="3">
        <f>D103+D104+D105+D106</f>
        <v>41919.5</v>
      </c>
      <c r="E102" s="19">
        <f t="shared" si="3"/>
        <v>4.422585162682811</v>
      </c>
    </row>
    <row r="103" spans="1:5" ht="14.65" customHeight="1" x14ac:dyDescent="0.2">
      <c r="A103" s="52" t="s">
        <v>87</v>
      </c>
      <c r="B103" s="7" t="s">
        <v>88</v>
      </c>
      <c r="C103" s="20">
        <v>116347.1</v>
      </c>
      <c r="D103" s="10">
        <v>2950.9</v>
      </c>
      <c r="E103" s="21">
        <f t="shared" si="3"/>
        <v>2.5362901181035022</v>
      </c>
    </row>
    <row r="104" spans="1:5" ht="16.5" customHeight="1" x14ac:dyDescent="0.2">
      <c r="A104" s="52" t="s">
        <v>89</v>
      </c>
      <c r="B104" s="7" t="s">
        <v>90</v>
      </c>
      <c r="C104" s="20">
        <v>99188.7</v>
      </c>
      <c r="D104" s="10"/>
      <c r="E104" s="21">
        <f t="shared" si="3"/>
        <v>0</v>
      </c>
    </row>
    <row r="105" spans="1:5" ht="15.75" customHeight="1" x14ac:dyDescent="0.2">
      <c r="A105" s="52" t="s">
        <v>125</v>
      </c>
      <c r="B105" s="7" t="s">
        <v>126</v>
      </c>
      <c r="C105" s="20">
        <v>621750.69999999995</v>
      </c>
      <c r="D105" s="10">
        <v>32321.1</v>
      </c>
      <c r="E105" s="21">
        <f t="shared" si="3"/>
        <v>5.1984018675009134</v>
      </c>
    </row>
    <row r="106" spans="1:5" ht="30" customHeight="1" x14ac:dyDescent="0.2">
      <c r="A106" s="52" t="s">
        <v>91</v>
      </c>
      <c r="B106" s="7" t="s">
        <v>127</v>
      </c>
      <c r="C106" s="20">
        <v>110564.1</v>
      </c>
      <c r="D106" s="10">
        <v>6647.5</v>
      </c>
      <c r="E106" s="21">
        <f t="shared" si="3"/>
        <v>6.0123493973179354</v>
      </c>
    </row>
    <row r="107" spans="1:5" s="23" customFormat="1" ht="15.6" customHeight="1" x14ac:dyDescent="0.25">
      <c r="A107" s="51" t="s">
        <v>92</v>
      </c>
      <c r="B107" s="5" t="s">
        <v>93</v>
      </c>
      <c r="C107" s="3">
        <f>SUM(C108:C110)</f>
        <v>27904.400000000001</v>
      </c>
      <c r="D107" s="3">
        <f>SUM(D108:D110)</f>
        <v>1929.1999999999998</v>
      </c>
      <c r="E107" s="19">
        <f t="shared" si="3"/>
        <v>6.9136050228637762</v>
      </c>
    </row>
    <row r="108" spans="1:5" ht="15" customHeight="1" x14ac:dyDescent="0.2">
      <c r="A108" s="53" t="s">
        <v>128</v>
      </c>
      <c r="B108" s="8" t="s">
        <v>129</v>
      </c>
      <c r="C108" s="22"/>
      <c r="D108" s="11"/>
      <c r="E108" s="21"/>
    </row>
    <row r="109" spans="1:5" ht="28.5" customHeight="1" x14ac:dyDescent="0.2">
      <c r="A109" s="52" t="s">
        <v>130</v>
      </c>
      <c r="B109" s="7" t="s">
        <v>132</v>
      </c>
      <c r="C109" s="20">
        <v>9733.4</v>
      </c>
      <c r="D109" s="10">
        <v>628.9</v>
      </c>
      <c r="E109" s="21">
        <f t="shared" ref="E109:E135" si="4">D109/C109*100</f>
        <v>6.4612571146772959</v>
      </c>
    </row>
    <row r="110" spans="1:5" ht="28.35" customHeight="1" x14ac:dyDescent="0.2">
      <c r="A110" s="52" t="s">
        <v>94</v>
      </c>
      <c r="B110" s="7" t="s">
        <v>131</v>
      </c>
      <c r="C110" s="20">
        <v>18171</v>
      </c>
      <c r="D110" s="10">
        <v>1300.3</v>
      </c>
      <c r="E110" s="21">
        <f t="shared" si="4"/>
        <v>7.1559077651202463</v>
      </c>
    </row>
    <row r="111" spans="1:5" ht="15" customHeight="1" x14ac:dyDescent="0.25">
      <c r="A111" s="51" t="s">
        <v>95</v>
      </c>
      <c r="B111" s="5" t="s">
        <v>96</v>
      </c>
      <c r="C111" s="3">
        <f>SUM(C112:C116)</f>
        <v>6467822.5999999996</v>
      </c>
      <c r="D111" s="3">
        <f>SUM(D112:D116)</f>
        <v>230694.1</v>
      </c>
      <c r="E111" s="19">
        <f t="shared" si="4"/>
        <v>3.5667969619327535</v>
      </c>
    </row>
    <row r="112" spans="1:5" x14ac:dyDescent="0.2">
      <c r="A112" s="52" t="s">
        <v>97</v>
      </c>
      <c r="B112" s="7" t="s">
        <v>98</v>
      </c>
      <c r="C112" s="20">
        <v>2982897.1</v>
      </c>
      <c r="D112" s="10">
        <v>105433.2</v>
      </c>
      <c r="E112" s="21">
        <f t="shared" si="4"/>
        <v>3.5345905830945359</v>
      </c>
    </row>
    <row r="113" spans="1:5" ht="18" customHeight="1" x14ac:dyDescent="0.2">
      <c r="A113" s="52" t="s">
        <v>99</v>
      </c>
      <c r="B113" s="7" t="s">
        <v>100</v>
      </c>
      <c r="C113" s="20">
        <v>2980709.5</v>
      </c>
      <c r="D113" s="10">
        <v>104016.5</v>
      </c>
      <c r="E113" s="21">
        <f t="shared" si="4"/>
        <v>3.4896557346497534</v>
      </c>
    </row>
    <row r="114" spans="1:5" ht="18" customHeight="1" x14ac:dyDescent="0.2">
      <c r="A114" s="52" t="s">
        <v>234</v>
      </c>
      <c r="B114" s="7" t="s">
        <v>235</v>
      </c>
      <c r="C114" s="20">
        <v>329857.09999999998</v>
      </c>
      <c r="D114" s="10">
        <v>13285</v>
      </c>
      <c r="E114" s="21">
        <f t="shared" si="4"/>
        <v>4.0275016059984763</v>
      </c>
    </row>
    <row r="115" spans="1:5" ht="28.5" x14ac:dyDescent="0.2">
      <c r="A115" s="52" t="s">
        <v>101</v>
      </c>
      <c r="B115" s="7" t="s">
        <v>102</v>
      </c>
      <c r="C115" s="20">
        <v>35577.699999999997</v>
      </c>
      <c r="D115" s="10">
        <v>16.5</v>
      </c>
      <c r="E115" s="21">
        <f t="shared" si="4"/>
        <v>4.6377365596989129E-2</v>
      </c>
    </row>
    <row r="116" spans="1:5" ht="16.5" customHeight="1" x14ac:dyDescent="0.2">
      <c r="A116" s="52" t="s">
        <v>103</v>
      </c>
      <c r="B116" s="7" t="s">
        <v>104</v>
      </c>
      <c r="C116" s="20">
        <v>138781.20000000001</v>
      </c>
      <c r="D116" s="10">
        <v>7942.9</v>
      </c>
      <c r="E116" s="21">
        <f t="shared" si="4"/>
        <v>5.7233256377664983</v>
      </c>
    </row>
    <row r="117" spans="1:5" ht="15" x14ac:dyDescent="0.25">
      <c r="A117" s="51" t="s">
        <v>226</v>
      </c>
      <c r="B117" s="5" t="s">
        <v>105</v>
      </c>
      <c r="C117" s="3">
        <f>SUM(C118:C119)</f>
        <v>253960.80000000002</v>
      </c>
      <c r="D117" s="3">
        <f>SUM(D118:D119)</f>
        <v>12582</v>
      </c>
      <c r="E117" s="19">
        <f t="shared" si="4"/>
        <v>4.9543079089371274</v>
      </c>
    </row>
    <row r="118" spans="1:5" x14ac:dyDescent="0.2">
      <c r="A118" s="52" t="s">
        <v>106</v>
      </c>
      <c r="B118" s="7" t="s">
        <v>107</v>
      </c>
      <c r="C118" s="20">
        <v>211079.7</v>
      </c>
      <c r="D118" s="10">
        <v>10356.799999999999</v>
      </c>
      <c r="E118" s="21">
        <f t="shared" si="4"/>
        <v>4.9065826794334075</v>
      </c>
    </row>
    <row r="119" spans="1:5" ht="27.6" customHeight="1" x14ac:dyDescent="0.2">
      <c r="A119" s="52" t="s">
        <v>230</v>
      </c>
      <c r="B119" s="7" t="s">
        <v>110</v>
      </c>
      <c r="C119" s="20">
        <v>42881.1</v>
      </c>
      <c r="D119" s="10">
        <v>2225.1999999999998</v>
      </c>
      <c r="E119" s="21">
        <f t="shared" si="4"/>
        <v>5.189232552336577</v>
      </c>
    </row>
    <row r="120" spans="1:5" ht="13.35" customHeight="1" x14ac:dyDescent="0.25">
      <c r="A120" s="51" t="s">
        <v>111</v>
      </c>
      <c r="B120" s="5" t="s">
        <v>112</v>
      </c>
      <c r="C120" s="3">
        <f>SUM(C121:C124)</f>
        <v>133510.79999999999</v>
      </c>
      <c r="D120" s="3">
        <f>SUM(D121:D124)</f>
        <v>164.4</v>
      </c>
      <c r="E120" s="19">
        <f t="shared" si="4"/>
        <v>0.12313610584312282</v>
      </c>
    </row>
    <row r="121" spans="1:5" ht="17.649999999999999" customHeight="1" x14ac:dyDescent="0.2">
      <c r="A121" s="52" t="s">
        <v>113</v>
      </c>
      <c r="B121" s="7" t="s">
        <v>114</v>
      </c>
      <c r="C121" s="20">
        <v>661.4</v>
      </c>
      <c r="D121" s="10"/>
      <c r="E121" s="21">
        <f t="shared" si="4"/>
        <v>0</v>
      </c>
    </row>
    <row r="122" spans="1:5" ht="15" customHeight="1" x14ac:dyDescent="0.2">
      <c r="A122" s="52" t="s">
        <v>115</v>
      </c>
      <c r="B122" s="7" t="s">
        <v>116</v>
      </c>
      <c r="C122" s="20">
        <v>85872.5</v>
      </c>
      <c r="D122" s="10">
        <v>48.5</v>
      </c>
      <c r="E122" s="21">
        <f t="shared" si="4"/>
        <v>5.6479082360476288E-2</v>
      </c>
    </row>
    <row r="123" spans="1:5" ht="16.5" customHeight="1" x14ac:dyDescent="0.2">
      <c r="A123" s="52" t="s">
        <v>133</v>
      </c>
      <c r="B123" s="7" t="s">
        <v>134</v>
      </c>
      <c r="C123" s="20">
        <v>46662.7</v>
      </c>
      <c r="D123" s="10">
        <v>107.9</v>
      </c>
      <c r="E123" s="21">
        <f t="shared" si="4"/>
        <v>0.23123394059923669</v>
      </c>
    </row>
    <row r="124" spans="1:5" ht="27.75" customHeight="1" x14ac:dyDescent="0.2">
      <c r="A124" s="52" t="s">
        <v>200</v>
      </c>
      <c r="B124" s="7" t="s">
        <v>201</v>
      </c>
      <c r="C124" s="20">
        <v>314.2</v>
      </c>
      <c r="D124" s="10">
        <v>8</v>
      </c>
      <c r="E124" s="21">
        <f t="shared" si="4"/>
        <v>2.5461489497135581</v>
      </c>
    </row>
    <row r="125" spans="1:5" ht="14.85" customHeight="1" x14ac:dyDescent="0.25">
      <c r="A125" s="51" t="s">
        <v>166</v>
      </c>
      <c r="B125" s="5" t="s">
        <v>141</v>
      </c>
      <c r="C125" s="3">
        <f>C126+C127+C128+C129</f>
        <v>275055.90000000002</v>
      </c>
      <c r="D125" s="3">
        <f>D126+D127+D128+D129</f>
        <v>31470</v>
      </c>
      <c r="E125" s="19">
        <f t="shared" si="4"/>
        <v>11.441310657215496</v>
      </c>
    </row>
    <row r="126" spans="1:5" ht="14.1" customHeight="1" x14ac:dyDescent="0.2">
      <c r="A126" s="53" t="s">
        <v>162</v>
      </c>
      <c r="B126" s="8" t="s">
        <v>163</v>
      </c>
      <c r="C126" s="22">
        <v>40954.9</v>
      </c>
      <c r="D126" s="11">
        <v>9800</v>
      </c>
      <c r="E126" s="21">
        <f t="shared" si="4"/>
        <v>23.928760661117472</v>
      </c>
    </row>
    <row r="127" spans="1:5" ht="15.6" customHeight="1" x14ac:dyDescent="0.2">
      <c r="A127" s="53" t="s">
        <v>164</v>
      </c>
      <c r="B127" s="8" t="s">
        <v>165</v>
      </c>
      <c r="C127" s="22">
        <v>6091.7</v>
      </c>
      <c r="D127" s="11">
        <v>123.2</v>
      </c>
      <c r="E127" s="21">
        <f t="shared" si="4"/>
        <v>2.022423953904493</v>
      </c>
    </row>
    <row r="128" spans="1:5" ht="15.6" customHeight="1" x14ac:dyDescent="0.2">
      <c r="A128" s="53" t="s">
        <v>236</v>
      </c>
      <c r="B128" s="8" t="s">
        <v>237</v>
      </c>
      <c r="C128" s="22">
        <v>211283.1</v>
      </c>
      <c r="D128" s="11">
        <v>19500.8</v>
      </c>
      <c r="E128" s="21">
        <f t="shared" si="4"/>
        <v>9.2297017603395641</v>
      </c>
    </row>
    <row r="129" spans="1:5" ht="31.15" customHeight="1" x14ac:dyDescent="0.2">
      <c r="A129" s="53" t="s">
        <v>238</v>
      </c>
      <c r="B129" s="8" t="s">
        <v>239</v>
      </c>
      <c r="C129" s="22">
        <v>16726.2</v>
      </c>
      <c r="D129" s="11">
        <v>2046</v>
      </c>
      <c r="E129" s="21">
        <f t="shared" si="4"/>
        <v>12.232306202245578</v>
      </c>
    </row>
    <row r="130" spans="1:5" ht="14.65" customHeight="1" x14ac:dyDescent="0.25">
      <c r="A130" s="54" t="s">
        <v>167</v>
      </c>
      <c r="B130" s="5" t="s">
        <v>168</v>
      </c>
      <c r="C130" s="4">
        <f>C131+C132</f>
        <v>15048.6</v>
      </c>
      <c r="D130" s="28">
        <f>D131+D132</f>
        <v>0</v>
      </c>
      <c r="E130" s="19">
        <f t="shared" si="4"/>
        <v>0</v>
      </c>
    </row>
    <row r="131" spans="1:5" ht="13.5" customHeight="1" x14ac:dyDescent="0.2">
      <c r="A131" s="52" t="s">
        <v>108</v>
      </c>
      <c r="B131" s="8" t="s">
        <v>169</v>
      </c>
      <c r="C131" s="22">
        <v>7000</v>
      </c>
      <c r="D131" s="11"/>
      <c r="E131" s="21">
        <f t="shared" si="4"/>
        <v>0</v>
      </c>
    </row>
    <row r="132" spans="1:5" ht="20.100000000000001" customHeight="1" x14ac:dyDescent="0.2">
      <c r="A132" s="52" t="s">
        <v>109</v>
      </c>
      <c r="B132" s="8" t="s">
        <v>170</v>
      </c>
      <c r="C132" s="22">
        <v>8048.6</v>
      </c>
      <c r="D132" s="11"/>
      <c r="E132" s="21">
        <f t="shared" si="4"/>
        <v>0</v>
      </c>
    </row>
    <row r="133" spans="1:5" ht="27.6" customHeight="1" x14ac:dyDescent="0.25">
      <c r="A133" s="54" t="s">
        <v>171</v>
      </c>
      <c r="B133" s="5" t="s">
        <v>172</v>
      </c>
      <c r="C133" s="3">
        <f>C134</f>
        <v>156363.4</v>
      </c>
      <c r="D133" s="3">
        <f>D134</f>
        <v>12742.8</v>
      </c>
      <c r="E133" s="19">
        <f t="shared" si="4"/>
        <v>8.1494774352565891</v>
      </c>
    </row>
    <row r="134" spans="1:5" ht="27" customHeight="1" x14ac:dyDescent="0.2">
      <c r="A134" s="52" t="s">
        <v>251</v>
      </c>
      <c r="B134" s="7" t="s">
        <v>173</v>
      </c>
      <c r="C134" s="20">
        <v>156363.4</v>
      </c>
      <c r="D134" s="10">
        <v>12742.8</v>
      </c>
      <c r="E134" s="21">
        <f t="shared" si="4"/>
        <v>8.1494774352565891</v>
      </c>
    </row>
    <row r="135" spans="1:5" ht="16.149999999999999" customHeight="1" x14ac:dyDescent="0.2">
      <c r="A135" s="51" t="s">
        <v>117</v>
      </c>
      <c r="B135" s="29">
        <v>9600</v>
      </c>
      <c r="C135" s="59">
        <f>C82+C90+C96+C102+C107+C111+C117+C120+C125+C130+C133</f>
        <v>11786397.100000001</v>
      </c>
      <c r="D135" s="30">
        <f>D82+D90+D96+D102+D107+D111+D117+D120+D125+D130+D133</f>
        <v>392908.3</v>
      </c>
      <c r="E135" s="31">
        <f t="shared" si="4"/>
        <v>3.3335742607891592</v>
      </c>
    </row>
    <row r="136" spans="1:5" ht="32.450000000000003" customHeight="1" x14ac:dyDescent="0.25">
      <c r="A136" s="55" t="s">
        <v>245</v>
      </c>
      <c r="B136" s="5"/>
      <c r="C136" s="9"/>
      <c r="D136" s="9"/>
      <c r="E136" s="6"/>
    </row>
    <row r="137" spans="1:5" ht="16.149999999999999" customHeight="1" x14ac:dyDescent="0.25">
      <c r="A137" s="32"/>
      <c r="B137" s="33"/>
      <c r="C137" s="34"/>
      <c r="D137" s="34"/>
      <c r="E137" s="35"/>
    </row>
    <row r="138" spans="1:5" ht="16.149999999999999" customHeight="1" x14ac:dyDescent="0.25">
      <c r="A138" s="32"/>
      <c r="B138" s="33"/>
      <c r="C138" s="34"/>
      <c r="D138" s="34"/>
      <c r="E138" s="35"/>
    </row>
    <row r="139" spans="1:5" ht="13.15" customHeight="1" x14ac:dyDescent="0.2">
      <c r="A139" s="62"/>
      <c r="B139" s="63"/>
      <c r="C139" s="63"/>
      <c r="D139" s="63"/>
      <c r="E139" s="63"/>
    </row>
    <row r="140" spans="1:5" ht="18" customHeight="1" x14ac:dyDescent="0.2">
      <c r="A140" s="64" t="s">
        <v>252</v>
      </c>
      <c r="B140" s="64"/>
      <c r="C140" s="36"/>
      <c r="D140" s="36"/>
      <c r="E140" s="57" t="s">
        <v>253</v>
      </c>
    </row>
  </sheetData>
  <autoFilter ref="A4:E136"/>
  <mergeCells count="4">
    <mergeCell ref="A1:E1"/>
    <mergeCell ref="A2:E2"/>
    <mergeCell ref="A139:E139"/>
    <mergeCell ref="A140:B140"/>
  </mergeCells>
  <pageMargins left="1.1811023622047245" right="0.39370078740157483" top="0.39370078740157483" bottom="0.39370078740157483" header="0.11811023622047245" footer="0.11811023622047245"/>
  <pageSetup paperSize="9" scale="62" fitToHeight="4" orientation="portrait" r:id="rId1"/>
  <headerFooter alignWithMargins="0"/>
  <rowBreaks count="3" manualBreakCount="3">
    <brk id="33" max="4" man="1"/>
    <brk id="54" max="4" man="1"/>
    <brk id="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01.02.2019</vt:lpstr>
      <vt:lpstr>' 01.02.2019'!Область_печати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Григорьева Анжелика Львовна</cp:lastModifiedBy>
  <cp:lastPrinted>2019-02-05T10:48:40Z</cp:lastPrinted>
  <dcterms:created xsi:type="dcterms:W3CDTF">1996-10-08T23:32:33Z</dcterms:created>
  <dcterms:modified xsi:type="dcterms:W3CDTF">2019-02-06T14:01:02Z</dcterms:modified>
</cp:coreProperties>
</file>