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60" windowWidth="19200" windowHeight="11532" tabRatio="844"/>
  </bookViews>
  <sheets>
    <sheet name=" 01.06.2019" sheetId="330" r:id="rId1"/>
  </sheets>
  <definedNames>
    <definedName name="_xlnm._FilterDatabase" localSheetId="0" hidden="1">' 01.06.2019'!$B$1:$B$136</definedName>
    <definedName name="_xlnm.Print_Area" localSheetId="0">' 01.06.2019'!$A$1:$E$136</definedName>
  </definedNames>
  <calcPr calcId="145621"/>
</workbook>
</file>

<file path=xl/calcChain.xml><?xml version="1.0" encoding="utf-8"?>
<calcChain xmlns="http://schemas.openxmlformats.org/spreadsheetml/2006/main">
  <c r="D70" i="330" l="1"/>
  <c r="D126" i="330"/>
  <c r="D31" i="330" l="1"/>
  <c r="D94" i="330" l="1"/>
  <c r="C94" i="330"/>
  <c r="D90" i="330" l="1"/>
  <c r="C90" i="330"/>
  <c r="E29" i="330" l="1"/>
  <c r="E60" i="330"/>
  <c r="D107" i="330" l="1"/>
  <c r="C31" i="330" l="1"/>
  <c r="D68" i="330" l="1"/>
  <c r="D40" i="330"/>
  <c r="D28" i="330" l="1"/>
  <c r="D116" i="330" l="1"/>
  <c r="D98" i="330"/>
  <c r="D48" i="330" l="1"/>
  <c r="D121" i="330" l="1"/>
  <c r="E85" i="330" l="1"/>
  <c r="D82" i="330" l="1"/>
  <c r="D45" i="330" l="1"/>
  <c r="D42" i="330"/>
  <c r="D23" i="330"/>
  <c r="D20" i="330"/>
  <c r="D16" i="330"/>
  <c r="D12" i="330"/>
  <c r="D8" i="330"/>
  <c r="E130" i="330" l="1"/>
  <c r="D129" i="330"/>
  <c r="C129" i="330"/>
  <c r="E128" i="330"/>
  <c r="E127" i="330"/>
  <c r="C126" i="330"/>
  <c r="E125" i="330"/>
  <c r="E124" i="330"/>
  <c r="E123" i="330"/>
  <c r="E122" i="330"/>
  <c r="C121" i="330"/>
  <c r="E120" i="330"/>
  <c r="E119" i="330"/>
  <c r="E118" i="330"/>
  <c r="E117" i="330"/>
  <c r="C116" i="330"/>
  <c r="E115" i="330"/>
  <c r="E114" i="330"/>
  <c r="D113" i="330"/>
  <c r="C113" i="330"/>
  <c r="E112" i="330"/>
  <c r="E111" i="330"/>
  <c r="E110" i="330"/>
  <c r="E109" i="330"/>
  <c r="E108" i="330"/>
  <c r="C107" i="330"/>
  <c r="E106" i="330"/>
  <c r="E105" i="330"/>
  <c r="D103" i="330"/>
  <c r="C103" i="330"/>
  <c r="E102" i="330"/>
  <c r="E101" i="330"/>
  <c r="E100" i="330"/>
  <c r="E99" i="330"/>
  <c r="C98" i="330"/>
  <c r="E97" i="330"/>
  <c r="E96" i="330"/>
  <c r="E95" i="330"/>
  <c r="E93" i="330"/>
  <c r="E92" i="330"/>
  <c r="E91" i="330"/>
  <c r="E89" i="330"/>
  <c r="E88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28" i="330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1" i="330" l="1"/>
  <c r="C131" i="330"/>
  <c r="E42" i="330"/>
  <c r="E31" i="330"/>
  <c r="E28" i="330"/>
  <c r="E116" i="330"/>
  <c r="E103" i="330"/>
  <c r="E70" i="330"/>
  <c r="E48" i="330"/>
  <c r="E40" i="330"/>
  <c r="E23" i="330"/>
  <c r="E20" i="330"/>
  <c r="E12" i="330"/>
  <c r="C6" i="330"/>
  <c r="C80" i="330" s="1"/>
  <c r="E45" i="330"/>
  <c r="E16" i="330"/>
  <c r="E107" i="330"/>
  <c r="E129" i="330"/>
  <c r="E126" i="330"/>
  <c r="E121" i="330"/>
  <c r="E113" i="330"/>
  <c r="E98" i="330"/>
  <c r="E94" i="330"/>
  <c r="E90" i="330"/>
  <c r="E68" i="330"/>
  <c r="E82" i="330"/>
  <c r="C81" i="330" l="1"/>
  <c r="E131" i="330"/>
  <c r="E8" i="330"/>
  <c r="E9" i="330"/>
  <c r="D10" i="330" l="1"/>
  <c r="E11" i="330"/>
  <c r="D6" i="330" l="1"/>
  <c r="E10" i="330"/>
  <c r="D80" i="330" l="1"/>
  <c r="D81" i="330" s="1"/>
  <c r="E6" i="330"/>
  <c r="E80" i="330" l="1"/>
</calcChain>
</file>

<file path=xl/sharedStrings.xml><?xml version="1.0" encoding="utf-8"?>
<sst xmlns="http://schemas.openxmlformats.org/spreadsheetml/2006/main" count="256" uniqueCount="255">
  <si>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</si>
  <si>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</si>
  <si>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</si>
  <si>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</si>
  <si>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</si>
  <si>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</si>
  <si>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</si>
  <si>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</si>
  <si>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</si>
  <si>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</si>
  <si>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</si>
  <si>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</si>
  <si>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</si>
  <si>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</si>
  <si>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</si>
  <si>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</si>
  <si>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</si>
  <si>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</si>
  <si>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</si>
  <si>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</si>
  <si>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</si>
  <si>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</si>
  <si>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</si>
  <si>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</si>
  <si>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</si>
  <si>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</si>
  <si>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</si>
  <si>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</si>
  <si>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</si>
  <si>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</si>
  <si>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</si>
  <si>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</si>
  <si>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</si>
  <si>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</si>
  <si>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</si>
  <si>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</si>
  <si>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</si>
  <si>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</si>
  <si>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</si>
  <si>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</si>
  <si>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</si>
  <si>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</si>
  <si>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</si>
  <si>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</si>
  <si>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</si>
  <si>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</si>
  <si>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</si>
  <si>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</si>
  <si>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</si>
  <si>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</si>
  <si>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</si>
  <si>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</si>
  <si>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</si>
  <si>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</si>
  <si>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</si>
  <si>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</si>
  <si>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</si>
  <si>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</si>
  <si>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</si>
  <si>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</si>
  <si>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</si>
  <si>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</si>
  <si>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</si>
  <si>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</si>
  <si>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</si>
  <si>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</si>
  <si>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</si>
  <si>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</si>
  <si>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</si>
  <si>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</si>
  <si>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</si>
  <si>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</si>
  <si>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</si>
  <si>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</si>
  <si>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</si>
  <si>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</si>
  <si>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</si>
  <si>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</si>
  <si>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</si>
  <si>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</si>
  <si>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</si>
  <si>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</si>
  <si>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</si>
  <si>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</si>
  <si>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</si>
  <si>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</si>
  <si>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</si>
  <si>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</si>
  <si>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</si>
  <si>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</si>
  <si>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</si>
  <si>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</si>
  <si>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</si>
  <si>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</si>
  <si>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</si>
  <si>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</si>
  <si>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</si>
  <si>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</si>
  <si>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</si>
  <si>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</si>
  <si>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</si>
  <si>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</si>
  <si>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</si>
  <si>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</si>
  <si>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</si>
  <si>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</si>
  <si>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</si>
  <si>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</si>
  <si>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</si>
  <si>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</si>
  <si>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</si>
  <si>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</si>
  <si>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</si>
  <si>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</si>
  <si>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</si>
  <si>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</si>
  <si>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</si>
  <si>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0412</t>
  </si>
  <si>
    <t>Благоустройство</t>
  </si>
  <si>
    <t>0503</t>
  </si>
  <si>
    <t>0505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</si>
  <si>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</si>
  <si>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</si>
  <si>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</si>
  <si>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</si>
  <si>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</si>
  <si>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</si>
  <si>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</si>
  <si>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</si>
  <si>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</si>
  <si>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</si>
  <si>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</si>
  <si>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</si>
  <si>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</si>
  <si>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</si>
  <si>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</si>
  <si>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</si>
  <si>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</si>
  <si>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</si>
  <si>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</si>
  <si>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</si>
  <si>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</si>
  <si>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</si>
  <si>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</si>
  <si>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</si>
  <si>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</si>
  <si>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</si>
  <si>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</si>
  <si>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</si>
  <si>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</si>
  <si>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</si>
  <si>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</si>
  <si>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</si>
  <si>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</si>
  <si>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</si>
  <si>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</si>
  <si>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</si>
  <si>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</si>
  <si>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</si>
  <si>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</si>
  <si>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</si>
  <si>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</si>
  <si>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</si>
  <si>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</si>
  <si>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</si>
  <si>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</si>
  <si>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</si>
  <si>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</si>
  <si>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</si>
  <si>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</si>
  <si>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</si>
  <si>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</si>
  <si>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</si>
  <si>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</si>
  <si>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</si>
  <si>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</si>
  <si>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</si>
  <si>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</si>
  <si>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</si>
  <si>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</si>
  <si>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</si>
  <si>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</si>
  <si>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</si>
  <si>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</si>
  <si>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</si>
  <si>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</si>
  <si>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</si>
  <si>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</si>
  <si>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</si>
  <si>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</si>
  <si>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</si>
  <si>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</si>
  <si>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</si>
  <si>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</si>
  <si>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</si>
  <si>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</si>
  <si>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</si>
  <si>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</si>
  <si>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</si>
  <si>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</si>
  <si>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</si>
  <si>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</si>
  <si>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</si>
  <si>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</si>
  <si>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</si>
  <si>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</si>
  <si>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</si>
  <si>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</si>
  <si>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</si>
  <si>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</si>
  <si>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</si>
  <si>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</si>
  <si>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</si>
  <si>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</si>
  <si>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</si>
  <si>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</si>
  <si>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</si>
  <si>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</si>
  <si>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</si>
  <si>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</si>
  <si>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</si>
  <si>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</si>
  <si>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</si>
  <si>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</si>
  <si>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</si>
  <si>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</si>
  <si>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</si>
  <si>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</si>
  <si>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</si>
  <si>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</si>
  <si>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</si>
  <si>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</si>
  <si>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</si>
  <si>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</si>
  <si>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</si>
  <si>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</si>
  <si>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</si>
  <si>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</si>
  <si>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</si>
  <si>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</si>
  <si>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>Прочие безвозмездные поступления в бюджеты городских округов</t>
  </si>
  <si>
    <t>000 2 07 00000 00 0000 000</t>
  </si>
  <si>
    <t>000 2 02 10000 00 0000 150</t>
  </si>
  <si>
    <t>000 2 02 20000 00 0000 150</t>
  </si>
  <si>
    <t>000 2 02 30000 00 0000 150</t>
  </si>
  <si>
    <t>000 2 02 40000 00 0000 150</t>
  </si>
  <si>
    <t>000 2 02 90000 00 0000 150</t>
  </si>
  <si>
    <t xml:space="preserve">Молодежная политика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</si>
  <si>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</si>
  <si>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0602</t>
  </si>
  <si>
    <t>Сбор, удаление отходов и очистка сточных вод</t>
  </si>
  <si>
    <t>по состоянию на 01 июня 2019 года</t>
  </si>
  <si>
    <t xml:space="preserve">Исполнено                за  январь-май 2019 года     (тыс.руб.)   </t>
  </si>
  <si>
    <t xml:space="preserve">Начальник финансового управления администрации города Чебоксары                                                                                 </t>
  </si>
  <si>
    <t>Н.Г. Куликова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</si>
</sst>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5">
      <alignment horizontal="right" vertical="top" shrinkToFit="1"/>
    </xf>
    <xf numFmtId="166" fontId="18" fillId="23" borderId="5">
      <alignment horizontal="right" vertical="top" shrinkToFit="1"/>
    </xf>
    <xf numFmtId="166" fontId="19" fillId="0" borderId="5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5">
      <alignment horizontal="right" vertical="center" shrinkToFit="1"/>
    </xf>
    <xf numFmtId="166" fontId="20" fillId="23" borderId="5">
      <alignment horizontal="right" vertical="top" shrinkToFit="1"/>
    </xf>
    <xf numFmtId="166" fontId="20" fillId="25" borderId="5">
      <alignment horizontal="right" vertical="top" shrinkToFit="1"/>
    </xf>
    <xf numFmtId="166" fontId="20" fillId="0" borderId="5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6"/>
    <xf numFmtId="0" fontId="19" fillId="0" borderId="0">
      <alignment horizontal="center" vertical="center" shrinkToFit="1"/>
    </xf>
    <xf numFmtId="0" fontId="19" fillId="26" borderId="6"/>
    <xf numFmtId="0" fontId="19" fillId="0" borderId="5">
      <alignment horizontal="center" vertical="center" wrapText="1"/>
    </xf>
    <xf numFmtId="0" fontId="19" fillId="26" borderId="6"/>
    <xf numFmtId="0" fontId="20" fillId="0" borderId="5">
      <alignment horizontal="center" vertical="center" wrapText="1"/>
    </xf>
    <xf numFmtId="0" fontId="19" fillId="27" borderId="7"/>
    <xf numFmtId="0" fontId="20" fillId="0" borderId="5">
      <alignment horizontal="center" vertical="center" wrapText="1"/>
    </xf>
    <xf numFmtId="0" fontId="19" fillId="26" borderId="7"/>
    <xf numFmtId="49" fontId="19" fillId="0" borderId="5">
      <alignment horizontal="left" vertical="top" wrapText="1" indent="2"/>
    </xf>
    <xf numFmtId="0" fontId="19" fillId="26" borderId="7"/>
    <xf numFmtId="0" fontId="20" fillId="23" borderId="5">
      <alignment vertical="top" wrapText="1"/>
    </xf>
    <xf numFmtId="0" fontId="18" fillId="0" borderId="5">
      <alignment horizontal="left"/>
    </xf>
    <xf numFmtId="0" fontId="20" fillId="23" borderId="5">
      <alignment vertical="top" wrapText="1"/>
    </xf>
    <xf numFmtId="0" fontId="20" fillId="25" borderId="5">
      <alignment vertical="top" wrapText="1"/>
    </xf>
    <xf numFmtId="0" fontId="19" fillId="27" borderId="8"/>
    <xf numFmtId="0" fontId="20" fillId="25" borderId="5">
      <alignment vertical="top" wrapText="1"/>
    </xf>
    <xf numFmtId="0" fontId="20" fillId="0" borderId="5">
      <alignment vertical="top" wrapText="1"/>
    </xf>
    <xf numFmtId="0" fontId="19" fillId="0" borderId="0"/>
    <xf numFmtId="0" fontId="20" fillId="0" borderId="5">
      <alignment vertical="top" wrapText="1"/>
    </xf>
    <xf numFmtId="0" fontId="19" fillId="26" borderId="8"/>
    <xf numFmtId="0" fontId="19" fillId="0" borderId="0">
      <alignment horizontal="left" wrapText="1"/>
    </xf>
    <xf numFmtId="0" fontId="19" fillId="26" borderId="8"/>
    <xf numFmtId="0" fontId="20" fillId="0" borderId="5"/>
    <xf numFmtId="49" fontId="19" fillId="0" borderId="5">
      <alignment horizontal="center" vertical="top" shrinkToFit="1"/>
    </xf>
    <xf numFmtId="0" fontId="20" fillId="0" borderId="5"/>
    <xf numFmtId="0" fontId="19" fillId="0" borderId="0">
      <alignment wrapText="1"/>
    </xf>
    <xf numFmtId="4" fontId="19" fillId="0" borderId="5">
      <alignment horizontal="right" vertical="top" shrinkToFit="1"/>
    </xf>
    <xf numFmtId="0" fontId="19" fillId="0" borderId="0">
      <alignment wrapText="1"/>
    </xf>
    <xf numFmtId="0" fontId="20" fillId="0" borderId="5">
      <alignment horizontal="center" vertical="center" wrapText="1"/>
    </xf>
    <xf numFmtId="4" fontId="18" fillId="22" borderId="5">
      <alignment horizontal="right" vertical="top" shrinkToFit="1"/>
    </xf>
    <xf numFmtId="0" fontId="20" fillId="0" borderId="5">
      <alignment horizontal="center" vertical="center" wrapText="1"/>
    </xf>
    <xf numFmtId="49" fontId="20" fillId="23" borderId="5">
      <alignment horizontal="left" vertical="top" shrinkToFit="1"/>
    </xf>
    <xf numFmtId="0" fontId="19" fillId="0" borderId="5">
      <alignment horizontal="center" vertical="center" wrapText="1"/>
    </xf>
    <xf numFmtId="49" fontId="20" fillId="23" borderId="5">
      <alignment horizontal="left" vertical="top" shrinkToFit="1"/>
    </xf>
    <xf numFmtId="0" fontId="20" fillId="25" borderId="9">
      <alignment wrapText="1"/>
    </xf>
    <xf numFmtId="0" fontId="19" fillId="0" borderId="0">
      <alignment horizontal="left" wrapText="1"/>
    </xf>
    <xf numFmtId="0" fontId="20" fillId="25" borderId="9">
      <alignment wrapText="1"/>
    </xf>
    <xf numFmtId="49" fontId="20" fillId="0" borderId="5">
      <alignment horizontal="left" vertical="top" shrinkToFit="1"/>
    </xf>
    <xf numFmtId="10" fontId="19" fillId="0" borderId="5">
      <alignment horizontal="right" vertical="top" shrinkToFit="1"/>
    </xf>
    <xf numFmtId="49" fontId="20" fillId="0" borderId="5">
      <alignment horizontal="left" vertical="top" shrinkToFit="1"/>
    </xf>
    <xf numFmtId="0" fontId="20" fillId="24" borderId="5">
      <alignment horizontal="left" vertical="center" shrinkToFit="1"/>
    </xf>
    <xf numFmtId="10" fontId="18" fillId="22" borderId="5">
      <alignment horizontal="right" vertical="top" shrinkToFit="1"/>
    </xf>
    <xf numFmtId="0" fontId="20" fillId="24" borderId="5">
      <alignment horizontal="left" vertical="center" shrinkToFit="1"/>
    </xf>
    <xf numFmtId="49" fontId="20" fillId="25" borderId="10">
      <alignment horizontal="left" vertical="top" shrinkToFit="1"/>
    </xf>
    <xf numFmtId="0" fontId="22" fillId="0" borderId="0">
      <alignment horizontal="center" wrapText="1"/>
    </xf>
    <xf numFmtId="49" fontId="20" fillId="25" borderId="10">
      <alignment horizontal="left" vertical="top" shrinkToFit="1"/>
    </xf>
    <xf numFmtId="0" fontId="20" fillId="0" borderId="5">
      <alignment horizontal="center" vertical="center" wrapText="1"/>
    </xf>
    <xf numFmtId="0" fontId="22" fillId="0" borderId="0">
      <alignment horizontal="center"/>
    </xf>
    <xf numFmtId="0" fontId="20" fillId="0" borderId="5">
      <alignment horizontal="center" vertical="center" wrapText="1"/>
    </xf>
    <xf numFmtId="4" fontId="20" fillId="23" borderId="5">
      <alignment horizontal="right" vertical="top" shrinkToFit="1"/>
    </xf>
    <xf numFmtId="0" fontId="18" fillId="0" borderId="5">
      <alignment vertical="top" wrapText="1"/>
    </xf>
    <xf numFmtId="4" fontId="20" fillId="23" borderId="5">
      <alignment horizontal="right" vertical="top" shrinkToFit="1"/>
    </xf>
    <xf numFmtId="4" fontId="20" fillId="25" borderId="5">
      <alignment horizontal="right" vertical="top" shrinkToFit="1"/>
    </xf>
    <xf numFmtId="4" fontId="18" fillId="23" borderId="5">
      <alignment horizontal="right" vertical="top" shrinkToFit="1"/>
    </xf>
    <xf numFmtId="4" fontId="20" fillId="25" borderId="5">
      <alignment horizontal="right" vertical="top" shrinkToFit="1"/>
    </xf>
    <xf numFmtId="4" fontId="20" fillId="0" borderId="5">
      <alignment horizontal="right" vertical="top" shrinkToFit="1"/>
    </xf>
    <xf numFmtId="10" fontId="18" fillId="23" borderId="5">
      <alignment horizontal="right" vertical="top" shrinkToFit="1"/>
    </xf>
    <xf numFmtId="4" fontId="20" fillId="0" borderId="5">
      <alignment horizontal="right" vertical="top" shrinkToFit="1"/>
    </xf>
    <xf numFmtId="4" fontId="20" fillId="24" borderId="5">
      <alignment horizontal="right" vertical="center" shrinkToFit="1"/>
    </xf>
    <xf numFmtId="0" fontId="20" fillId="0" borderId="0">
      <alignment horizontal="left" vertical="top"/>
    </xf>
    <xf numFmtId="0" fontId="20" fillId="0" borderId="11"/>
    <xf numFmtId="0" fontId="20" fillId="0" borderId="12">
      <alignment horizontal="right"/>
    </xf>
    <xf numFmtId="49" fontId="20" fillId="0" borderId="13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4" applyNumberFormat="0" applyAlignment="0" applyProtection="0"/>
    <xf numFmtId="0" fontId="23" fillId="34" borderId="14" applyNumberFormat="0" applyAlignment="0" applyProtection="0"/>
    <xf numFmtId="0" fontId="24" fillId="35" borderId="15" applyNumberFormat="0" applyAlignment="0" applyProtection="0"/>
    <xf numFmtId="0" fontId="24" fillId="35" borderId="15" applyNumberFormat="0" applyAlignment="0" applyProtection="0"/>
    <xf numFmtId="0" fontId="25" fillId="35" borderId="14" applyNumberFormat="0" applyAlignment="0" applyProtection="0"/>
    <xf numFmtId="0" fontId="25" fillId="35" borderId="1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1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3">
      <alignment horizontal="right" vertical="top" shrinkToFit="1"/>
    </xf>
  </cellStyleXfs>
  <cellXfs count="67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49" fontId="5" fillId="40" borderId="1" xfId="0" applyNumberFormat="1" applyFont="1" applyFill="1" applyBorder="1" applyAlignment="1">
      <alignment horizontal="center"/>
    </xf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6" fontId="3" fillId="40" borderId="4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" fillId="40" borderId="2" xfId="0" applyFont="1" applyFill="1" applyBorder="1" applyAlignment="1">
      <alignment horizontal="justify" vertical="center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166" fontId="5" fillId="40" borderId="4" xfId="0" applyNumberFormat="1" applyFont="1" applyFill="1" applyBorder="1" applyAlignment="1">
      <alignment horizontal="right" vertical="center"/>
    </xf>
    <xf numFmtId="165" fontId="2" fillId="40" borderId="4" xfId="0" applyNumberFormat="1" applyFont="1" applyFill="1" applyBorder="1" applyAlignment="1">
      <alignment horizontal="center" vertical="center" wrapText="1"/>
    </xf>
    <xf numFmtId="0" fontId="2" fillId="40" borderId="4" xfId="0" applyNumberFormat="1" applyFont="1" applyFill="1" applyBorder="1" applyAlignment="1">
      <alignment horizontal="center" vertical="center"/>
    </xf>
    <xf numFmtId="166" fontId="6" fillId="40" borderId="4" xfId="0" applyNumberFormat="1" applyFont="1" applyFill="1" applyBorder="1"/>
    <xf numFmtId="166" fontId="4" fillId="40" borderId="4" xfId="0" applyNumberFormat="1" applyFont="1" applyFill="1" applyBorder="1"/>
    <xf numFmtId="166" fontId="6" fillId="40" borderId="4" xfId="0" applyNumberFormat="1" applyFont="1" applyFill="1" applyBorder="1" applyAlignment="1">
      <alignment horizontal="right" vertical="center"/>
    </xf>
    <xf numFmtId="166" fontId="4" fillId="40" borderId="4" xfId="0" applyNumberFormat="1" applyFont="1" applyFill="1" applyBorder="1" applyAlignment="1">
      <alignment horizontal="right" vertical="center"/>
    </xf>
    <xf numFmtId="166" fontId="6" fillId="40" borderId="24" xfId="0" applyNumberFormat="1" applyFont="1" applyFill="1" applyBorder="1" applyAlignment="1">
      <alignment horizontal="right"/>
    </xf>
    <xf numFmtId="166" fontId="4" fillId="40" borderId="24" xfId="0" applyNumberFormat="1" applyFont="1" applyFill="1" applyBorder="1"/>
    <xf numFmtId="166" fontId="6" fillId="40" borderId="24" xfId="0" applyNumberFormat="1" applyFont="1" applyFill="1" applyBorder="1"/>
    <xf numFmtId="166" fontId="6" fillId="40" borderId="24" xfId="0" applyNumberFormat="1" applyFont="1" applyFill="1" applyBorder="1" applyAlignment="1">
      <alignment horizontal="right" vertical="center"/>
    </xf>
    <xf numFmtId="0" fontId="40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showZeros="0" tabSelected="1" view="pageBreakPreview" topLeftCell="A128" zoomScaleNormal="100" zoomScaleSheetLayoutView="100" workbookViewId="0">
      <selection activeCell="D140" sqref="D140:D142"/>
    </sheetView>
  </sheetViews>
  <sheetFormatPr defaultColWidth="9.44140625" defaultRowHeight="13.8" x14ac:dyDescent="0.25"/>
  <cols>
    <col min="1" max="1" width="45.5546875" style="20" customWidth="1"/>
    <col min="2" max="2" width="30.44140625" style="20" customWidth="1"/>
    <col min="3" max="3" width="16.6640625" style="20" customWidth="1"/>
    <col min="4" max="4" width="17.6640625" style="2" customWidth="1"/>
    <col min="5" max="5" width="13.44140625" style="23" customWidth="1"/>
    <col min="6" max="16384" width="9.44140625" style="1"/>
  </cols>
  <sheetData>
    <row r="1" spans="1:5" ht="18" customHeight="1" x14ac:dyDescent="0.25">
      <c r="A1" s="63" t="s">
        <v>0</v>
      </c>
      <c r="B1" s="63"/>
      <c r="C1" s="63"/>
      <c r="D1" s="63"/>
      <c r="E1" s="63"/>
    </row>
    <row r="2" spans="1:5" ht="14.25" customHeight="1" x14ac:dyDescent="0.25">
      <c r="A2" s="64" t="s">
        <v>251</v>
      </c>
      <c r="B2" s="64"/>
      <c r="C2" s="64"/>
      <c r="D2" s="64"/>
      <c r="E2" s="64"/>
    </row>
    <row r="3" spans="1:5" x14ac:dyDescent="0.25">
      <c r="A3" s="11"/>
      <c r="B3" s="12"/>
      <c r="C3" s="13"/>
      <c r="E3" s="14"/>
    </row>
    <row r="4" spans="1:5" ht="69.599999999999994" customHeight="1" x14ac:dyDescent="0.25">
      <c r="A4" s="15" t="s">
        <v>1</v>
      </c>
      <c r="B4" s="16" t="s">
        <v>133</v>
      </c>
      <c r="C4" s="15" t="s">
        <v>171</v>
      </c>
      <c r="D4" s="32" t="s">
        <v>252</v>
      </c>
      <c r="E4" s="51" t="s">
        <v>134</v>
      </c>
    </row>
    <row r="5" spans="1:5" ht="11.25" customHeight="1" x14ac:dyDescent="0.25">
      <c r="A5" s="22">
        <v>1</v>
      </c>
      <c r="B5" s="33">
        <v>2</v>
      </c>
      <c r="C5" s="33">
        <v>3</v>
      </c>
      <c r="D5" s="34">
        <v>4</v>
      </c>
      <c r="E5" s="52">
        <v>5</v>
      </c>
    </row>
    <row r="6" spans="1:5" s="20" customFormat="1" x14ac:dyDescent="0.25">
      <c r="A6" s="45" t="s">
        <v>135</v>
      </c>
      <c r="B6" s="5" t="s">
        <v>2</v>
      </c>
      <c r="C6" s="3">
        <f>C8+C12+C16+C20+C23+C27+C28+C40+C42+C45+C48+C67+C10</f>
        <v>4475818.5999999996</v>
      </c>
      <c r="D6" s="3">
        <f>D8+D12+D16+D20+D23+D27+D28+D40+D42+D45+D48+D67+D10</f>
        <v>1548280.0672099998</v>
      </c>
      <c r="E6" s="53">
        <f>D6/C6*100</f>
        <v>34.592109412343028</v>
      </c>
    </row>
    <row r="7" spans="1:5" s="20" customFormat="1" x14ac:dyDescent="0.25">
      <c r="A7" s="43" t="s">
        <v>3</v>
      </c>
      <c r="B7" s="6"/>
      <c r="C7" s="9"/>
      <c r="D7" s="9"/>
      <c r="E7" s="54"/>
    </row>
    <row r="8" spans="1:5" s="20" customFormat="1" ht="16.350000000000001" customHeight="1" x14ac:dyDescent="0.25">
      <c r="A8" s="42" t="s">
        <v>237</v>
      </c>
      <c r="B8" s="25" t="s">
        <v>4</v>
      </c>
      <c r="C8" s="26">
        <f>C9</f>
        <v>2052900</v>
      </c>
      <c r="D8" s="26">
        <f>D9</f>
        <v>716020.1</v>
      </c>
      <c r="E8" s="55">
        <f t="shared" ref="E8:E26" si="0">D8/C8*100</f>
        <v>34.878469482195918</v>
      </c>
    </row>
    <row r="9" spans="1:5" s="20" customFormat="1" ht="15.6" customHeight="1" x14ac:dyDescent="0.25">
      <c r="A9" s="43" t="s">
        <v>131</v>
      </c>
      <c r="B9" s="35" t="s">
        <v>5</v>
      </c>
      <c r="C9" s="36">
        <v>2052900</v>
      </c>
      <c r="D9" s="36">
        <v>716020.1</v>
      </c>
      <c r="E9" s="56">
        <f t="shared" si="0"/>
        <v>34.878469482195918</v>
      </c>
    </row>
    <row r="10" spans="1:5" s="20" customFormat="1" ht="40.950000000000003" customHeight="1" x14ac:dyDescent="0.25">
      <c r="A10" s="45" t="s">
        <v>191</v>
      </c>
      <c r="B10" s="37" t="s">
        <v>212</v>
      </c>
      <c r="C10" s="8">
        <f>C11</f>
        <v>9275.1</v>
      </c>
      <c r="D10" s="8">
        <f>D11</f>
        <v>4134.8</v>
      </c>
      <c r="E10" s="53">
        <f t="shared" si="0"/>
        <v>44.579573266056435</v>
      </c>
    </row>
    <row r="11" spans="1:5" s="20" customFormat="1" ht="41.4" x14ac:dyDescent="0.25">
      <c r="A11" s="43" t="s">
        <v>192</v>
      </c>
      <c r="B11" s="6" t="s">
        <v>213</v>
      </c>
      <c r="C11" s="9">
        <v>9275.1</v>
      </c>
      <c r="D11" s="9">
        <v>4134.8</v>
      </c>
      <c r="E11" s="54">
        <f t="shared" si="0"/>
        <v>44.579573266056435</v>
      </c>
    </row>
    <row r="12" spans="1:5" s="20" customFormat="1" ht="19.350000000000001" customHeight="1" x14ac:dyDescent="0.25">
      <c r="A12" s="42" t="s">
        <v>6</v>
      </c>
      <c r="B12" s="5" t="s">
        <v>7</v>
      </c>
      <c r="C12" s="8">
        <f>SUM(C13:C15)</f>
        <v>387209.6</v>
      </c>
      <c r="D12" s="8">
        <f>SUM(D13:D15)</f>
        <v>177238.6</v>
      </c>
      <c r="E12" s="53">
        <f t="shared" si="0"/>
        <v>45.773296943051001</v>
      </c>
    </row>
    <row r="13" spans="1:5" s="20" customFormat="1" ht="27.75" customHeight="1" x14ac:dyDescent="0.25">
      <c r="A13" s="43" t="s">
        <v>8</v>
      </c>
      <c r="B13" s="6" t="s">
        <v>172</v>
      </c>
      <c r="C13" s="9">
        <v>371700.6</v>
      </c>
      <c r="D13" s="9">
        <v>166387.79999999999</v>
      </c>
      <c r="E13" s="54">
        <f t="shared" si="0"/>
        <v>44.76393097024863</v>
      </c>
    </row>
    <row r="14" spans="1:5" s="20" customFormat="1" ht="18" customHeight="1" x14ac:dyDescent="0.25">
      <c r="A14" s="43" t="s">
        <v>9</v>
      </c>
      <c r="B14" s="6" t="s">
        <v>173</v>
      </c>
      <c r="C14" s="9">
        <v>2562</v>
      </c>
      <c r="D14" s="9">
        <v>3152.2</v>
      </c>
      <c r="E14" s="54">
        <f t="shared" si="0"/>
        <v>123.03669008587042</v>
      </c>
    </row>
    <row r="15" spans="1:5" s="20" customFormat="1" ht="28.5" customHeight="1" x14ac:dyDescent="0.25">
      <c r="A15" s="43" t="s">
        <v>204</v>
      </c>
      <c r="B15" s="6" t="s">
        <v>183</v>
      </c>
      <c r="C15" s="9">
        <v>12947</v>
      </c>
      <c r="D15" s="9">
        <v>7698.6</v>
      </c>
      <c r="E15" s="54">
        <f t="shared" si="0"/>
        <v>59.462423727504444</v>
      </c>
    </row>
    <row r="16" spans="1:5" s="20" customFormat="1" ht="14.85" customHeight="1" x14ac:dyDescent="0.25">
      <c r="A16" s="42" t="s">
        <v>10</v>
      </c>
      <c r="B16" s="5" t="s">
        <v>11</v>
      </c>
      <c r="C16" s="8">
        <f>SUM(C17:C19)</f>
        <v>549437.69999999995</v>
      </c>
      <c r="D16" s="8">
        <f>SUM(D17:D19)</f>
        <v>176938.2</v>
      </c>
      <c r="E16" s="53">
        <f t="shared" si="0"/>
        <v>32.203505511179891</v>
      </c>
    </row>
    <row r="17" spans="1:5" s="20" customFormat="1" ht="17.25" customHeight="1" x14ac:dyDescent="0.25">
      <c r="A17" s="43" t="s">
        <v>12</v>
      </c>
      <c r="B17" s="6" t="s">
        <v>13</v>
      </c>
      <c r="C17" s="9">
        <v>160830</v>
      </c>
      <c r="D17" s="9">
        <v>13223.7</v>
      </c>
      <c r="E17" s="54">
        <f t="shared" si="0"/>
        <v>8.2221600447677687</v>
      </c>
    </row>
    <row r="18" spans="1:5" s="20" customFormat="1" ht="15.75" customHeight="1" x14ac:dyDescent="0.25">
      <c r="A18" s="43" t="s">
        <v>193</v>
      </c>
      <c r="B18" s="6" t="s">
        <v>194</v>
      </c>
      <c r="C18" s="9">
        <v>42650</v>
      </c>
      <c r="D18" s="9">
        <v>9039</v>
      </c>
      <c r="E18" s="54">
        <f t="shared" si="0"/>
        <v>21.193434935521687</v>
      </c>
    </row>
    <row r="19" spans="1:5" s="20" customFormat="1" ht="13.5" customHeight="1" x14ac:dyDescent="0.25">
      <c r="A19" s="43" t="s">
        <v>14</v>
      </c>
      <c r="B19" s="6" t="s">
        <v>15</v>
      </c>
      <c r="C19" s="9">
        <v>345957.7</v>
      </c>
      <c r="D19" s="9">
        <v>154675.5</v>
      </c>
      <c r="E19" s="54">
        <f t="shared" si="0"/>
        <v>44.709367648125763</v>
      </c>
    </row>
    <row r="20" spans="1:5" s="20" customFormat="1" ht="44.85" customHeight="1" x14ac:dyDescent="0.25">
      <c r="A20" s="42" t="s">
        <v>16</v>
      </c>
      <c r="B20" s="5" t="s">
        <v>17</v>
      </c>
      <c r="C20" s="8">
        <f>C21+C22</f>
        <v>6057</v>
      </c>
      <c r="D20" s="8">
        <f>D21+D22</f>
        <v>1019.9</v>
      </c>
      <c r="E20" s="53">
        <f t="shared" si="0"/>
        <v>16.838368829453522</v>
      </c>
    </row>
    <row r="21" spans="1:5" s="20" customFormat="1" ht="18" customHeight="1" x14ac:dyDescent="0.25">
      <c r="A21" s="43" t="s">
        <v>18</v>
      </c>
      <c r="B21" s="6" t="s">
        <v>19</v>
      </c>
      <c r="C21" s="9">
        <v>5807</v>
      </c>
      <c r="D21" s="9">
        <v>979.9</v>
      </c>
      <c r="E21" s="54">
        <f t="shared" si="0"/>
        <v>16.874461856380229</v>
      </c>
    </row>
    <row r="22" spans="1:5" s="20" customFormat="1" ht="41.4" x14ac:dyDescent="0.25">
      <c r="A22" s="43" t="s">
        <v>163</v>
      </c>
      <c r="B22" s="6" t="s">
        <v>20</v>
      </c>
      <c r="C22" s="9">
        <v>250</v>
      </c>
      <c r="D22" s="9">
        <v>40</v>
      </c>
      <c r="E22" s="54">
        <f t="shared" si="0"/>
        <v>16</v>
      </c>
    </row>
    <row r="23" spans="1:5" s="20" customFormat="1" ht="16.5" customHeight="1" x14ac:dyDescent="0.25">
      <c r="A23" s="42" t="s">
        <v>136</v>
      </c>
      <c r="B23" s="5" t="s">
        <v>21</v>
      </c>
      <c r="C23" s="8">
        <f>SUM(C24:C26)</f>
        <v>129383.4</v>
      </c>
      <c r="D23" s="8">
        <f>SUM(D24:D26)</f>
        <v>46392.9</v>
      </c>
      <c r="E23" s="53">
        <f t="shared" si="0"/>
        <v>35.856918275451108</v>
      </c>
    </row>
    <row r="24" spans="1:5" s="20" customFormat="1" ht="44.1" customHeight="1" x14ac:dyDescent="0.25">
      <c r="A24" s="43" t="s">
        <v>22</v>
      </c>
      <c r="B24" s="6" t="s">
        <v>23</v>
      </c>
      <c r="C24" s="9">
        <v>74801</v>
      </c>
      <c r="D24" s="9">
        <v>26854.9</v>
      </c>
      <c r="E24" s="54">
        <f t="shared" si="0"/>
        <v>35.901792756781333</v>
      </c>
    </row>
    <row r="25" spans="1:5" s="20" customFormat="1" ht="100.2" customHeight="1" x14ac:dyDescent="0.25">
      <c r="A25" s="43" t="s">
        <v>219</v>
      </c>
      <c r="B25" s="6" t="s">
        <v>221</v>
      </c>
      <c r="C25" s="9">
        <v>1732.5</v>
      </c>
      <c r="D25" s="9">
        <v>695</v>
      </c>
      <c r="E25" s="54">
        <f t="shared" si="0"/>
        <v>40.115440115440116</v>
      </c>
    </row>
    <row r="26" spans="1:5" s="20" customFormat="1" ht="54" customHeight="1" x14ac:dyDescent="0.25">
      <c r="A26" s="43" t="s">
        <v>24</v>
      </c>
      <c r="B26" s="6" t="s">
        <v>25</v>
      </c>
      <c r="C26" s="9">
        <v>52849.9</v>
      </c>
      <c r="D26" s="9">
        <v>18843</v>
      </c>
      <c r="E26" s="54">
        <f t="shared" si="0"/>
        <v>35.653804453745423</v>
      </c>
    </row>
    <row r="27" spans="1:5" s="20" customFormat="1" ht="44.85" customHeight="1" x14ac:dyDescent="0.25">
      <c r="A27" s="42" t="s">
        <v>26</v>
      </c>
      <c r="B27" s="37" t="s">
        <v>27</v>
      </c>
      <c r="C27" s="24"/>
      <c r="D27" s="24">
        <v>44</v>
      </c>
      <c r="E27" s="53"/>
    </row>
    <row r="28" spans="1:5" s="20" customFormat="1" ht="56.85" customHeight="1" x14ac:dyDescent="0.25">
      <c r="A28" s="42" t="s">
        <v>168</v>
      </c>
      <c r="B28" s="5" t="s">
        <v>28</v>
      </c>
      <c r="C28" s="38">
        <f>C29+C30+C31+C38+C39</f>
        <v>541698.4</v>
      </c>
      <c r="D28" s="38">
        <f>D29+D30+D31+D38+D39</f>
        <v>240721.56721000001</v>
      </c>
      <c r="E28" s="53">
        <f>D28/C28*100</f>
        <v>44.43830131490143</v>
      </c>
    </row>
    <row r="29" spans="1:5" s="20" customFormat="1" ht="96.6" x14ac:dyDescent="0.25">
      <c r="A29" s="43" t="s">
        <v>137</v>
      </c>
      <c r="B29" s="6" t="s">
        <v>138</v>
      </c>
      <c r="C29" s="9">
        <v>10000</v>
      </c>
      <c r="D29" s="9">
        <v>1942.8</v>
      </c>
      <c r="E29" s="53">
        <f>D29/C29*100</f>
        <v>19.428000000000001</v>
      </c>
    </row>
    <row r="30" spans="1:5" s="20" customFormat="1" ht="28.5" customHeight="1" x14ac:dyDescent="0.25">
      <c r="A30" s="43" t="s">
        <v>29</v>
      </c>
      <c r="B30" s="6" t="s">
        <v>30</v>
      </c>
      <c r="C30" s="9"/>
      <c r="D30" s="9"/>
      <c r="E30" s="54"/>
    </row>
    <row r="31" spans="1:5" s="20" customFormat="1" ht="113.85" customHeight="1" x14ac:dyDescent="0.25">
      <c r="A31" s="43" t="s">
        <v>208</v>
      </c>
      <c r="B31" s="6" t="s">
        <v>31</v>
      </c>
      <c r="C31" s="10">
        <f>SUM(C33:C37)</f>
        <v>411698.4</v>
      </c>
      <c r="D31" s="10">
        <f>SUM(D33:D37)</f>
        <v>198252.86721000003</v>
      </c>
      <c r="E31" s="54">
        <f>D31/C31*100</f>
        <v>48.154879205262887</v>
      </c>
    </row>
    <row r="32" spans="1:5" s="20" customFormat="1" x14ac:dyDescent="0.25">
      <c r="A32" s="43" t="s">
        <v>32</v>
      </c>
      <c r="B32" s="6"/>
      <c r="C32" s="9"/>
      <c r="D32" s="9"/>
      <c r="E32" s="54"/>
    </row>
    <row r="33" spans="1:5" s="20" customFormat="1" ht="85.35" customHeight="1" x14ac:dyDescent="0.25">
      <c r="A33" s="43" t="s">
        <v>126</v>
      </c>
      <c r="B33" s="6" t="s">
        <v>33</v>
      </c>
      <c r="C33" s="9">
        <v>350798.4</v>
      </c>
      <c r="D33" s="9">
        <v>144879.1</v>
      </c>
      <c r="E33" s="54">
        <f>D33/C33*100</f>
        <v>41.299817787082269</v>
      </c>
    </row>
    <row r="34" spans="1:5" s="20" customFormat="1" ht="109.5" customHeight="1" x14ac:dyDescent="0.25">
      <c r="A34" s="43" t="s">
        <v>207</v>
      </c>
      <c r="B34" s="6" t="s">
        <v>34</v>
      </c>
      <c r="C34" s="9">
        <v>16000</v>
      </c>
      <c r="D34" s="9">
        <v>7215.1</v>
      </c>
      <c r="E34" s="54">
        <f>D34/C34*100</f>
        <v>45.094375000000007</v>
      </c>
    </row>
    <row r="35" spans="1:5" ht="100.2" customHeight="1" x14ac:dyDescent="0.25">
      <c r="A35" s="43" t="s">
        <v>179</v>
      </c>
      <c r="B35" s="6" t="s">
        <v>35</v>
      </c>
      <c r="C35" s="9">
        <v>3400</v>
      </c>
      <c r="D35" s="9">
        <v>7681.4</v>
      </c>
      <c r="E35" s="54">
        <f>D35/C35*100</f>
        <v>225.92352941176469</v>
      </c>
    </row>
    <row r="36" spans="1:5" ht="55.2" x14ac:dyDescent="0.25">
      <c r="A36" s="43" t="s">
        <v>205</v>
      </c>
      <c r="B36" s="6" t="s">
        <v>195</v>
      </c>
      <c r="C36" s="9">
        <v>41500</v>
      </c>
      <c r="D36" s="9">
        <v>38252.300000000003</v>
      </c>
      <c r="E36" s="54">
        <f>D36/C36*100</f>
        <v>92.17421686746988</v>
      </c>
    </row>
    <row r="37" spans="1:5" ht="69" x14ac:dyDescent="0.25">
      <c r="A37" s="43" t="s">
        <v>235</v>
      </c>
      <c r="B37" s="6" t="s">
        <v>234</v>
      </c>
      <c r="C37" s="9"/>
      <c r="D37" s="9">
        <v>224.96720999999999</v>
      </c>
      <c r="E37" s="54"/>
    </row>
    <row r="38" spans="1:5" ht="29.7" customHeight="1" x14ac:dyDescent="0.25">
      <c r="A38" s="43" t="s">
        <v>36</v>
      </c>
      <c r="B38" s="6" t="s">
        <v>37</v>
      </c>
      <c r="C38" s="9"/>
      <c r="D38" s="9"/>
      <c r="E38" s="54"/>
    </row>
    <row r="39" spans="1:5" ht="96.6" x14ac:dyDescent="0.25">
      <c r="A39" s="43" t="s">
        <v>206</v>
      </c>
      <c r="B39" s="6" t="s">
        <v>127</v>
      </c>
      <c r="C39" s="9">
        <v>120000</v>
      </c>
      <c r="D39" s="9">
        <v>40525.9</v>
      </c>
      <c r="E39" s="54">
        <f>D39/C39*100</f>
        <v>33.771583333333332</v>
      </c>
    </row>
    <row r="40" spans="1:5" s="21" customFormat="1" ht="33.6" customHeight="1" x14ac:dyDescent="0.25">
      <c r="A40" s="42" t="s">
        <v>38</v>
      </c>
      <c r="B40" s="5" t="s">
        <v>39</v>
      </c>
      <c r="C40" s="8">
        <f>C41</f>
        <v>12105.6</v>
      </c>
      <c r="D40" s="8">
        <f>D41</f>
        <v>6445</v>
      </c>
      <c r="E40" s="53">
        <f>D40/C40*100</f>
        <v>53.239822891884749</v>
      </c>
    </row>
    <row r="41" spans="1:5" ht="30.6" customHeight="1" x14ac:dyDescent="0.25">
      <c r="A41" s="43" t="s">
        <v>40</v>
      </c>
      <c r="B41" s="6" t="s">
        <v>41</v>
      </c>
      <c r="C41" s="9">
        <v>12105.6</v>
      </c>
      <c r="D41" s="9">
        <v>6445</v>
      </c>
      <c r="E41" s="54">
        <f>D41/C41*100</f>
        <v>53.239822891884749</v>
      </c>
    </row>
    <row r="42" spans="1:5" s="21" customFormat="1" ht="41.4" x14ac:dyDescent="0.25">
      <c r="A42" s="42" t="s">
        <v>182</v>
      </c>
      <c r="B42" s="5" t="s">
        <v>42</v>
      </c>
      <c r="C42" s="8">
        <f>SUM(C43:C44)</f>
        <v>8656.7000000000007</v>
      </c>
      <c r="D42" s="8">
        <f>SUM(D43:D44)</f>
        <v>5866.3</v>
      </c>
      <c r="E42" s="53">
        <f>D42/C42*100</f>
        <v>67.766007832083815</v>
      </c>
    </row>
    <row r="43" spans="1:5" x14ac:dyDescent="0.25">
      <c r="A43" s="43" t="s">
        <v>174</v>
      </c>
      <c r="B43" s="6" t="s">
        <v>175</v>
      </c>
      <c r="C43" s="9">
        <v>0</v>
      </c>
      <c r="D43" s="9"/>
      <c r="E43" s="54"/>
    </row>
    <row r="44" spans="1:5" x14ac:dyDescent="0.25">
      <c r="A44" s="43" t="s">
        <v>176</v>
      </c>
      <c r="B44" s="6" t="s">
        <v>177</v>
      </c>
      <c r="C44" s="9">
        <v>8656.7000000000007</v>
      </c>
      <c r="D44" s="9">
        <v>5866.3</v>
      </c>
      <c r="E44" s="54">
        <f>D44/C44*100</f>
        <v>67.766007832083815</v>
      </c>
    </row>
    <row r="45" spans="1:5" s="21" customFormat="1" ht="36" customHeight="1" x14ac:dyDescent="0.25">
      <c r="A45" s="42" t="s">
        <v>43</v>
      </c>
      <c r="B45" s="5" t="s">
        <v>44</v>
      </c>
      <c r="C45" s="8">
        <f>C46+C47</f>
        <v>488000</v>
      </c>
      <c r="D45" s="8">
        <f>D46+D47</f>
        <v>81233</v>
      </c>
      <c r="E45" s="53">
        <f>D45/C45*100</f>
        <v>16.646106557377049</v>
      </c>
    </row>
    <row r="46" spans="1:5" ht="96.6" x14ac:dyDescent="0.25">
      <c r="A46" s="43" t="s">
        <v>164</v>
      </c>
      <c r="B46" s="6" t="s">
        <v>45</v>
      </c>
      <c r="C46" s="9">
        <v>381000</v>
      </c>
      <c r="D46" s="9">
        <v>41533.800000000003</v>
      </c>
      <c r="E46" s="54">
        <f>D46/C46*100</f>
        <v>10.901259842519686</v>
      </c>
    </row>
    <row r="47" spans="1:5" ht="74.099999999999994" customHeight="1" x14ac:dyDescent="0.25">
      <c r="A47" s="43" t="s">
        <v>180</v>
      </c>
      <c r="B47" s="6" t="s">
        <v>145</v>
      </c>
      <c r="C47" s="9">
        <v>107000</v>
      </c>
      <c r="D47" s="9">
        <v>39699.199999999997</v>
      </c>
      <c r="E47" s="54">
        <f>D47/C47*100</f>
        <v>37.102056074766352</v>
      </c>
    </row>
    <row r="48" spans="1:5" s="21" customFormat="1" ht="30" customHeight="1" x14ac:dyDescent="0.25">
      <c r="A48" s="42" t="s">
        <v>46</v>
      </c>
      <c r="B48" s="5" t="s">
        <v>47</v>
      </c>
      <c r="C48" s="8">
        <f>SUM(C49:C66)</f>
        <v>125543.1</v>
      </c>
      <c r="D48" s="8">
        <f>SUM(D49:D66)</f>
        <v>66755</v>
      </c>
      <c r="E48" s="53">
        <f>D48/C48*100</f>
        <v>53.172974062294145</v>
      </c>
    </row>
    <row r="49" spans="1:5" ht="96.6" x14ac:dyDescent="0.25">
      <c r="A49" s="43" t="s">
        <v>209</v>
      </c>
      <c r="B49" s="6" t="s">
        <v>129</v>
      </c>
      <c r="C49" s="10"/>
      <c r="D49" s="10"/>
      <c r="E49" s="54"/>
    </row>
    <row r="50" spans="1:5" ht="29.4" customHeight="1" x14ac:dyDescent="0.25">
      <c r="A50" s="43" t="s">
        <v>48</v>
      </c>
      <c r="B50" s="6" t="s">
        <v>49</v>
      </c>
      <c r="C50" s="9">
        <v>2533</v>
      </c>
      <c r="D50" s="9">
        <v>1454.4</v>
      </c>
      <c r="E50" s="54">
        <f>D50/C50*100</f>
        <v>57.418081326490331</v>
      </c>
    </row>
    <row r="51" spans="1:5" ht="69" x14ac:dyDescent="0.25">
      <c r="A51" s="43" t="s">
        <v>50</v>
      </c>
      <c r="B51" s="6" t="s">
        <v>51</v>
      </c>
      <c r="C51" s="9"/>
      <c r="D51" s="9">
        <v>100.5</v>
      </c>
      <c r="E51" s="54"/>
    </row>
    <row r="52" spans="1:5" ht="82.8" x14ac:dyDescent="0.25">
      <c r="A52" s="43" t="s">
        <v>52</v>
      </c>
      <c r="B52" s="6" t="s">
        <v>53</v>
      </c>
      <c r="C52" s="9">
        <v>3025.6</v>
      </c>
      <c r="D52" s="9">
        <v>2372.1999999999998</v>
      </c>
      <c r="E52" s="54">
        <f>D52/C52*100</f>
        <v>78.404283447911155</v>
      </c>
    </row>
    <row r="53" spans="1:5" ht="41.4" x14ac:dyDescent="0.25">
      <c r="A53" s="43" t="s">
        <v>231</v>
      </c>
      <c r="B53" s="6" t="s">
        <v>232</v>
      </c>
      <c r="C53" s="9"/>
      <c r="D53" s="9"/>
      <c r="E53" s="54"/>
    </row>
    <row r="54" spans="1:5" ht="59.4" customHeight="1" x14ac:dyDescent="0.25">
      <c r="A54" s="43" t="s">
        <v>139</v>
      </c>
      <c r="B54" s="6" t="s">
        <v>140</v>
      </c>
      <c r="C54" s="9">
        <v>5500</v>
      </c>
      <c r="D54" s="9">
        <v>3311.2</v>
      </c>
      <c r="E54" s="54">
        <f>D54/C54*100</f>
        <v>60.203636363636356</v>
      </c>
    </row>
    <row r="55" spans="1:5" ht="28.95" customHeight="1" x14ac:dyDescent="0.25">
      <c r="A55" s="43" t="s">
        <v>149</v>
      </c>
      <c r="B55" s="6" t="s">
        <v>181</v>
      </c>
      <c r="C55" s="9"/>
      <c r="D55" s="9"/>
      <c r="E55" s="54"/>
    </row>
    <row r="56" spans="1:5" ht="96.6" x14ac:dyDescent="0.25">
      <c r="A56" s="43" t="s">
        <v>220</v>
      </c>
      <c r="B56" s="6" t="s">
        <v>178</v>
      </c>
      <c r="C56" s="9">
        <v>6020.6</v>
      </c>
      <c r="D56" s="9">
        <v>3672.5</v>
      </c>
      <c r="E56" s="54">
        <f>D56/C56*100</f>
        <v>60.998903763744472</v>
      </c>
    </row>
    <row r="57" spans="1:5" ht="27.6" x14ac:dyDescent="0.25">
      <c r="A57" s="47" t="s">
        <v>54</v>
      </c>
      <c r="B57" s="6" t="s">
        <v>201</v>
      </c>
      <c r="C57" s="9"/>
      <c r="D57" s="9"/>
      <c r="E57" s="54"/>
    </row>
    <row r="58" spans="1:5" ht="69" x14ac:dyDescent="0.25">
      <c r="A58" s="43" t="s">
        <v>55</v>
      </c>
      <c r="B58" s="6" t="s">
        <v>200</v>
      </c>
      <c r="C58" s="9">
        <v>2559.9</v>
      </c>
      <c r="D58" s="9">
        <v>1902.9</v>
      </c>
      <c r="E58" s="54">
        <f>D58/C58*100</f>
        <v>74.334934958396815</v>
      </c>
    </row>
    <row r="59" spans="1:5" ht="41.4" x14ac:dyDescent="0.25">
      <c r="A59" s="43" t="s">
        <v>56</v>
      </c>
      <c r="B59" s="6" t="s">
        <v>199</v>
      </c>
      <c r="C59" s="9">
        <v>1500</v>
      </c>
      <c r="D59" s="9">
        <v>1397.9</v>
      </c>
      <c r="E59" s="54">
        <f>D59/C59*100</f>
        <v>93.193333333333342</v>
      </c>
    </row>
    <row r="60" spans="1:5" ht="55.2" x14ac:dyDescent="0.25">
      <c r="A60" s="47" t="s">
        <v>141</v>
      </c>
      <c r="B60" s="6" t="s">
        <v>198</v>
      </c>
      <c r="C60" s="9">
        <v>680</v>
      </c>
      <c r="D60" s="9">
        <v>173.4</v>
      </c>
      <c r="E60" s="54">
        <f>D60/C60*100</f>
        <v>25.5</v>
      </c>
    </row>
    <row r="61" spans="1:5" ht="31.5" customHeight="1" x14ac:dyDescent="0.25">
      <c r="A61" s="43" t="s">
        <v>211</v>
      </c>
      <c r="B61" s="6" t="s">
        <v>210</v>
      </c>
      <c r="C61" s="9"/>
      <c r="D61" s="9"/>
      <c r="E61" s="54"/>
    </row>
    <row r="62" spans="1:5" ht="82.8" x14ac:dyDescent="0.25">
      <c r="A62" s="43" t="s">
        <v>196</v>
      </c>
      <c r="B62" s="6" t="s">
        <v>197</v>
      </c>
      <c r="C62" s="9">
        <v>16700</v>
      </c>
      <c r="D62" s="9">
        <v>20031</v>
      </c>
      <c r="E62" s="54">
        <f t="shared" ref="E62:E68" si="1">D62/C62*100</f>
        <v>119.94610778443113</v>
      </c>
    </row>
    <row r="63" spans="1:5" ht="42.75" customHeight="1" x14ac:dyDescent="0.25">
      <c r="A63" s="43" t="s">
        <v>190</v>
      </c>
      <c r="B63" s="6" t="s">
        <v>203</v>
      </c>
      <c r="C63" s="9">
        <v>1833</v>
      </c>
      <c r="D63" s="9">
        <v>1097.8</v>
      </c>
      <c r="E63" s="54">
        <f t="shared" si="1"/>
        <v>59.890889252591371</v>
      </c>
    </row>
    <row r="64" spans="1:5" ht="89.85" customHeight="1" x14ac:dyDescent="0.25">
      <c r="A64" s="43" t="s">
        <v>248</v>
      </c>
      <c r="B64" s="6" t="s">
        <v>202</v>
      </c>
      <c r="C64" s="9">
        <v>30989</v>
      </c>
      <c r="D64" s="9">
        <v>11960.9</v>
      </c>
      <c r="E64" s="54">
        <f t="shared" si="1"/>
        <v>38.597244183419917</v>
      </c>
    </row>
    <row r="65" spans="1:5" ht="42.75" customHeight="1" x14ac:dyDescent="0.25">
      <c r="A65" s="43" t="s">
        <v>186</v>
      </c>
      <c r="B65" s="6" t="s">
        <v>187</v>
      </c>
      <c r="C65" s="9">
        <v>4711.3999999999996</v>
      </c>
      <c r="D65" s="9">
        <v>1482.8</v>
      </c>
      <c r="E65" s="54">
        <f t="shared" si="1"/>
        <v>31.472598378401329</v>
      </c>
    </row>
    <row r="66" spans="1:5" ht="27.6" x14ac:dyDescent="0.25">
      <c r="A66" s="43" t="s">
        <v>142</v>
      </c>
      <c r="B66" s="6" t="s">
        <v>143</v>
      </c>
      <c r="C66" s="9">
        <v>49490.6</v>
      </c>
      <c r="D66" s="9">
        <v>17797.5</v>
      </c>
      <c r="E66" s="54">
        <f t="shared" si="1"/>
        <v>35.961374483235204</v>
      </c>
    </row>
    <row r="67" spans="1:5" s="21" customFormat="1" ht="17.399999999999999" customHeight="1" x14ac:dyDescent="0.25">
      <c r="A67" s="42" t="s">
        <v>57</v>
      </c>
      <c r="B67" s="5" t="s">
        <v>58</v>
      </c>
      <c r="C67" s="38">
        <v>165552</v>
      </c>
      <c r="D67" s="38">
        <v>25470.7</v>
      </c>
      <c r="E67" s="57">
        <f t="shared" si="1"/>
        <v>15.385317000096647</v>
      </c>
    </row>
    <row r="68" spans="1:5" s="20" customFormat="1" ht="19.2" customHeight="1" x14ac:dyDescent="0.25">
      <c r="A68" s="42" t="s">
        <v>59</v>
      </c>
      <c r="B68" s="5" t="s">
        <v>60</v>
      </c>
      <c r="C68" s="3">
        <f>C70+C79+C78+C77</f>
        <v>8272626.3999999994</v>
      </c>
      <c r="D68" s="3">
        <f>D70+D79+D78+D77</f>
        <v>2138188</v>
      </c>
      <c r="E68" s="57">
        <f t="shared" si="1"/>
        <v>25.846543728845294</v>
      </c>
    </row>
    <row r="69" spans="1:5" s="20" customFormat="1" x14ac:dyDescent="0.25">
      <c r="A69" s="43" t="s">
        <v>3</v>
      </c>
      <c r="B69" s="6"/>
      <c r="C69" s="39"/>
      <c r="D69" s="39"/>
      <c r="E69" s="58"/>
    </row>
    <row r="70" spans="1:5" s="20" customFormat="1" ht="27.6" x14ac:dyDescent="0.25">
      <c r="A70" s="43" t="s">
        <v>144</v>
      </c>
      <c r="B70" s="6" t="s">
        <v>61</v>
      </c>
      <c r="C70" s="39">
        <f>SUM(C72:C76)</f>
        <v>8272626.3999999994</v>
      </c>
      <c r="D70" s="39">
        <f>SUM(D72:D76)</f>
        <v>2255132</v>
      </c>
      <c r="E70" s="58">
        <f>D70/C70*100</f>
        <v>27.260169756971013</v>
      </c>
    </row>
    <row r="71" spans="1:5" s="20" customFormat="1" x14ac:dyDescent="0.25">
      <c r="A71" s="43" t="s">
        <v>62</v>
      </c>
      <c r="B71" s="6"/>
      <c r="C71" s="39"/>
      <c r="D71" s="39"/>
      <c r="E71" s="58"/>
    </row>
    <row r="72" spans="1:5" s="20" customFormat="1" ht="27.6" x14ac:dyDescent="0.25">
      <c r="A72" s="49" t="s">
        <v>228</v>
      </c>
      <c r="B72" s="6" t="s">
        <v>242</v>
      </c>
      <c r="C72" s="39"/>
      <c r="D72" s="39"/>
      <c r="E72" s="58"/>
    </row>
    <row r="73" spans="1:5" s="20" customFormat="1" ht="41.4" x14ac:dyDescent="0.25">
      <c r="A73" s="49" t="s">
        <v>229</v>
      </c>
      <c r="B73" s="6" t="s">
        <v>243</v>
      </c>
      <c r="C73" s="40">
        <v>3457432.3</v>
      </c>
      <c r="D73" s="40">
        <v>456560.4</v>
      </c>
      <c r="E73" s="58">
        <f>D73/C73*100</f>
        <v>13.205186982258482</v>
      </c>
    </row>
    <row r="74" spans="1:5" s="20" customFormat="1" ht="31.2" customHeight="1" x14ac:dyDescent="0.25">
      <c r="A74" s="49" t="s">
        <v>230</v>
      </c>
      <c r="B74" s="6" t="s">
        <v>244</v>
      </c>
      <c r="C74" s="40">
        <v>3926935.8</v>
      </c>
      <c r="D74" s="40">
        <v>1797638</v>
      </c>
      <c r="E74" s="58">
        <f>D74/C74*100</f>
        <v>45.777117109986875</v>
      </c>
    </row>
    <row r="75" spans="1:5" s="20" customFormat="1" ht="17.100000000000001" customHeight="1" x14ac:dyDescent="0.25">
      <c r="A75" s="49" t="s">
        <v>128</v>
      </c>
      <c r="B75" s="6" t="s">
        <v>245</v>
      </c>
      <c r="C75" s="40">
        <v>888258.3</v>
      </c>
      <c r="D75" s="40">
        <v>933.6</v>
      </c>
      <c r="E75" s="58">
        <f>D75/C75*100</f>
        <v>0.10510456249043774</v>
      </c>
    </row>
    <row r="76" spans="1:5" s="20" customFormat="1" ht="32.1" customHeight="1" x14ac:dyDescent="0.25">
      <c r="A76" s="49" t="s">
        <v>148</v>
      </c>
      <c r="B76" s="6" t="s">
        <v>246</v>
      </c>
      <c r="C76" s="40"/>
      <c r="D76" s="40"/>
      <c r="E76" s="58"/>
    </row>
    <row r="77" spans="1:5" s="20" customFormat="1" ht="32.1" customHeight="1" x14ac:dyDescent="0.25">
      <c r="A77" s="43" t="s">
        <v>240</v>
      </c>
      <c r="B77" s="6" t="s">
        <v>241</v>
      </c>
      <c r="C77" s="40"/>
      <c r="D77" s="40"/>
      <c r="E77" s="58"/>
    </row>
    <row r="78" spans="1:5" s="20" customFormat="1" ht="83.1" customHeight="1" x14ac:dyDescent="0.25">
      <c r="A78" s="43" t="s">
        <v>185</v>
      </c>
      <c r="B78" s="6" t="s">
        <v>184</v>
      </c>
      <c r="C78" s="40"/>
      <c r="D78" s="40">
        <v>4624.3999999999996</v>
      </c>
      <c r="E78" s="58"/>
    </row>
    <row r="79" spans="1:5" s="20" customFormat="1" ht="42.6" customHeight="1" x14ac:dyDescent="0.25">
      <c r="A79" s="44" t="s">
        <v>167</v>
      </c>
      <c r="B79" s="7" t="s">
        <v>165</v>
      </c>
      <c r="C79" s="41"/>
      <c r="D79" s="41">
        <v>-121568.4</v>
      </c>
      <c r="E79" s="58"/>
    </row>
    <row r="80" spans="1:5" ht="18" customHeight="1" x14ac:dyDescent="0.25">
      <c r="A80" s="42" t="s">
        <v>166</v>
      </c>
      <c r="B80" s="5" t="s">
        <v>63</v>
      </c>
      <c r="C80" s="38">
        <f>C6+C68</f>
        <v>12748445</v>
      </c>
      <c r="D80" s="38">
        <f>D6+D68</f>
        <v>3686468.06721</v>
      </c>
      <c r="E80" s="57">
        <f>D80/C80*100</f>
        <v>28.917001777157918</v>
      </c>
    </row>
    <row r="81" spans="1:5" ht="45" customHeight="1" x14ac:dyDescent="0.25">
      <c r="A81" s="43" t="s">
        <v>64</v>
      </c>
      <c r="B81" s="6"/>
      <c r="C81" s="9">
        <f>C80-C131+C132</f>
        <v>-295593.09999999963</v>
      </c>
      <c r="D81" s="9">
        <f>D80-D131+D132</f>
        <v>-73730.732790000271</v>
      </c>
      <c r="E81" s="58"/>
    </row>
    <row r="82" spans="1:5" ht="16.95" customHeight="1" x14ac:dyDescent="0.25">
      <c r="A82" s="42" t="s">
        <v>65</v>
      </c>
      <c r="B82" s="5" t="s">
        <v>66</v>
      </c>
      <c r="C82" s="3">
        <f>C83+C84+C85+C86+C87+C88+C89</f>
        <v>441061.8</v>
      </c>
      <c r="D82" s="3">
        <f>D83+D84+D85+D86+D87+D88+D89</f>
        <v>142137.29999999999</v>
      </c>
      <c r="E82" s="59">
        <f t="shared" ref="E82:E90" si="2">D82/C82*100</f>
        <v>32.226164224605256</v>
      </c>
    </row>
    <row r="83" spans="1:5" ht="55.2" x14ac:dyDescent="0.25">
      <c r="A83" s="43" t="s">
        <v>238</v>
      </c>
      <c r="B83" s="6" t="s">
        <v>67</v>
      </c>
      <c r="C83" s="17">
        <v>18690</v>
      </c>
      <c r="D83" s="9">
        <v>5365.7</v>
      </c>
      <c r="E83" s="58">
        <f t="shared" si="2"/>
        <v>28.708935259497053</v>
      </c>
    </row>
    <row r="84" spans="1:5" ht="69" x14ac:dyDescent="0.25">
      <c r="A84" s="43" t="s">
        <v>215</v>
      </c>
      <c r="B84" s="6" t="s">
        <v>68</v>
      </c>
      <c r="C84" s="17">
        <v>151598.5</v>
      </c>
      <c r="D84" s="9">
        <v>53345</v>
      </c>
      <c r="E84" s="58">
        <f t="shared" si="2"/>
        <v>35.188342892574795</v>
      </c>
    </row>
    <row r="85" spans="1:5" ht="19.5" customHeight="1" x14ac:dyDescent="0.25">
      <c r="A85" s="43" t="s">
        <v>69</v>
      </c>
      <c r="B85" s="6" t="s">
        <v>70</v>
      </c>
      <c r="C85" s="17">
        <v>111.7</v>
      </c>
      <c r="D85" s="9"/>
      <c r="E85" s="58">
        <f t="shared" si="2"/>
        <v>0</v>
      </c>
    </row>
    <row r="86" spans="1:5" ht="55.2" x14ac:dyDescent="0.25">
      <c r="A86" s="43" t="s">
        <v>114</v>
      </c>
      <c r="B86" s="6" t="s">
        <v>71</v>
      </c>
      <c r="C86" s="17">
        <v>26041.5</v>
      </c>
      <c r="D86" s="9">
        <v>9874.7999999999993</v>
      </c>
      <c r="E86" s="58">
        <f t="shared" si="2"/>
        <v>37.919474684637976</v>
      </c>
    </row>
    <row r="87" spans="1:5" ht="27.6" x14ac:dyDescent="0.25">
      <c r="A87" s="43" t="s">
        <v>236</v>
      </c>
      <c r="B87" s="6" t="s">
        <v>72</v>
      </c>
      <c r="C87" s="17"/>
      <c r="D87" s="9"/>
      <c r="E87" s="58"/>
    </row>
    <row r="88" spans="1:5" ht="15.75" customHeight="1" x14ac:dyDescent="0.25">
      <c r="A88" s="43" t="s">
        <v>73</v>
      </c>
      <c r="B88" s="6" t="s">
        <v>115</v>
      </c>
      <c r="C88" s="17">
        <v>14691.3</v>
      </c>
      <c r="D88" s="9"/>
      <c r="E88" s="58">
        <f t="shared" si="2"/>
        <v>0</v>
      </c>
    </row>
    <row r="89" spans="1:5" ht="15" customHeight="1" x14ac:dyDescent="0.25">
      <c r="A89" s="43" t="s">
        <v>74</v>
      </c>
      <c r="B89" s="6" t="s">
        <v>150</v>
      </c>
      <c r="C89" s="17">
        <v>229928.8</v>
      </c>
      <c r="D89" s="9">
        <v>73551.8</v>
      </c>
      <c r="E89" s="58">
        <f t="shared" si="2"/>
        <v>31.988946143327851</v>
      </c>
    </row>
    <row r="90" spans="1:5" ht="31.2" customHeight="1" x14ac:dyDescent="0.25">
      <c r="A90" s="42" t="s">
        <v>75</v>
      </c>
      <c r="B90" s="5" t="s">
        <v>76</v>
      </c>
      <c r="C90" s="3">
        <f>SUM(C91:C93)</f>
        <v>91228.6</v>
      </c>
      <c r="D90" s="3">
        <f>SUM(D91:D93)</f>
        <v>20893.099999999999</v>
      </c>
      <c r="E90" s="59">
        <f t="shared" si="2"/>
        <v>22.901918915778602</v>
      </c>
    </row>
    <row r="91" spans="1:5" x14ac:dyDescent="0.25">
      <c r="A91" s="43" t="s">
        <v>170</v>
      </c>
      <c r="B91" s="6" t="s">
        <v>169</v>
      </c>
      <c r="C91" s="17">
        <v>14618.3</v>
      </c>
      <c r="D91" s="9">
        <v>4727.5</v>
      </c>
      <c r="E91" s="58">
        <f t="shared" ref="E91:E96" si="3">D91/C91*100</f>
        <v>32.33960173207555</v>
      </c>
    </row>
    <row r="92" spans="1:5" ht="42.6" customHeight="1" x14ac:dyDescent="0.25">
      <c r="A92" s="43" t="s">
        <v>216</v>
      </c>
      <c r="B92" s="6" t="s">
        <v>116</v>
      </c>
      <c r="C92" s="17">
        <v>17825.3</v>
      </c>
      <c r="D92" s="9">
        <v>7080.6</v>
      </c>
      <c r="E92" s="58">
        <f t="shared" si="3"/>
        <v>39.722192613869055</v>
      </c>
    </row>
    <row r="93" spans="1:5" ht="44.25" customHeight="1" x14ac:dyDescent="0.25">
      <c r="A93" s="43" t="s">
        <v>146</v>
      </c>
      <c r="B93" s="6" t="s">
        <v>147</v>
      </c>
      <c r="C93" s="17">
        <v>58785</v>
      </c>
      <c r="D93" s="9">
        <v>9085</v>
      </c>
      <c r="E93" s="58">
        <f t="shared" si="3"/>
        <v>15.454622777919539</v>
      </c>
    </row>
    <row r="94" spans="1:5" ht="14.85" customHeight="1" x14ac:dyDescent="0.25">
      <c r="A94" s="42" t="s">
        <v>77</v>
      </c>
      <c r="B94" s="5" t="s">
        <v>78</v>
      </c>
      <c r="C94" s="3">
        <f>SUM(C95:C97)</f>
        <v>2930208</v>
      </c>
      <c r="D94" s="3">
        <f>SUM(D95:D97)</f>
        <v>315096</v>
      </c>
      <c r="E94" s="59">
        <f t="shared" si="3"/>
        <v>10.753366313927202</v>
      </c>
    </row>
    <row r="95" spans="1:5" ht="15" customHeight="1" x14ac:dyDescent="0.25">
      <c r="A95" s="43" t="s">
        <v>79</v>
      </c>
      <c r="B95" s="6" t="s">
        <v>80</v>
      </c>
      <c r="C95" s="17">
        <v>86330.6</v>
      </c>
      <c r="D95" s="9">
        <v>35295.199999999997</v>
      </c>
      <c r="E95" s="58">
        <f t="shared" si="3"/>
        <v>40.883765431955752</v>
      </c>
    </row>
    <row r="96" spans="1:5" ht="15.75" customHeight="1" x14ac:dyDescent="0.25">
      <c r="A96" s="43" t="s">
        <v>217</v>
      </c>
      <c r="B96" s="6" t="s">
        <v>130</v>
      </c>
      <c r="C96" s="17">
        <v>2155551.1</v>
      </c>
      <c r="D96" s="9">
        <v>228382.2</v>
      </c>
      <c r="E96" s="58">
        <f t="shared" si="3"/>
        <v>10.595072415587827</v>
      </c>
    </row>
    <row r="97" spans="1:5" ht="29.25" customHeight="1" x14ac:dyDescent="0.25">
      <c r="A97" s="43" t="s">
        <v>81</v>
      </c>
      <c r="B97" s="6" t="s">
        <v>117</v>
      </c>
      <c r="C97" s="17">
        <v>688326.3</v>
      </c>
      <c r="D97" s="9">
        <v>51418.6</v>
      </c>
      <c r="E97" s="58">
        <f t="shared" ref="E97:E103" si="4">D97/C97*100</f>
        <v>7.4700908566184374</v>
      </c>
    </row>
    <row r="98" spans="1:5" ht="19.2" customHeight="1" x14ac:dyDescent="0.25">
      <c r="A98" s="42" t="s">
        <v>82</v>
      </c>
      <c r="B98" s="5" t="s">
        <v>83</v>
      </c>
      <c r="C98" s="3">
        <f>C99+C100+C101+C102</f>
        <v>1057497.4000000001</v>
      </c>
      <c r="D98" s="3">
        <f>D99+D100+D101+D102</f>
        <v>255214.80000000002</v>
      </c>
      <c r="E98" s="59">
        <f t="shared" si="4"/>
        <v>24.133846570213787</v>
      </c>
    </row>
    <row r="99" spans="1:5" ht="14.7" customHeight="1" x14ac:dyDescent="0.25">
      <c r="A99" s="43" t="s">
        <v>84</v>
      </c>
      <c r="B99" s="6" t="s">
        <v>85</v>
      </c>
      <c r="C99" s="17">
        <v>115374.8</v>
      </c>
      <c r="D99" s="9">
        <v>36879.599999999999</v>
      </c>
      <c r="E99" s="58">
        <f t="shared" si="4"/>
        <v>31.965039159331155</v>
      </c>
    </row>
    <row r="100" spans="1:5" ht="16.5" customHeight="1" x14ac:dyDescent="0.25">
      <c r="A100" s="43" t="s">
        <v>86</v>
      </c>
      <c r="B100" s="6" t="s">
        <v>87</v>
      </c>
      <c r="C100" s="17">
        <v>146997.5</v>
      </c>
      <c r="D100" s="9">
        <v>136.1</v>
      </c>
      <c r="E100" s="58">
        <f t="shared" si="4"/>
        <v>9.2586608615792779E-2</v>
      </c>
    </row>
    <row r="101" spans="1:5" ht="15.75" customHeight="1" x14ac:dyDescent="0.25">
      <c r="A101" s="43" t="s">
        <v>118</v>
      </c>
      <c r="B101" s="6" t="s">
        <v>119</v>
      </c>
      <c r="C101" s="17">
        <v>676591.3</v>
      </c>
      <c r="D101" s="9">
        <v>172743.2</v>
      </c>
      <c r="E101" s="58">
        <f t="shared" si="4"/>
        <v>25.531395393348983</v>
      </c>
    </row>
    <row r="102" spans="1:5" ht="30" customHeight="1" x14ac:dyDescent="0.25">
      <c r="A102" s="43" t="s">
        <v>88</v>
      </c>
      <c r="B102" s="6" t="s">
        <v>120</v>
      </c>
      <c r="C102" s="17">
        <v>118533.8</v>
      </c>
      <c r="D102" s="9">
        <v>45455.9</v>
      </c>
      <c r="E102" s="58">
        <f t="shared" si="4"/>
        <v>38.348471069011545</v>
      </c>
    </row>
    <row r="103" spans="1:5" s="19" customFormat="1" ht="15.6" customHeight="1" x14ac:dyDescent="0.25">
      <c r="A103" s="42" t="s">
        <v>89</v>
      </c>
      <c r="B103" s="5" t="s">
        <v>90</v>
      </c>
      <c r="C103" s="3">
        <f>SUM(C104:C106)</f>
        <v>137402.5</v>
      </c>
      <c r="D103" s="3">
        <f>SUM(D104:D106)</f>
        <v>9846.4</v>
      </c>
      <c r="E103" s="59">
        <f t="shared" si="4"/>
        <v>7.1660995978966895</v>
      </c>
    </row>
    <row r="104" spans="1:5" ht="15" customHeight="1" x14ac:dyDescent="0.25">
      <c r="A104" s="44" t="s">
        <v>250</v>
      </c>
      <c r="B104" s="7" t="s">
        <v>249</v>
      </c>
      <c r="C104" s="18">
        <v>111198.1</v>
      </c>
      <c r="D104" s="10"/>
      <c r="E104" s="58"/>
    </row>
    <row r="105" spans="1:5" ht="28.5" customHeight="1" x14ac:dyDescent="0.25">
      <c r="A105" s="43" t="s">
        <v>121</v>
      </c>
      <c r="B105" s="6" t="s">
        <v>123</v>
      </c>
      <c r="C105" s="17">
        <v>9733.4</v>
      </c>
      <c r="D105" s="9">
        <v>3642</v>
      </c>
      <c r="E105" s="58">
        <f t="shared" ref="E105:E131" si="5">D105/C105*100</f>
        <v>37.417551934575791</v>
      </c>
    </row>
    <row r="106" spans="1:5" ht="28.35" customHeight="1" x14ac:dyDescent="0.25">
      <c r="A106" s="43" t="s">
        <v>91</v>
      </c>
      <c r="B106" s="6" t="s">
        <v>122</v>
      </c>
      <c r="C106" s="17">
        <v>16471</v>
      </c>
      <c r="D106" s="9">
        <v>6204.4</v>
      </c>
      <c r="E106" s="58">
        <f t="shared" si="5"/>
        <v>37.668629712828604</v>
      </c>
    </row>
    <row r="107" spans="1:5" ht="15" customHeight="1" x14ac:dyDescent="0.25">
      <c r="A107" s="42" t="s">
        <v>92</v>
      </c>
      <c r="B107" s="5" t="s">
        <v>93</v>
      </c>
      <c r="C107" s="3">
        <f>SUM(C108:C112)</f>
        <v>7421847.9000000004</v>
      </c>
      <c r="D107" s="3">
        <f>SUM(D108:D112)</f>
        <v>2591557.2000000002</v>
      </c>
      <c r="E107" s="59">
        <f t="shared" si="5"/>
        <v>34.917950824618757</v>
      </c>
    </row>
    <row r="108" spans="1:5" x14ac:dyDescent="0.25">
      <c r="A108" s="43" t="s">
        <v>94</v>
      </c>
      <c r="B108" s="6" t="s">
        <v>95</v>
      </c>
      <c r="C108" s="17">
        <v>3806418.9</v>
      </c>
      <c r="D108" s="9">
        <v>1194737.3999999999</v>
      </c>
      <c r="E108" s="58">
        <f t="shared" si="5"/>
        <v>31.387438728827245</v>
      </c>
    </row>
    <row r="109" spans="1:5" ht="18" customHeight="1" x14ac:dyDescent="0.25">
      <c r="A109" s="43" t="s">
        <v>96</v>
      </c>
      <c r="B109" s="6" t="s">
        <v>97</v>
      </c>
      <c r="C109" s="17">
        <v>3089153.9</v>
      </c>
      <c r="D109" s="9">
        <v>1227955.1000000001</v>
      </c>
      <c r="E109" s="58">
        <f t="shared" si="5"/>
        <v>39.750531690894391</v>
      </c>
    </row>
    <row r="110" spans="1:5" ht="18" customHeight="1" x14ac:dyDescent="0.25">
      <c r="A110" s="43" t="s">
        <v>222</v>
      </c>
      <c r="B110" s="6" t="s">
        <v>223</v>
      </c>
      <c r="C110" s="17">
        <v>351006</v>
      </c>
      <c r="D110" s="9">
        <v>118953.2</v>
      </c>
      <c r="E110" s="58">
        <f t="shared" si="5"/>
        <v>33.88922126687293</v>
      </c>
    </row>
    <row r="111" spans="1:5" x14ac:dyDescent="0.25">
      <c r="A111" s="43" t="s">
        <v>247</v>
      </c>
      <c r="B111" s="6" t="s">
        <v>98</v>
      </c>
      <c r="C111" s="17">
        <v>35577.699999999997</v>
      </c>
      <c r="D111" s="9">
        <v>82.5</v>
      </c>
      <c r="E111" s="58">
        <f t="shared" si="5"/>
        <v>0.23188682798494564</v>
      </c>
    </row>
    <row r="112" spans="1:5" ht="16.5" customHeight="1" x14ac:dyDescent="0.25">
      <c r="A112" s="43" t="s">
        <v>99</v>
      </c>
      <c r="B112" s="6" t="s">
        <v>100</v>
      </c>
      <c r="C112" s="17">
        <v>139691.4</v>
      </c>
      <c r="D112" s="9">
        <v>49829</v>
      </c>
      <c r="E112" s="58">
        <f t="shared" si="5"/>
        <v>35.6707714290214</v>
      </c>
    </row>
    <row r="113" spans="1:5" x14ac:dyDescent="0.25">
      <c r="A113" s="42" t="s">
        <v>214</v>
      </c>
      <c r="B113" s="5" t="s">
        <v>101</v>
      </c>
      <c r="C113" s="3">
        <f>SUM(C114:C115)</f>
        <v>269385.40000000002</v>
      </c>
      <c r="D113" s="3">
        <f>SUM(D114:D115)</f>
        <v>103097.60000000001</v>
      </c>
      <c r="E113" s="59">
        <f t="shared" si="5"/>
        <v>38.271413372810848</v>
      </c>
    </row>
    <row r="114" spans="1:5" x14ac:dyDescent="0.25">
      <c r="A114" s="43" t="s">
        <v>102</v>
      </c>
      <c r="B114" s="6" t="s">
        <v>103</v>
      </c>
      <c r="C114" s="17">
        <v>226762.1</v>
      </c>
      <c r="D114" s="9">
        <v>87436</v>
      </c>
      <c r="E114" s="58">
        <f t="shared" si="5"/>
        <v>38.558471631723293</v>
      </c>
    </row>
    <row r="115" spans="1:5" ht="27.6" customHeight="1" x14ac:dyDescent="0.25">
      <c r="A115" s="43" t="s">
        <v>218</v>
      </c>
      <c r="B115" s="6" t="s">
        <v>106</v>
      </c>
      <c r="C115" s="17">
        <v>42623.3</v>
      </c>
      <c r="D115" s="9">
        <v>15661.6</v>
      </c>
      <c r="E115" s="58">
        <f t="shared" si="5"/>
        <v>36.744222056950072</v>
      </c>
    </row>
    <row r="116" spans="1:5" ht="13.35" customHeight="1" x14ac:dyDescent="0.25">
      <c r="A116" s="42" t="s">
        <v>107</v>
      </c>
      <c r="B116" s="5" t="s">
        <v>108</v>
      </c>
      <c r="C116" s="3">
        <f>SUM(C117:C120)</f>
        <v>171828.30000000002</v>
      </c>
      <c r="D116" s="3">
        <f>SUM(D117:D120)</f>
        <v>124038.8</v>
      </c>
      <c r="E116" s="59">
        <f t="shared" si="5"/>
        <v>72.187643129798744</v>
      </c>
    </row>
    <row r="117" spans="1:5" ht="17.7" customHeight="1" x14ac:dyDescent="0.25">
      <c r="A117" s="43" t="s">
        <v>109</v>
      </c>
      <c r="B117" s="6" t="s">
        <v>110</v>
      </c>
      <c r="C117" s="17">
        <v>661.4</v>
      </c>
      <c r="D117" s="9">
        <v>185.6</v>
      </c>
      <c r="E117" s="58">
        <f t="shared" si="5"/>
        <v>28.06168732990626</v>
      </c>
    </row>
    <row r="118" spans="1:5" ht="15" customHeight="1" x14ac:dyDescent="0.25">
      <c r="A118" s="43" t="s">
        <v>111</v>
      </c>
      <c r="B118" s="6" t="s">
        <v>112</v>
      </c>
      <c r="C118" s="17">
        <v>8287.6</v>
      </c>
      <c r="D118" s="9">
        <v>3550.6</v>
      </c>
      <c r="E118" s="58">
        <f t="shared" si="5"/>
        <v>42.842318644722234</v>
      </c>
    </row>
    <row r="119" spans="1:5" ht="16.5" customHeight="1" x14ac:dyDescent="0.25">
      <c r="A119" s="43" t="s">
        <v>124</v>
      </c>
      <c r="B119" s="6" t="s">
        <v>125</v>
      </c>
      <c r="C119" s="17">
        <v>162346.1</v>
      </c>
      <c r="D119" s="9">
        <v>120200.5</v>
      </c>
      <c r="E119" s="58">
        <f t="shared" si="5"/>
        <v>74.03965971464666</v>
      </c>
    </row>
    <row r="120" spans="1:5" ht="27.75" customHeight="1" x14ac:dyDescent="0.25">
      <c r="A120" s="43" t="s">
        <v>188</v>
      </c>
      <c r="B120" s="6" t="s">
        <v>189</v>
      </c>
      <c r="C120" s="17">
        <v>533.20000000000005</v>
      </c>
      <c r="D120" s="9">
        <v>102.1</v>
      </c>
      <c r="E120" s="58">
        <f t="shared" si="5"/>
        <v>19.148537134283568</v>
      </c>
    </row>
    <row r="121" spans="1:5" ht="14.85" customHeight="1" x14ac:dyDescent="0.25">
      <c r="A121" s="42" t="s">
        <v>155</v>
      </c>
      <c r="B121" s="5" t="s">
        <v>132</v>
      </c>
      <c r="C121" s="3">
        <f>C122+C123+C124+C125</f>
        <v>362166.2</v>
      </c>
      <c r="D121" s="3">
        <f>D122+D123+D124+D125</f>
        <v>137618.70000000001</v>
      </c>
      <c r="E121" s="59">
        <f t="shared" si="5"/>
        <v>37.998769625658056</v>
      </c>
    </row>
    <row r="122" spans="1:5" ht="14.1" customHeight="1" x14ac:dyDescent="0.25">
      <c r="A122" s="44" t="s">
        <v>151</v>
      </c>
      <c r="B122" s="7" t="s">
        <v>152</v>
      </c>
      <c r="C122" s="18">
        <v>43534.9</v>
      </c>
      <c r="D122" s="10">
        <v>26460</v>
      </c>
      <c r="E122" s="58">
        <f t="shared" si="5"/>
        <v>60.778823426722006</v>
      </c>
    </row>
    <row r="123" spans="1:5" ht="15.6" customHeight="1" x14ac:dyDescent="0.25">
      <c r="A123" s="44" t="s">
        <v>153</v>
      </c>
      <c r="B123" s="7" t="s">
        <v>154</v>
      </c>
      <c r="C123" s="18">
        <v>7576.5</v>
      </c>
      <c r="D123" s="10">
        <v>1764</v>
      </c>
      <c r="E123" s="58">
        <f t="shared" si="5"/>
        <v>23.282518313205305</v>
      </c>
    </row>
    <row r="124" spans="1:5" ht="15.6" customHeight="1" x14ac:dyDescent="0.25">
      <c r="A124" s="44" t="s">
        <v>224</v>
      </c>
      <c r="B124" s="7" t="s">
        <v>225</v>
      </c>
      <c r="C124" s="18">
        <v>294517.8</v>
      </c>
      <c r="D124" s="10">
        <v>102103.1</v>
      </c>
      <c r="E124" s="58">
        <f t="shared" si="5"/>
        <v>34.667887645500542</v>
      </c>
    </row>
    <row r="125" spans="1:5" ht="31.2" customHeight="1" x14ac:dyDescent="0.25">
      <c r="A125" s="44" t="s">
        <v>226</v>
      </c>
      <c r="B125" s="7" t="s">
        <v>227</v>
      </c>
      <c r="C125" s="18">
        <v>16537</v>
      </c>
      <c r="D125" s="10">
        <v>7291.6</v>
      </c>
      <c r="E125" s="58">
        <f t="shared" si="5"/>
        <v>44.092640744996068</v>
      </c>
    </row>
    <row r="126" spans="1:5" ht="14.7" customHeight="1" x14ac:dyDescent="0.25">
      <c r="A126" s="45" t="s">
        <v>156</v>
      </c>
      <c r="B126" s="5" t="s">
        <v>157</v>
      </c>
      <c r="C126" s="4">
        <f>C127+C128</f>
        <v>15048.6</v>
      </c>
      <c r="D126" s="4">
        <f>D127+D128</f>
        <v>3370.3</v>
      </c>
      <c r="E126" s="59">
        <f t="shared" si="5"/>
        <v>22.396103292000586</v>
      </c>
    </row>
    <row r="127" spans="1:5" ht="13.5" customHeight="1" x14ac:dyDescent="0.25">
      <c r="A127" s="43" t="s">
        <v>104</v>
      </c>
      <c r="B127" s="7" t="s">
        <v>158</v>
      </c>
      <c r="C127" s="18">
        <v>7000</v>
      </c>
      <c r="D127" s="10">
        <v>274.3</v>
      </c>
      <c r="E127" s="58">
        <f t="shared" si="5"/>
        <v>3.918571428571429</v>
      </c>
    </row>
    <row r="128" spans="1:5" ht="20.100000000000001" customHeight="1" x14ac:dyDescent="0.25">
      <c r="A128" s="43" t="s">
        <v>105</v>
      </c>
      <c r="B128" s="7" t="s">
        <v>159</v>
      </c>
      <c r="C128" s="18">
        <v>8048.6</v>
      </c>
      <c r="D128" s="10">
        <v>3096</v>
      </c>
      <c r="E128" s="58">
        <f t="shared" si="5"/>
        <v>38.466317123474887</v>
      </c>
    </row>
    <row r="129" spans="1:5" ht="27.6" customHeight="1" x14ac:dyDescent="0.25">
      <c r="A129" s="45" t="s">
        <v>160</v>
      </c>
      <c r="B129" s="5" t="s">
        <v>161</v>
      </c>
      <c r="C129" s="3">
        <f>C130</f>
        <v>146363.4</v>
      </c>
      <c r="D129" s="3">
        <f>D130</f>
        <v>57328.6</v>
      </c>
      <c r="E129" s="59">
        <f t="shared" si="5"/>
        <v>39.168671949408122</v>
      </c>
    </row>
    <row r="130" spans="1:5" ht="27" customHeight="1" x14ac:dyDescent="0.25">
      <c r="A130" s="43" t="s">
        <v>239</v>
      </c>
      <c r="B130" s="6" t="s">
        <v>162</v>
      </c>
      <c r="C130" s="17">
        <v>146363.4</v>
      </c>
      <c r="D130" s="9">
        <v>57328.6</v>
      </c>
      <c r="E130" s="58">
        <f t="shared" si="5"/>
        <v>39.168671949408122</v>
      </c>
    </row>
    <row r="131" spans="1:5" ht="16.2" customHeight="1" x14ac:dyDescent="0.25">
      <c r="A131" s="42" t="s">
        <v>113</v>
      </c>
      <c r="B131" s="25">
        <v>9600</v>
      </c>
      <c r="C131" s="50">
        <f>C82+C90+C94+C98+C103+C107+C113+C116+C121+C126+C129</f>
        <v>13044038.1</v>
      </c>
      <c r="D131" s="26">
        <f>D82+D90+D94+D98+D103+D107+D113+D116+D121+D126+D129</f>
        <v>3760198.8000000003</v>
      </c>
      <c r="E131" s="60">
        <f t="shared" si="5"/>
        <v>28.82695351832804</v>
      </c>
    </row>
    <row r="132" spans="1:5" ht="32.4" customHeight="1" x14ac:dyDescent="0.25">
      <c r="A132" s="46" t="s">
        <v>233</v>
      </c>
      <c r="B132" s="5"/>
      <c r="C132" s="8"/>
      <c r="D132" s="8"/>
      <c r="E132" s="53"/>
    </row>
    <row r="133" spans="1:5" ht="16.2" customHeight="1" x14ac:dyDescent="0.25">
      <c r="A133" s="27"/>
      <c r="B133" s="28"/>
      <c r="C133" s="29"/>
      <c r="D133" s="29"/>
      <c r="E133" s="30"/>
    </row>
    <row r="134" spans="1:5" ht="16.2" customHeight="1" x14ac:dyDescent="0.25">
      <c r="A134" s="27"/>
      <c r="B134" s="28"/>
      <c r="C134" s="29"/>
      <c r="D134" s="29"/>
      <c r="E134" s="30"/>
    </row>
    <row r="135" spans="1:5" ht="13.2" customHeight="1" x14ac:dyDescent="0.25">
      <c r="A135" s="65"/>
      <c r="B135" s="66"/>
      <c r="C135" s="66"/>
      <c r="D135" s="66"/>
      <c r="E135" s="66"/>
    </row>
    <row r="136" spans="1:5" ht="18" customHeight="1" x14ac:dyDescent="0.25">
      <c r="A136" s="61" t="s">
        <v>253</v>
      </c>
      <c r="B136" s="61"/>
      <c r="C136" s="62"/>
      <c r="D136" s="31"/>
      <c r="E136" s="48" t="s">
        <v>254</v>
      </c>
    </row>
  </sheetData>
  <autoFilter ref="B1:B136"/>
  <mergeCells count="3">
    <mergeCell ref="A1:E1"/>
    <mergeCell ref="A2:E2"/>
    <mergeCell ref="A135:E135"/>
  </mergeCells>
  <pageMargins left="1.1811023622047245" right="0.39370078740157483" top="0.39370078740157483" bottom="0.39370078740157483" header="0.11811023622047245" footer="0.11811023622047245"/>
  <pageSetup paperSize="9" scale="69" fitToHeight="4" orientation="portrait" r:id="rId1"/>
  <headerFooter alignWithMargins="0"/>
  <rowBreaks count="3" manualBreakCount="3">
    <brk id="33" max="4" man="1"/>
    <brk id="54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01.06.2019</vt:lpstr>
      <vt:lpstr>' 01.06.2019'!Область_печати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Курукова Татьяна Александровна</cp:lastModifiedBy>
  <cp:lastPrinted>2019-05-06T10:28:14Z</cp:lastPrinted>
  <dcterms:created xsi:type="dcterms:W3CDTF">1996-10-08T23:32:33Z</dcterms:created>
  <dcterms:modified xsi:type="dcterms:W3CDTF">2019-06-10T11:12:04Z</dcterms:modified>
</cp:coreProperties>
</file>