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20" windowWidth="19200" windowHeight="11475" tabRatio="844"/>
  </bookViews>
  <sheets>
    <sheet name=" 01.07.2019" sheetId="330" r:id="rId1"/>
  </sheets>
  <definedNames>
    <definedName name="_xlnm._FilterDatabase" localSheetId="0" hidden="1">' 01.07.2019'!$B$1:$B$135</definedName>
    <definedName name="_xlnm.Print_Area" localSheetId="0">' 01.07.2019'!$A$1:$E$135</definedName>
  </definedNames>
  <calcPr calcId="145621"/>
</workbook>
</file>

<file path=xl/calcChain.xml><?xml version="1.0" encoding="utf-8"?>
<calcChain xmlns="http://schemas.openxmlformats.org/spreadsheetml/2006/main">
  <c r="D31" i="330" l="1"/>
  <c r="D70" i="330" l="1"/>
  <c r="D126" i="330"/>
  <c r="D94" i="330" l="1"/>
  <c r="C94" i="330"/>
  <c r="D90" i="330" l="1"/>
  <c r="C90" i="330"/>
  <c r="E29" i="330" l="1"/>
  <c r="E60" i="330"/>
  <c r="D107" i="330" l="1"/>
  <c r="C31" i="330" l="1"/>
  <c r="D68" i="330" l="1"/>
  <c r="D40" i="330"/>
  <c r="D116" i="330" l="1"/>
  <c r="D98" i="330"/>
  <c r="D48" i="330" l="1"/>
  <c r="D121" i="330" l="1"/>
  <c r="E85" i="330" l="1"/>
  <c r="D82" i="330" l="1"/>
  <c r="D45" i="330" l="1"/>
  <c r="D42" i="330"/>
  <c r="D23" i="330"/>
  <c r="D20" i="330"/>
  <c r="D16" i="330"/>
  <c r="D12" i="330"/>
  <c r="D8" i="330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E11" i="330"/>
  <c r="D6" i="330" l="1"/>
  <c r="E10" i="330"/>
  <c r="D80" i="330" l="1"/>
  <c r="D81" i="330" s="1"/>
  <c r="E6" i="330"/>
  <c r="E80" i="330" l="1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<sst xmlns="http://schemas.openxmlformats.org/spreadsheetml/2006/main" count="256" uniqueCount="255">
  <si>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</si>
  <si>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</si>
  <si>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</si>
  <si>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</si>
  <si>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</si>
  <si>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</si>
  <si>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</si>
  <si>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</si>
  <si>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</si>
  <si>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</si>
  <si>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</si>
  <si>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</si>
  <si>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</si>
  <si>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</si>
  <si>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</si>
  <si>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</si>
  <si>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</si>
  <si>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</si>
  <si>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</si>
  <si>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</si>
  <si>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</si>
  <si>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</si>
  <si>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</si>
  <si>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</si>
  <si>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</si>
  <si>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</si>
  <si>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</si>
  <si>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</si>
  <si>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</si>
  <si>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</si>
  <si>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</si>
  <si>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</si>
  <si>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</si>
  <si>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</si>
  <si>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</si>
  <si>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</si>
  <si>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</si>
  <si>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</si>
  <si>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</si>
  <si>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</si>
  <si>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</si>
  <si>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</si>
  <si>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</si>
  <si>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</si>
  <si>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</si>
  <si>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</si>
  <si>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</si>
  <si>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</si>
  <si>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</si>
  <si>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</si>
  <si>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</si>
  <si>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</si>
  <si>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</si>
  <si>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</si>
  <si>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</si>
  <si>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</si>
  <si>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</si>
  <si>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</si>
  <si>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</si>
  <si>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</si>
  <si>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</si>
  <si>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</si>
  <si>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</si>
  <si>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</si>
  <si>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</si>
  <si>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</si>
  <si>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</si>
  <si>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</si>
  <si>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</si>
  <si>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</si>
  <si>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</si>
  <si>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</si>
  <si>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</si>
  <si>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</si>
  <si>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</si>
  <si>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</si>
  <si>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</si>
  <si>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</si>
  <si>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</si>
  <si>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</si>
  <si>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</si>
  <si>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</si>
  <si>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</si>
  <si>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</si>
  <si>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</si>
  <si>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</si>
  <si>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</si>
  <si>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</si>
  <si>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</si>
  <si>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</si>
  <si>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</si>
  <si>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</si>
  <si>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</si>
  <si>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</si>
  <si>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</si>
  <si>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</si>
  <si>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</si>
  <si>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</si>
  <si>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</si>
  <si>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</si>
  <si>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</si>
  <si>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</si>
  <si>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</si>
  <si>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</si>
  <si>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</si>
  <si>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</si>
  <si>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</si>
  <si>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</si>
  <si>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</si>
  <si>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</si>
  <si>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</si>
  <si>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</si>
  <si>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</si>
  <si>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</si>
  <si>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</si>
  <si>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</si>
  <si>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</si>
  <si>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</si>
  <si>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</si>
  <si>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</si>
  <si>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</si>
  <si>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</si>
  <si>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</si>
  <si>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</si>
  <si>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</si>
  <si>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</si>
  <si>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</si>
  <si>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</si>
  <si>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</si>
  <si>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</si>
  <si>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</si>
  <si>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</si>
  <si>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</si>
  <si>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</si>
  <si>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</si>
  <si>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</si>
  <si>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</si>
  <si>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</si>
  <si>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</si>
  <si>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</si>
  <si>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</si>
  <si>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</si>
  <si>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</si>
  <si>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</si>
  <si>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</si>
  <si>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</si>
  <si>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</si>
  <si>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</si>
  <si>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</si>
  <si>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</si>
  <si>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</si>
  <si>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</si>
  <si>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</si>
  <si>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</si>
  <si>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</si>
  <si>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</si>
  <si>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</si>
  <si>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</si>
  <si>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</si>
  <si>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</si>
  <si>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</si>
  <si>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</si>
  <si>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</si>
  <si>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</si>
  <si>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</si>
  <si>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</si>
  <si>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</si>
  <si>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</si>
  <si>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</si>
  <si>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</si>
  <si>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</si>
  <si>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</si>
  <si>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</si>
  <si>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</si>
  <si>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</si>
  <si>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</si>
  <si>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</si>
  <si>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</si>
  <si>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</si>
  <si>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</si>
  <si>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</si>
  <si>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</si>
  <si>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</si>
  <si>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</si>
  <si>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</si>
  <si>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</si>
  <si>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</si>
  <si>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</si>
  <si>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</si>
  <si>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</si>
  <si>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</si>
  <si>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</si>
  <si>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</si>
  <si>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</si>
  <si>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</si>
  <si>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</si>
  <si>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</si>
  <si>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</si>
  <si>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</si>
  <si>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</si>
  <si>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</si>
  <si>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</si>
  <si>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</si>
  <si>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</si>
  <si>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</si>
  <si>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</si>
  <si>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</si>
  <si>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</si>
  <si>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</si>
  <si>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</si>
  <si>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</si>
  <si>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</si>
  <si>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</si>
  <si>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</si>
  <si>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</si>
  <si>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</si>
  <si>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</si>
  <si>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</si>
  <si>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</si>
  <si>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</si>
  <si>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</si>
  <si>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</si>
  <si>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</si>
  <si>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</si>
  <si>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</si>
  <si>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</si>
  <si>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</si>
  <si>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</si>
  <si>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</si>
  <si>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</si>
  <si>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</si>
  <si>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</si>
  <si>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</si>
  <si>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</si>
  <si>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</si>
  <si>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</si>
  <si>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</si>
  <si>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</si>
  <si>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</si>
  <si>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</si>
  <si>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</si>
  <si>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</si>
  <si>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</si>
  <si>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</si>
  <si>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</si>
  <si>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</si>
  <si>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</si>
  <si>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</si>
  <si>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</si>
  <si>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</si>
  <si>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</si>
  <si>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 xml:space="preserve">Начальник финансового управления администрации города Чебоксары                                                                                 </t>
  </si>
  <si>
    <t>Н.Г. Куликова</t>
  </si>
  <si>
    <t xml:space="preserve">Исполнено                за  январь-июнь 2019 года     (тыс.руб.)   </t>
  </si>
  <si>
    <t>по состоянию на 01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</si>
</sst>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2">
      <alignment horizontal="right" vertical="top" shrinkToFit="1"/>
    </xf>
    <xf numFmtId="166" fontId="18" fillId="23" borderId="2">
      <alignment horizontal="right" vertical="top" shrinkToFit="1"/>
    </xf>
    <xf numFmtId="166" fontId="19" fillId="0" borderId="2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2">
      <alignment horizontal="right" vertical="center" shrinkToFit="1"/>
    </xf>
    <xf numFmtId="166" fontId="20" fillId="23" borderId="2">
      <alignment horizontal="right" vertical="top" shrinkToFit="1"/>
    </xf>
    <xf numFmtId="166" fontId="20" fillId="25" borderId="2">
      <alignment horizontal="right" vertical="top" shrinkToFit="1"/>
    </xf>
    <xf numFmtId="166" fontId="20" fillId="0" borderId="2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3"/>
    <xf numFmtId="0" fontId="19" fillId="0" borderId="0">
      <alignment horizontal="center" vertical="center" shrinkToFit="1"/>
    </xf>
    <xf numFmtId="0" fontId="19" fillId="26" borderId="3"/>
    <xf numFmtId="0" fontId="19" fillId="0" borderId="2">
      <alignment horizontal="center" vertical="center" wrapText="1"/>
    </xf>
    <xf numFmtId="0" fontId="19" fillId="26" borderId="3"/>
    <xf numFmtId="0" fontId="20" fillId="0" borderId="2">
      <alignment horizontal="center" vertical="center" wrapText="1"/>
    </xf>
    <xf numFmtId="0" fontId="19" fillId="27" borderId="4"/>
    <xf numFmtId="0" fontId="20" fillId="0" borderId="2">
      <alignment horizontal="center" vertical="center" wrapText="1"/>
    </xf>
    <xf numFmtId="0" fontId="19" fillId="26" borderId="4"/>
    <xf numFmtId="49" fontId="19" fillId="0" borderId="2">
      <alignment horizontal="left" vertical="top" wrapText="1" indent="2"/>
    </xf>
    <xf numFmtId="0" fontId="19" fillId="26" borderId="4"/>
    <xf numFmtId="0" fontId="20" fillId="23" borderId="2">
      <alignment vertical="top" wrapText="1"/>
    </xf>
    <xf numFmtId="0" fontId="18" fillId="0" borderId="2">
      <alignment horizontal="left"/>
    </xf>
    <xf numFmtId="0" fontId="20" fillId="23" borderId="2">
      <alignment vertical="top" wrapText="1"/>
    </xf>
    <xf numFmtId="0" fontId="20" fillId="25" borderId="2">
      <alignment vertical="top" wrapText="1"/>
    </xf>
    <xf numFmtId="0" fontId="19" fillId="27" borderId="5"/>
    <xf numFmtId="0" fontId="20" fillId="25" borderId="2">
      <alignment vertical="top" wrapText="1"/>
    </xf>
    <xf numFmtId="0" fontId="20" fillId="0" borderId="2">
      <alignment vertical="top" wrapText="1"/>
    </xf>
    <xf numFmtId="0" fontId="19" fillId="0" borderId="0"/>
    <xf numFmtId="0" fontId="20" fillId="0" borderId="2">
      <alignment vertical="top" wrapText="1"/>
    </xf>
    <xf numFmtId="0" fontId="19" fillId="26" borderId="5"/>
    <xf numFmtId="0" fontId="19" fillId="0" borderId="0">
      <alignment horizontal="left" wrapText="1"/>
    </xf>
    <xf numFmtId="0" fontId="19" fillId="26" borderId="5"/>
    <xf numFmtId="0" fontId="20" fillId="0" borderId="2"/>
    <xf numFmtId="49" fontId="19" fillId="0" borderId="2">
      <alignment horizontal="center" vertical="top" shrinkToFit="1"/>
    </xf>
    <xf numFmtId="0" fontId="20" fillId="0" borderId="2"/>
    <xf numFmtId="0" fontId="19" fillId="0" borderId="0">
      <alignment wrapText="1"/>
    </xf>
    <xf numFmtId="4" fontId="19" fillId="0" borderId="2">
      <alignment horizontal="right" vertical="top" shrinkToFit="1"/>
    </xf>
    <xf numFmtId="0" fontId="19" fillId="0" borderId="0">
      <alignment wrapText="1"/>
    </xf>
    <xf numFmtId="0" fontId="20" fillId="0" borderId="2">
      <alignment horizontal="center" vertical="center" wrapText="1"/>
    </xf>
    <xf numFmtId="4" fontId="18" fillId="22" borderId="2">
      <alignment horizontal="right" vertical="top" shrinkToFit="1"/>
    </xf>
    <xf numFmtId="0" fontId="20" fillId="0" borderId="2">
      <alignment horizontal="center" vertical="center" wrapText="1"/>
    </xf>
    <xf numFmtId="49" fontId="20" fillId="23" borderId="2">
      <alignment horizontal="left" vertical="top" shrinkToFit="1"/>
    </xf>
    <xf numFmtId="0" fontId="19" fillId="0" borderId="2">
      <alignment horizontal="center" vertical="center" wrapText="1"/>
    </xf>
    <xf numFmtId="49" fontId="20" fillId="23" borderId="2">
      <alignment horizontal="left" vertical="top" shrinkToFit="1"/>
    </xf>
    <xf numFmtId="0" fontId="20" fillId="25" borderId="6">
      <alignment wrapText="1"/>
    </xf>
    <xf numFmtId="0" fontId="19" fillId="0" borderId="0">
      <alignment horizontal="left" wrapText="1"/>
    </xf>
    <xf numFmtId="0" fontId="20" fillId="25" borderId="6">
      <alignment wrapText="1"/>
    </xf>
    <xf numFmtId="49" fontId="20" fillId="0" borderId="2">
      <alignment horizontal="left" vertical="top" shrinkToFit="1"/>
    </xf>
    <xf numFmtId="10" fontId="19" fillId="0" borderId="2">
      <alignment horizontal="right" vertical="top" shrinkToFit="1"/>
    </xf>
    <xf numFmtId="49" fontId="20" fillId="0" borderId="2">
      <alignment horizontal="left" vertical="top" shrinkToFit="1"/>
    </xf>
    <xf numFmtId="0" fontId="20" fillId="24" borderId="2">
      <alignment horizontal="left" vertical="center" shrinkToFit="1"/>
    </xf>
    <xf numFmtId="10" fontId="18" fillId="22" borderId="2">
      <alignment horizontal="right" vertical="top" shrinkToFit="1"/>
    </xf>
    <xf numFmtId="0" fontId="20" fillId="24" borderId="2">
      <alignment horizontal="left" vertical="center" shrinkToFit="1"/>
    </xf>
    <xf numFmtId="49" fontId="20" fillId="25" borderId="7">
      <alignment horizontal="left" vertical="top" shrinkToFit="1"/>
    </xf>
    <xf numFmtId="0" fontId="22" fillId="0" borderId="0">
      <alignment horizontal="center" wrapText="1"/>
    </xf>
    <xf numFmtId="49" fontId="20" fillId="25" borderId="7">
      <alignment horizontal="left" vertical="top" shrinkToFit="1"/>
    </xf>
    <xf numFmtId="0" fontId="20" fillId="0" borderId="2">
      <alignment horizontal="center" vertical="center" wrapText="1"/>
    </xf>
    <xf numFmtId="0" fontId="22" fillId="0" borderId="0">
      <alignment horizontal="center"/>
    </xf>
    <xf numFmtId="0" fontId="20" fillId="0" borderId="2">
      <alignment horizontal="center" vertical="center" wrapText="1"/>
    </xf>
    <xf numFmtId="4" fontId="20" fillId="23" borderId="2">
      <alignment horizontal="right" vertical="top" shrinkToFit="1"/>
    </xf>
    <xf numFmtId="0" fontId="18" fillId="0" borderId="2">
      <alignment vertical="top" wrapText="1"/>
    </xf>
    <xf numFmtId="4" fontId="20" fillId="23" borderId="2">
      <alignment horizontal="right" vertical="top" shrinkToFit="1"/>
    </xf>
    <xf numFmtId="4" fontId="20" fillId="25" borderId="2">
      <alignment horizontal="right" vertical="top" shrinkToFit="1"/>
    </xf>
    <xf numFmtId="4" fontId="18" fillId="23" borderId="2">
      <alignment horizontal="right" vertical="top" shrinkToFit="1"/>
    </xf>
    <xf numFmtId="4" fontId="20" fillId="25" borderId="2">
      <alignment horizontal="right" vertical="top" shrinkToFit="1"/>
    </xf>
    <xf numFmtId="4" fontId="20" fillId="0" borderId="2">
      <alignment horizontal="right" vertical="top" shrinkToFit="1"/>
    </xf>
    <xf numFmtId="10" fontId="18" fillId="23" borderId="2">
      <alignment horizontal="right" vertical="top" shrinkToFit="1"/>
    </xf>
    <xf numFmtId="4" fontId="20" fillId="0" borderId="2">
      <alignment horizontal="right" vertical="top" shrinkToFit="1"/>
    </xf>
    <xf numFmtId="4" fontId="20" fillId="24" borderId="2">
      <alignment horizontal="right" vertical="center" shrinkToFit="1"/>
    </xf>
    <xf numFmtId="0" fontId="20" fillId="0" borderId="0">
      <alignment horizontal="left" vertical="top"/>
    </xf>
    <xf numFmtId="0" fontId="20" fillId="0" borderId="8"/>
    <xf numFmtId="0" fontId="20" fillId="0" borderId="9">
      <alignment horizontal="right"/>
    </xf>
    <xf numFmtId="49" fontId="20" fillId="0" borderId="10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4" fillId="35" borderId="12" applyNumberFormat="0" applyAlignment="0" applyProtection="0"/>
    <xf numFmtId="0" fontId="24" fillId="35" borderId="12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36" borderId="17" applyNumberFormat="0" applyAlignment="0" applyProtection="0"/>
    <xf numFmtId="0" fontId="30" fillId="36" borderId="1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18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0">
      <alignment horizontal="right" vertical="top" shrinkToFit="1"/>
    </xf>
  </cellStyleXfs>
  <cellXfs count="54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49" fontId="5" fillId="40" borderId="1" xfId="0" applyNumberFormat="1" applyFont="1" applyFill="1" applyBorder="1" applyAlignment="1">
      <alignment horizontal="center"/>
    </xf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0" fontId="40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1" xfId="0" applyNumberFormat="1" applyFont="1" applyFill="1" applyBorder="1"/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166" fontId="6" fillId="40" borderId="1" xfId="0" applyNumberFormat="1" applyFont="1" applyFill="1" applyBorder="1" applyAlignment="1">
      <alignment horizontal="right"/>
    </xf>
    <xf numFmtId="166" fontId="2" fillId="40" borderId="1" xfId="0" applyNumberFormat="1" applyFont="1" applyFill="1" applyBorder="1" applyAlignment="1">
      <alignment horizontal="center" vertical="center" wrapText="1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showZeros="0" tabSelected="1" view="pageBreakPreview" topLeftCell="A118" zoomScale="80" zoomScaleNormal="100" zoomScaleSheetLayoutView="80" workbookViewId="0">
      <selection activeCell="D6" sqref="D6"/>
    </sheetView>
  </sheetViews>
  <sheetFormatPr defaultColWidth="9.42578125" defaultRowHeight="14.25" x14ac:dyDescent="0.2"/>
  <cols>
    <col min="1" max="1" width="44.85546875" style="15" customWidth="1"/>
    <col min="2" max="2" width="31.7109375" style="15" customWidth="1"/>
    <col min="3" max="3" width="16" style="15" customWidth="1"/>
    <col min="4" max="4" width="17.7109375" style="2" customWidth="1"/>
    <col min="5" max="5" width="14.28515625" style="18" customWidth="1"/>
    <col min="6" max="6" width="9.42578125" style="1"/>
    <col min="7" max="7" width="23.85546875" style="1" customWidth="1"/>
    <col min="8" max="16384" width="9.42578125" style="1"/>
  </cols>
  <sheetData>
    <row r="1" spans="1:5" ht="18" customHeight="1" x14ac:dyDescent="0.2">
      <c r="A1" s="52" t="s">
        <v>0</v>
      </c>
      <c r="B1" s="52"/>
      <c r="C1" s="52"/>
      <c r="D1" s="52"/>
      <c r="E1" s="52"/>
    </row>
    <row r="2" spans="1:5" ht="14.25" customHeight="1" x14ac:dyDescent="0.25">
      <c r="A2" s="53" t="s">
        <v>254</v>
      </c>
      <c r="B2" s="53"/>
      <c r="C2" s="53"/>
      <c r="D2" s="53"/>
      <c r="E2" s="53"/>
    </row>
    <row r="3" spans="1:5" x14ac:dyDescent="0.2">
      <c r="A3" s="10"/>
      <c r="B3" s="11"/>
      <c r="C3" s="12"/>
      <c r="E3" s="13"/>
    </row>
    <row r="4" spans="1:5" ht="69.599999999999994" customHeight="1" x14ac:dyDescent="0.2">
      <c r="A4" s="17" t="s">
        <v>1</v>
      </c>
      <c r="B4" s="27" t="s">
        <v>133</v>
      </c>
      <c r="C4" s="17" t="s">
        <v>171</v>
      </c>
      <c r="D4" s="51" t="s">
        <v>253</v>
      </c>
      <c r="E4" s="45" t="s">
        <v>134</v>
      </c>
    </row>
    <row r="5" spans="1:5" ht="11.25" customHeight="1" x14ac:dyDescent="0.2">
      <c r="A5" s="17">
        <v>1</v>
      </c>
      <c r="B5" s="27">
        <v>2</v>
      </c>
      <c r="C5" s="27">
        <v>3</v>
      </c>
      <c r="D5" s="28">
        <v>4</v>
      </c>
      <c r="E5" s="28">
        <v>5</v>
      </c>
    </row>
    <row r="6" spans="1:5" s="15" customFormat="1" ht="30" x14ac:dyDescent="0.25">
      <c r="A6" s="39" t="s">
        <v>135</v>
      </c>
      <c r="B6" s="4" t="s">
        <v>2</v>
      </c>
      <c r="C6" s="3">
        <f>C8+C12+C16+C20+C23+C27+C28+C40+C42+C45+C48+C67+C10</f>
        <v>4475818.5999999996</v>
      </c>
      <c r="D6" s="3">
        <f>D8+D12+D16+D20+D23+D27+D28+D40+D42+D45+D48+D67+D10</f>
        <v>1788363.2</v>
      </c>
      <c r="E6" s="46">
        <f>D6/C6*100</f>
        <v>39.956114396593293</v>
      </c>
    </row>
    <row r="7" spans="1:5" s="15" customFormat="1" x14ac:dyDescent="0.2">
      <c r="A7" s="37" t="s">
        <v>3</v>
      </c>
      <c r="B7" s="5"/>
      <c r="C7" s="8"/>
      <c r="D7" s="8"/>
      <c r="E7" s="47"/>
    </row>
    <row r="8" spans="1:5" s="15" customFormat="1" ht="16.350000000000001" customHeight="1" x14ac:dyDescent="0.2">
      <c r="A8" s="36" t="s">
        <v>237</v>
      </c>
      <c r="B8" s="20" t="s">
        <v>4</v>
      </c>
      <c r="C8" s="21">
        <f>C9</f>
        <v>2052900</v>
      </c>
      <c r="D8" s="21">
        <f>D9</f>
        <v>815749</v>
      </c>
      <c r="E8" s="48">
        <f t="shared" ref="E8:E26" si="0">D8/C8*100</f>
        <v>39.736421647425587</v>
      </c>
    </row>
    <row r="9" spans="1:5" s="15" customFormat="1" ht="15.6" customHeight="1" x14ac:dyDescent="0.2">
      <c r="A9" s="37" t="s">
        <v>131</v>
      </c>
      <c r="B9" s="29" t="s">
        <v>5</v>
      </c>
      <c r="C9" s="30">
        <v>2052900</v>
      </c>
      <c r="D9" s="30">
        <v>815749</v>
      </c>
      <c r="E9" s="49">
        <f t="shared" si="0"/>
        <v>39.736421647425587</v>
      </c>
    </row>
    <row r="10" spans="1:5" s="15" customFormat="1" ht="40.9" customHeight="1" x14ac:dyDescent="0.25">
      <c r="A10" s="39" t="s">
        <v>191</v>
      </c>
      <c r="B10" s="31" t="s">
        <v>212</v>
      </c>
      <c r="C10" s="7">
        <f>C11</f>
        <v>9275.1</v>
      </c>
      <c r="D10" s="7">
        <f>D11</f>
        <v>4895.2</v>
      </c>
      <c r="E10" s="46">
        <f t="shared" si="0"/>
        <v>52.77786762406874</v>
      </c>
    </row>
    <row r="11" spans="1:5" s="15" customFormat="1" ht="42.75" x14ac:dyDescent="0.2">
      <c r="A11" s="37" t="s">
        <v>192</v>
      </c>
      <c r="B11" s="5" t="s">
        <v>213</v>
      </c>
      <c r="C11" s="8">
        <v>9275.1</v>
      </c>
      <c r="D11" s="8">
        <v>4895.2</v>
      </c>
      <c r="E11" s="47">
        <f t="shared" si="0"/>
        <v>52.77786762406874</v>
      </c>
    </row>
    <row r="12" spans="1:5" s="15" customFormat="1" ht="19.350000000000001" customHeight="1" x14ac:dyDescent="0.25">
      <c r="A12" s="36" t="s">
        <v>6</v>
      </c>
      <c r="B12" s="4" t="s">
        <v>7</v>
      </c>
      <c r="C12" s="7">
        <f>SUM(C13:C15)</f>
        <v>387209.6</v>
      </c>
      <c r="D12" s="7">
        <f>SUM(D13:D15)</f>
        <v>182684.59999999998</v>
      </c>
      <c r="E12" s="46">
        <f t="shared" si="0"/>
        <v>47.179770336272654</v>
      </c>
    </row>
    <row r="13" spans="1:5" s="15" customFormat="1" ht="27.75" customHeight="1" x14ac:dyDescent="0.2">
      <c r="A13" s="37" t="s">
        <v>8</v>
      </c>
      <c r="B13" s="5" t="s">
        <v>172</v>
      </c>
      <c r="C13" s="8">
        <v>371700.6</v>
      </c>
      <c r="D13" s="8">
        <v>170773.8</v>
      </c>
      <c r="E13" s="47">
        <f t="shared" si="0"/>
        <v>45.943912923465824</v>
      </c>
    </row>
    <row r="14" spans="1:5" s="15" customFormat="1" ht="18" customHeight="1" x14ac:dyDescent="0.2">
      <c r="A14" s="37" t="s">
        <v>9</v>
      </c>
      <c r="B14" s="5" t="s">
        <v>173</v>
      </c>
      <c r="C14" s="8">
        <v>2562</v>
      </c>
      <c r="D14" s="8">
        <v>3407.5</v>
      </c>
      <c r="E14" s="47">
        <f t="shared" si="0"/>
        <v>133.0015612802498</v>
      </c>
    </row>
    <row r="15" spans="1:5" s="15" customFormat="1" ht="28.5" customHeight="1" x14ac:dyDescent="0.2">
      <c r="A15" s="37" t="s">
        <v>204</v>
      </c>
      <c r="B15" s="5" t="s">
        <v>183</v>
      </c>
      <c r="C15" s="8">
        <v>12947</v>
      </c>
      <c r="D15" s="8">
        <v>8503.2999999999993</v>
      </c>
      <c r="E15" s="47">
        <f t="shared" si="0"/>
        <v>65.677763188383409</v>
      </c>
    </row>
    <row r="16" spans="1:5" s="15" customFormat="1" ht="14.85" customHeight="1" x14ac:dyDescent="0.25">
      <c r="A16" s="36" t="s">
        <v>10</v>
      </c>
      <c r="B16" s="4" t="s">
        <v>11</v>
      </c>
      <c r="C16" s="7">
        <f>SUM(C17:C19)</f>
        <v>549437.69999999995</v>
      </c>
      <c r="D16" s="7">
        <f>SUM(D17:D19)</f>
        <v>186832.7</v>
      </c>
      <c r="E16" s="46">
        <f t="shared" si="0"/>
        <v>34.004346625650193</v>
      </c>
    </row>
    <row r="17" spans="1:5" s="15" customFormat="1" ht="17.25" customHeight="1" x14ac:dyDescent="0.2">
      <c r="A17" s="37" t="s">
        <v>12</v>
      </c>
      <c r="B17" s="5" t="s">
        <v>13</v>
      </c>
      <c r="C17" s="8">
        <v>160830</v>
      </c>
      <c r="D17" s="8">
        <v>14281.3</v>
      </c>
      <c r="E17" s="47">
        <f t="shared" si="0"/>
        <v>8.8797488030840022</v>
      </c>
    </row>
    <row r="18" spans="1:5" s="15" customFormat="1" ht="15.75" customHeight="1" x14ac:dyDescent="0.2">
      <c r="A18" s="37" t="s">
        <v>193</v>
      </c>
      <c r="B18" s="5" t="s">
        <v>194</v>
      </c>
      <c r="C18" s="8">
        <v>42650</v>
      </c>
      <c r="D18" s="8">
        <v>9597.7999999999993</v>
      </c>
      <c r="E18" s="47">
        <f t="shared" si="0"/>
        <v>22.503634232121922</v>
      </c>
    </row>
    <row r="19" spans="1:5" s="15" customFormat="1" ht="13.5" customHeight="1" x14ac:dyDescent="0.2">
      <c r="A19" s="37" t="s">
        <v>14</v>
      </c>
      <c r="B19" s="5" t="s">
        <v>15</v>
      </c>
      <c r="C19" s="8">
        <v>345957.7</v>
      </c>
      <c r="D19" s="8">
        <v>162953.60000000001</v>
      </c>
      <c r="E19" s="47">
        <f t="shared" si="0"/>
        <v>47.102174630019803</v>
      </c>
    </row>
    <row r="20" spans="1:5" s="15" customFormat="1" ht="44.85" customHeight="1" x14ac:dyDescent="0.25">
      <c r="A20" s="36" t="s">
        <v>16</v>
      </c>
      <c r="B20" s="4" t="s">
        <v>17</v>
      </c>
      <c r="C20" s="7">
        <f>C21+C22</f>
        <v>6057</v>
      </c>
      <c r="D20" s="7">
        <f>D21+D22</f>
        <v>1295</v>
      </c>
      <c r="E20" s="46">
        <f t="shared" si="0"/>
        <v>21.38022123163282</v>
      </c>
    </row>
    <row r="21" spans="1:5" s="15" customFormat="1" ht="18" customHeight="1" x14ac:dyDescent="0.2">
      <c r="A21" s="37" t="s">
        <v>18</v>
      </c>
      <c r="B21" s="5" t="s">
        <v>19</v>
      </c>
      <c r="C21" s="8">
        <v>5807</v>
      </c>
      <c r="D21" s="8">
        <v>1229.4000000000001</v>
      </c>
      <c r="E21" s="47">
        <f t="shared" si="0"/>
        <v>21.171000516617877</v>
      </c>
    </row>
    <row r="22" spans="1:5" s="15" customFormat="1" ht="57" x14ac:dyDescent="0.2">
      <c r="A22" s="37" t="s">
        <v>163</v>
      </c>
      <c r="B22" s="5" t="s">
        <v>20</v>
      </c>
      <c r="C22" s="8">
        <v>250</v>
      </c>
      <c r="D22" s="8">
        <v>65.599999999999994</v>
      </c>
      <c r="E22" s="47">
        <f t="shared" si="0"/>
        <v>26.239999999999995</v>
      </c>
    </row>
    <row r="23" spans="1:5" s="15" customFormat="1" ht="16.5" customHeight="1" x14ac:dyDescent="0.25">
      <c r="A23" s="36" t="s">
        <v>136</v>
      </c>
      <c r="B23" s="4" t="s">
        <v>21</v>
      </c>
      <c r="C23" s="7">
        <f>SUM(C24:C26)</f>
        <v>129383.4</v>
      </c>
      <c r="D23" s="7">
        <f>SUM(D24:D26)</f>
        <v>54887.7</v>
      </c>
      <c r="E23" s="46">
        <f t="shared" si="0"/>
        <v>42.422520972551347</v>
      </c>
    </row>
    <row r="24" spans="1:5" s="15" customFormat="1" ht="44.1" customHeight="1" x14ac:dyDescent="0.2">
      <c r="A24" s="37" t="s">
        <v>22</v>
      </c>
      <c r="B24" s="5" t="s">
        <v>23</v>
      </c>
      <c r="C24" s="8">
        <v>74801</v>
      </c>
      <c r="D24" s="8">
        <v>31332.2</v>
      </c>
      <c r="E24" s="47">
        <f t="shared" si="0"/>
        <v>41.887407922353979</v>
      </c>
    </row>
    <row r="25" spans="1:5" s="15" customFormat="1" ht="100.15" customHeight="1" x14ac:dyDescent="0.2">
      <c r="A25" s="37" t="s">
        <v>219</v>
      </c>
      <c r="B25" s="5" t="s">
        <v>221</v>
      </c>
      <c r="C25" s="8">
        <v>1732.5</v>
      </c>
      <c r="D25" s="8">
        <v>875.9</v>
      </c>
      <c r="E25" s="47">
        <f t="shared" si="0"/>
        <v>50.556998556998558</v>
      </c>
    </row>
    <row r="26" spans="1:5" s="15" customFormat="1" ht="54" customHeight="1" x14ac:dyDescent="0.2">
      <c r="A26" s="37" t="s">
        <v>24</v>
      </c>
      <c r="B26" s="5" t="s">
        <v>25</v>
      </c>
      <c r="C26" s="8">
        <v>52849.9</v>
      </c>
      <c r="D26" s="8">
        <v>22679.599999999999</v>
      </c>
      <c r="E26" s="47">
        <f t="shared" si="0"/>
        <v>42.913231623900892</v>
      </c>
    </row>
    <row r="27" spans="1:5" s="15" customFormat="1" ht="44.85" customHeight="1" x14ac:dyDescent="0.25">
      <c r="A27" s="36" t="s">
        <v>26</v>
      </c>
      <c r="B27" s="31" t="s">
        <v>27</v>
      </c>
      <c r="C27" s="19"/>
      <c r="D27" s="19">
        <v>44.2</v>
      </c>
      <c r="E27" s="46"/>
    </row>
    <row r="28" spans="1:5" s="15" customFormat="1" ht="56.85" customHeight="1" x14ac:dyDescent="0.25">
      <c r="A28" s="36" t="s">
        <v>168</v>
      </c>
      <c r="B28" s="4" t="s">
        <v>28</v>
      </c>
      <c r="C28" s="32">
        <f>C29+C30+C31+C38+C39</f>
        <v>541698.4</v>
      </c>
      <c r="D28" s="32">
        <v>278735.3</v>
      </c>
      <c r="E28" s="46">
        <f>D28/C28*100</f>
        <v>51.455810096540802</v>
      </c>
    </row>
    <row r="29" spans="1:5" s="15" customFormat="1" ht="99.75" x14ac:dyDescent="0.25">
      <c r="A29" s="37" t="s">
        <v>137</v>
      </c>
      <c r="B29" s="5" t="s">
        <v>138</v>
      </c>
      <c r="C29" s="8">
        <v>10000</v>
      </c>
      <c r="D29" s="8">
        <v>2442.8000000000002</v>
      </c>
      <c r="E29" s="46">
        <f>D29/C29*100</f>
        <v>24.428000000000001</v>
      </c>
    </row>
    <row r="30" spans="1:5" s="15" customFormat="1" ht="28.5" customHeight="1" x14ac:dyDescent="0.2">
      <c r="A30" s="37" t="s">
        <v>29</v>
      </c>
      <c r="B30" s="5" t="s">
        <v>30</v>
      </c>
      <c r="C30" s="8"/>
      <c r="D30" s="8"/>
      <c r="E30" s="47"/>
    </row>
    <row r="31" spans="1:5" s="15" customFormat="1" ht="113.85" customHeight="1" x14ac:dyDescent="0.2">
      <c r="A31" s="37" t="s">
        <v>208</v>
      </c>
      <c r="B31" s="5" t="s">
        <v>31</v>
      </c>
      <c r="C31" s="9">
        <f>SUM(C33:C37)</f>
        <v>411698.4</v>
      </c>
      <c r="D31" s="9">
        <f>SUM(D33:D37)</f>
        <v>231446.69999999998</v>
      </c>
      <c r="E31" s="47">
        <f>D31/C31*100</f>
        <v>56.217536915372989</v>
      </c>
    </row>
    <row r="32" spans="1:5" s="15" customFormat="1" x14ac:dyDescent="0.2">
      <c r="A32" s="37" t="s">
        <v>32</v>
      </c>
      <c r="B32" s="5"/>
      <c r="C32" s="8"/>
      <c r="D32" s="8"/>
      <c r="E32" s="47"/>
    </row>
    <row r="33" spans="1:5" s="15" customFormat="1" ht="85.35" customHeight="1" x14ac:dyDescent="0.2">
      <c r="A33" s="37" t="s">
        <v>126</v>
      </c>
      <c r="B33" s="5" t="s">
        <v>33</v>
      </c>
      <c r="C33" s="8">
        <v>350798.4</v>
      </c>
      <c r="D33" s="8">
        <v>170655.5</v>
      </c>
      <c r="E33" s="47">
        <f>D33/C33*100</f>
        <v>48.647741836906896</v>
      </c>
    </row>
    <row r="34" spans="1:5" s="15" customFormat="1" ht="109.5" customHeight="1" x14ac:dyDescent="0.2">
      <c r="A34" s="37" t="s">
        <v>207</v>
      </c>
      <c r="B34" s="5" t="s">
        <v>34</v>
      </c>
      <c r="C34" s="8">
        <v>16000</v>
      </c>
      <c r="D34" s="8">
        <v>8755.1</v>
      </c>
      <c r="E34" s="47">
        <f>D34/C34*100</f>
        <v>54.719375000000007</v>
      </c>
    </row>
    <row r="35" spans="1:5" ht="100.15" customHeight="1" x14ac:dyDescent="0.2">
      <c r="A35" s="37" t="s">
        <v>179</v>
      </c>
      <c r="B35" s="5" t="s">
        <v>35</v>
      </c>
      <c r="C35" s="8">
        <v>3400</v>
      </c>
      <c r="D35" s="8">
        <v>9227.2999999999993</v>
      </c>
      <c r="E35" s="47">
        <f>D35/C35*100</f>
        <v>271.39117647058822</v>
      </c>
    </row>
    <row r="36" spans="1:5" ht="57" x14ac:dyDescent="0.2">
      <c r="A36" s="37" t="s">
        <v>205</v>
      </c>
      <c r="B36" s="5" t="s">
        <v>195</v>
      </c>
      <c r="C36" s="8">
        <v>41500</v>
      </c>
      <c r="D36" s="8">
        <v>42529.7</v>
      </c>
      <c r="E36" s="47">
        <f>D36/C36*100</f>
        <v>102.4812048192771</v>
      </c>
    </row>
    <row r="37" spans="1:5" ht="71.25" x14ac:dyDescent="0.2">
      <c r="A37" s="37" t="s">
        <v>235</v>
      </c>
      <c r="B37" s="5" t="s">
        <v>234</v>
      </c>
      <c r="C37" s="8"/>
      <c r="D37" s="8">
        <v>279.10000000000002</v>
      </c>
      <c r="E37" s="47"/>
    </row>
    <row r="38" spans="1:5" ht="29.65" customHeight="1" x14ac:dyDescent="0.2">
      <c r="A38" s="37" t="s">
        <v>36</v>
      </c>
      <c r="B38" s="5" t="s">
        <v>37</v>
      </c>
      <c r="C38" s="8"/>
      <c r="D38" s="8"/>
      <c r="E38" s="47"/>
    </row>
    <row r="39" spans="1:5" ht="114" x14ac:dyDescent="0.2">
      <c r="A39" s="37" t="s">
        <v>206</v>
      </c>
      <c r="B39" s="5" t="s">
        <v>127</v>
      </c>
      <c r="C39" s="8">
        <v>120000</v>
      </c>
      <c r="D39" s="8">
        <v>44845.8</v>
      </c>
      <c r="E39" s="47">
        <f>D39/C39*100</f>
        <v>37.371500000000005</v>
      </c>
    </row>
    <row r="40" spans="1:5" s="16" customFormat="1" ht="33.6" customHeight="1" x14ac:dyDescent="0.25">
      <c r="A40" s="36" t="s">
        <v>38</v>
      </c>
      <c r="B40" s="4" t="s">
        <v>39</v>
      </c>
      <c r="C40" s="7">
        <f>C41</f>
        <v>12105.6</v>
      </c>
      <c r="D40" s="7">
        <f>D41</f>
        <v>6491.5</v>
      </c>
      <c r="E40" s="46">
        <f>D40/C40*100</f>
        <v>53.623942638117896</v>
      </c>
    </row>
    <row r="41" spans="1:5" ht="30.6" customHeight="1" x14ac:dyDescent="0.2">
      <c r="A41" s="37" t="s">
        <v>40</v>
      </c>
      <c r="B41" s="5" t="s">
        <v>41</v>
      </c>
      <c r="C41" s="8">
        <v>12105.6</v>
      </c>
      <c r="D41" s="8">
        <v>6491.5</v>
      </c>
      <c r="E41" s="47">
        <f>D41/C41*100</f>
        <v>53.623942638117896</v>
      </c>
    </row>
    <row r="42" spans="1:5" s="16" customFormat="1" ht="45" x14ac:dyDescent="0.25">
      <c r="A42" s="36" t="s">
        <v>182</v>
      </c>
      <c r="B42" s="4" t="s">
        <v>42</v>
      </c>
      <c r="C42" s="7">
        <f>SUM(C43:C44)</f>
        <v>8656.7000000000007</v>
      </c>
      <c r="D42" s="7">
        <f>SUM(D43:D44)</f>
        <v>5906.7</v>
      </c>
      <c r="E42" s="46">
        <f>D42/C42*100</f>
        <v>68.232698372358982</v>
      </c>
    </row>
    <row r="43" spans="1:5" x14ac:dyDescent="0.2">
      <c r="A43" s="37" t="s">
        <v>174</v>
      </c>
      <c r="B43" s="5" t="s">
        <v>175</v>
      </c>
      <c r="C43" s="8">
        <v>0</v>
      </c>
      <c r="D43" s="8"/>
      <c r="E43" s="47"/>
    </row>
    <row r="44" spans="1:5" ht="28.5" x14ac:dyDescent="0.2">
      <c r="A44" s="37" t="s">
        <v>176</v>
      </c>
      <c r="B44" s="5" t="s">
        <v>177</v>
      </c>
      <c r="C44" s="8">
        <v>8656.7000000000007</v>
      </c>
      <c r="D44" s="8">
        <v>5906.7</v>
      </c>
      <c r="E44" s="47">
        <f>D44/C44*100</f>
        <v>68.232698372358982</v>
      </c>
    </row>
    <row r="45" spans="1:5" s="16" customFormat="1" ht="36" customHeight="1" x14ac:dyDescent="0.25">
      <c r="A45" s="36" t="s">
        <v>43</v>
      </c>
      <c r="B45" s="4" t="s">
        <v>44</v>
      </c>
      <c r="C45" s="7">
        <f>C46+C47</f>
        <v>488000</v>
      </c>
      <c r="D45" s="7">
        <f>D46+D47</f>
        <v>96230.3</v>
      </c>
      <c r="E45" s="46">
        <f>D45/C45*100</f>
        <v>19.719323770491805</v>
      </c>
    </row>
    <row r="46" spans="1:5" ht="114" x14ac:dyDescent="0.2">
      <c r="A46" s="37" t="s">
        <v>164</v>
      </c>
      <c r="B46" s="5" t="s">
        <v>45</v>
      </c>
      <c r="C46" s="8">
        <v>381000</v>
      </c>
      <c r="D46" s="8">
        <v>49315</v>
      </c>
      <c r="E46" s="47">
        <f>D46/C46*100</f>
        <v>12.943569553805775</v>
      </c>
    </row>
    <row r="47" spans="1:5" ht="74.099999999999994" customHeight="1" x14ac:dyDescent="0.2">
      <c r="A47" s="37" t="s">
        <v>180</v>
      </c>
      <c r="B47" s="5" t="s">
        <v>145</v>
      </c>
      <c r="C47" s="8">
        <v>107000</v>
      </c>
      <c r="D47" s="8">
        <v>46915.3</v>
      </c>
      <c r="E47" s="47">
        <f>D47/C47*100</f>
        <v>43.846074766355144</v>
      </c>
    </row>
    <row r="48" spans="1:5" s="16" customFormat="1" ht="30" customHeight="1" x14ac:dyDescent="0.25">
      <c r="A48" s="36" t="s">
        <v>46</v>
      </c>
      <c r="B48" s="4" t="s">
        <v>47</v>
      </c>
      <c r="C48" s="7">
        <f>SUM(C49:C66)</f>
        <v>125543.1</v>
      </c>
      <c r="D48" s="7">
        <f>SUM(D49:D66)</f>
        <v>109920.9</v>
      </c>
      <c r="E48" s="46">
        <f>D48/C48*100</f>
        <v>87.556305364452513</v>
      </c>
    </row>
    <row r="49" spans="1:5" ht="114" x14ac:dyDescent="0.2">
      <c r="A49" s="37" t="s">
        <v>209</v>
      </c>
      <c r="B49" s="5" t="s">
        <v>129</v>
      </c>
      <c r="C49" s="9"/>
      <c r="D49" s="9"/>
      <c r="E49" s="47"/>
    </row>
    <row r="50" spans="1:5" ht="29.45" customHeight="1" x14ac:dyDescent="0.2">
      <c r="A50" s="37" t="s">
        <v>48</v>
      </c>
      <c r="B50" s="5" t="s">
        <v>49</v>
      </c>
      <c r="C50" s="8">
        <v>2533</v>
      </c>
      <c r="D50" s="8">
        <v>1584.4</v>
      </c>
      <c r="E50" s="47">
        <f>D50/C50*100</f>
        <v>62.550335570469805</v>
      </c>
    </row>
    <row r="51" spans="1:5" ht="85.5" x14ac:dyDescent="0.2">
      <c r="A51" s="37" t="s">
        <v>50</v>
      </c>
      <c r="B51" s="5" t="s">
        <v>51</v>
      </c>
      <c r="C51" s="8"/>
      <c r="D51" s="8">
        <v>112.5</v>
      </c>
      <c r="E51" s="47"/>
    </row>
    <row r="52" spans="1:5" ht="85.5" x14ac:dyDescent="0.2">
      <c r="A52" s="37" t="s">
        <v>52</v>
      </c>
      <c r="B52" s="5" t="s">
        <v>53</v>
      </c>
      <c r="C52" s="8">
        <v>3025.6</v>
      </c>
      <c r="D52" s="8">
        <v>2699.6</v>
      </c>
      <c r="E52" s="47">
        <f>D52/C52*100</f>
        <v>89.225277630883127</v>
      </c>
    </row>
    <row r="53" spans="1:5" ht="42.75" x14ac:dyDescent="0.2">
      <c r="A53" s="37" t="s">
        <v>231</v>
      </c>
      <c r="B53" s="5" t="s">
        <v>232</v>
      </c>
      <c r="C53" s="8"/>
      <c r="D53" s="8"/>
      <c r="E53" s="47"/>
    </row>
    <row r="54" spans="1:5" ht="59.45" customHeight="1" x14ac:dyDescent="0.2">
      <c r="A54" s="37" t="s">
        <v>139</v>
      </c>
      <c r="B54" s="5" t="s">
        <v>140</v>
      </c>
      <c r="C54" s="8">
        <v>5500</v>
      </c>
      <c r="D54" s="8">
        <v>4354.3</v>
      </c>
      <c r="E54" s="47">
        <f>D54/C54*100</f>
        <v>79.169090909090912</v>
      </c>
    </row>
    <row r="55" spans="1:5" ht="28.9" customHeight="1" x14ac:dyDescent="0.2">
      <c r="A55" s="37" t="s">
        <v>149</v>
      </c>
      <c r="B55" s="5" t="s">
        <v>181</v>
      </c>
      <c r="C55" s="8"/>
      <c r="D55" s="8"/>
      <c r="E55" s="47"/>
    </row>
    <row r="56" spans="1:5" ht="114" x14ac:dyDescent="0.2">
      <c r="A56" s="37" t="s">
        <v>220</v>
      </c>
      <c r="B56" s="5" t="s">
        <v>178</v>
      </c>
      <c r="C56" s="8">
        <v>6020.6</v>
      </c>
      <c r="D56" s="8">
        <v>4527.6000000000004</v>
      </c>
      <c r="E56" s="47">
        <f>D56/C56*100</f>
        <v>75.201807128857595</v>
      </c>
    </row>
    <row r="57" spans="1:5" ht="28.5" x14ac:dyDescent="0.2">
      <c r="A57" s="37" t="s">
        <v>54</v>
      </c>
      <c r="B57" s="5" t="s">
        <v>201</v>
      </c>
      <c r="C57" s="8"/>
      <c r="D57" s="8"/>
      <c r="E57" s="47"/>
    </row>
    <row r="58" spans="1:5" ht="85.5" x14ac:dyDescent="0.2">
      <c r="A58" s="37" t="s">
        <v>55</v>
      </c>
      <c r="B58" s="5" t="s">
        <v>200</v>
      </c>
      <c r="C58" s="8">
        <v>2559.9</v>
      </c>
      <c r="D58" s="8">
        <v>2199</v>
      </c>
      <c r="E58" s="47">
        <f>D58/C58*100</f>
        <v>85.901793038790572</v>
      </c>
    </row>
    <row r="59" spans="1:5" ht="42.75" x14ac:dyDescent="0.2">
      <c r="A59" s="37" t="s">
        <v>56</v>
      </c>
      <c r="B59" s="5" t="s">
        <v>199</v>
      </c>
      <c r="C59" s="8">
        <v>1500</v>
      </c>
      <c r="D59" s="8">
        <v>1567.6</v>
      </c>
      <c r="E59" s="47">
        <f>D59/C59*100</f>
        <v>104.50666666666666</v>
      </c>
    </row>
    <row r="60" spans="1:5" ht="71.25" x14ac:dyDescent="0.2">
      <c r="A60" s="37" t="s">
        <v>141</v>
      </c>
      <c r="B60" s="5" t="s">
        <v>198</v>
      </c>
      <c r="C60" s="8">
        <v>680</v>
      </c>
      <c r="D60" s="8">
        <v>228.4</v>
      </c>
      <c r="E60" s="47">
        <f>D60/C60*100</f>
        <v>33.588235294117645</v>
      </c>
    </row>
    <row r="61" spans="1:5" ht="31.5" customHeight="1" x14ac:dyDescent="0.2">
      <c r="A61" s="37" t="s">
        <v>211</v>
      </c>
      <c r="B61" s="5" t="s">
        <v>210</v>
      </c>
      <c r="C61" s="8"/>
      <c r="D61" s="8"/>
      <c r="E61" s="47"/>
    </row>
    <row r="62" spans="1:5" ht="85.5" x14ac:dyDescent="0.2">
      <c r="A62" s="37" t="s">
        <v>196</v>
      </c>
      <c r="B62" s="5" t="s">
        <v>197</v>
      </c>
      <c r="C62" s="8">
        <v>16700</v>
      </c>
      <c r="D62" s="8">
        <v>20163.599999999999</v>
      </c>
      <c r="E62" s="47">
        <f t="shared" ref="E62:E68" si="1">D62/C62*100</f>
        <v>120.74011976047902</v>
      </c>
    </row>
    <row r="63" spans="1:5" ht="42.75" customHeight="1" x14ac:dyDescent="0.2">
      <c r="A63" s="37" t="s">
        <v>190</v>
      </c>
      <c r="B63" s="5" t="s">
        <v>203</v>
      </c>
      <c r="C63" s="8">
        <v>1833</v>
      </c>
      <c r="D63" s="8">
        <v>1243.8</v>
      </c>
      <c r="E63" s="47">
        <f t="shared" si="1"/>
        <v>67.855973813420619</v>
      </c>
    </row>
    <row r="64" spans="1:5" ht="89.85" customHeight="1" x14ac:dyDescent="0.2">
      <c r="A64" s="37" t="s">
        <v>248</v>
      </c>
      <c r="B64" s="5" t="s">
        <v>202</v>
      </c>
      <c r="C64" s="8">
        <v>30989</v>
      </c>
      <c r="D64" s="8">
        <v>13971.4</v>
      </c>
      <c r="E64" s="47">
        <f t="shared" si="1"/>
        <v>45.085030171996515</v>
      </c>
    </row>
    <row r="65" spans="1:5" ht="42.75" customHeight="1" x14ac:dyDescent="0.2">
      <c r="A65" s="37" t="s">
        <v>186</v>
      </c>
      <c r="B65" s="5" t="s">
        <v>187</v>
      </c>
      <c r="C65" s="8">
        <v>4711.3999999999996</v>
      </c>
      <c r="D65" s="8">
        <v>1822.5</v>
      </c>
      <c r="E65" s="47">
        <f t="shared" si="1"/>
        <v>38.682769452816572</v>
      </c>
    </row>
    <row r="66" spans="1:5" ht="42.75" x14ac:dyDescent="0.2">
      <c r="A66" s="37" t="s">
        <v>142</v>
      </c>
      <c r="B66" s="5" t="s">
        <v>143</v>
      </c>
      <c r="C66" s="8">
        <v>49490.6</v>
      </c>
      <c r="D66" s="8">
        <v>55446.2</v>
      </c>
      <c r="E66" s="47">
        <f t="shared" si="1"/>
        <v>112.0338003580478</v>
      </c>
    </row>
    <row r="67" spans="1:5" s="16" customFormat="1" ht="17.45" customHeight="1" x14ac:dyDescent="0.25">
      <c r="A67" s="36" t="s">
        <v>57</v>
      </c>
      <c r="B67" s="4" t="s">
        <v>58</v>
      </c>
      <c r="C67" s="32">
        <v>165552</v>
      </c>
      <c r="D67" s="32">
        <v>44690.1</v>
      </c>
      <c r="E67" s="50">
        <f t="shared" si="1"/>
        <v>26.994599884024357</v>
      </c>
    </row>
    <row r="68" spans="1:5" s="15" customFormat="1" ht="19.149999999999999" customHeight="1" x14ac:dyDescent="0.25">
      <c r="A68" s="36" t="s">
        <v>59</v>
      </c>
      <c r="B68" s="4" t="s">
        <v>60</v>
      </c>
      <c r="C68" s="3">
        <f>C70+C79+C78+C77</f>
        <v>8272626.3999999994</v>
      </c>
      <c r="D68" s="3">
        <f>D70+D79+D78+D77</f>
        <v>2909496.3000000003</v>
      </c>
      <c r="E68" s="50">
        <f t="shared" si="1"/>
        <v>35.170164338619237</v>
      </c>
    </row>
    <row r="69" spans="1:5" s="15" customFormat="1" x14ac:dyDescent="0.2">
      <c r="A69" s="37" t="s">
        <v>3</v>
      </c>
      <c r="B69" s="5"/>
      <c r="C69" s="33"/>
      <c r="D69" s="33"/>
      <c r="E69" s="47"/>
    </row>
    <row r="70" spans="1:5" s="15" customFormat="1" ht="28.5" x14ac:dyDescent="0.2">
      <c r="A70" s="37" t="s">
        <v>144</v>
      </c>
      <c r="B70" s="5" t="s">
        <v>61</v>
      </c>
      <c r="C70" s="33">
        <f>SUM(C72:C76)</f>
        <v>8272626.3999999994</v>
      </c>
      <c r="D70" s="33">
        <f>SUM(D72:D76)</f>
        <v>3026440.3000000003</v>
      </c>
      <c r="E70" s="47">
        <f>D70/C70*100</f>
        <v>36.583790366744964</v>
      </c>
    </row>
    <row r="71" spans="1:5" s="15" customFormat="1" x14ac:dyDescent="0.2">
      <c r="A71" s="37" t="s">
        <v>62</v>
      </c>
      <c r="B71" s="5"/>
      <c r="C71" s="33"/>
      <c r="D71" s="33"/>
      <c r="E71" s="47"/>
    </row>
    <row r="72" spans="1:5" s="15" customFormat="1" ht="28.5" x14ac:dyDescent="0.2">
      <c r="A72" s="42" t="s">
        <v>228</v>
      </c>
      <c r="B72" s="5" t="s">
        <v>242</v>
      </c>
      <c r="C72" s="33"/>
      <c r="D72" s="33"/>
      <c r="E72" s="47"/>
    </row>
    <row r="73" spans="1:5" s="15" customFormat="1" ht="42.75" x14ac:dyDescent="0.2">
      <c r="A73" s="42" t="s">
        <v>229</v>
      </c>
      <c r="B73" s="5" t="s">
        <v>243</v>
      </c>
      <c r="C73" s="34">
        <v>3457432.3</v>
      </c>
      <c r="D73" s="34">
        <v>725790.6</v>
      </c>
      <c r="E73" s="47">
        <f>D73/C73*100</f>
        <v>20.99218544351541</v>
      </c>
    </row>
    <row r="74" spans="1:5" s="15" customFormat="1" ht="31.15" customHeight="1" x14ac:dyDescent="0.2">
      <c r="A74" s="42" t="s">
        <v>230</v>
      </c>
      <c r="B74" s="5" t="s">
        <v>244</v>
      </c>
      <c r="C74" s="34">
        <v>3926935.8</v>
      </c>
      <c r="D74" s="34">
        <v>2299591.7000000002</v>
      </c>
      <c r="E74" s="47">
        <f>D74/C74*100</f>
        <v>58.559442199182385</v>
      </c>
    </row>
    <row r="75" spans="1:5" s="15" customFormat="1" ht="17.100000000000001" customHeight="1" x14ac:dyDescent="0.2">
      <c r="A75" s="42" t="s">
        <v>128</v>
      </c>
      <c r="B75" s="5" t="s">
        <v>245</v>
      </c>
      <c r="C75" s="34">
        <v>888258.3</v>
      </c>
      <c r="D75" s="34">
        <v>1058</v>
      </c>
      <c r="E75" s="47">
        <f>D75/C75*100</f>
        <v>0.11910949776658432</v>
      </c>
    </row>
    <row r="76" spans="1:5" s="15" customFormat="1" ht="32.1" customHeight="1" x14ac:dyDescent="0.2">
      <c r="A76" s="42" t="s">
        <v>148</v>
      </c>
      <c r="B76" s="5" t="s">
        <v>246</v>
      </c>
      <c r="C76" s="34"/>
      <c r="D76" s="34"/>
      <c r="E76" s="47"/>
    </row>
    <row r="77" spans="1:5" s="15" customFormat="1" ht="32.1" customHeight="1" x14ac:dyDescent="0.2">
      <c r="A77" s="37" t="s">
        <v>240</v>
      </c>
      <c r="B77" s="5" t="s">
        <v>241</v>
      </c>
      <c r="C77" s="34"/>
      <c r="D77" s="34"/>
      <c r="E77" s="47"/>
    </row>
    <row r="78" spans="1:5" s="15" customFormat="1" ht="83.1" customHeight="1" x14ac:dyDescent="0.2">
      <c r="A78" s="37" t="s">
        <v>185</v>
      </c>
      <c r="B78" s="5" t="s">
        <v>184</v>
      </c>
      <c r="C78" s="34"/>
      <c r="D78" s="34">
        <v>4624.3999999999996</v>
      </c>
      <c r="E78" s="47"/>
    </row>
    <row r="79" spans="1:5" s="15" customFormat="1" ht="42.6" customHeight="1" x14ac:dyDescent="0.2">
      <c r="A79" s="38" t="s">
        <v>167</v>
      </c>
      <c r="B79" s="6" t="s">
        <v>165</v>
      </c>
      <c r="C79" s="35"/>
      <c r="D79" s="35">
        <v>-121568.4</v>
      </c>
      <c r="E79" s="47"/>
    </row>
    <row r="80" spans="1:5" ht="18" customHeight="1" x14ac:dyDescent="0.25">
      <c r="A80" s="36" t="s">
        <v>166</v>
      </c>
      <c r="B80" s="4" t="s">
        <v>63</v>
      </c>
      <c r="C80" s="32">
        <f>C6+C68</f>
        <v>12748445</v>
      </c>
      <c r="D80" s="32">
        <f>D6+D68</f>
        <v>4697859.5</v>
      </c>
      <c r="E80" s="50">
        <f>D80/C80*100</f>
        <v>36.850451172672436</v>
      </c>
    </row>
    <row r="81" spans="1:5" ht="45" customHeight="1" x14ac:dyDescent="0.2">
      <c r="A81" s="37" t="s">
        <v>64</v>
      </c>
      <c r="B81" s="5"/>
      <c r="C81" s="8">
        <f>C80-C131+C132</f>
        <v>-295593.09999999998</v>
      </c>
      <c r="D81" s="8">
        <f>D80-D131+D132</f>
        <v>-177276.90000000037</v>
      </c>
      <c r="E81" s="47"/>
    </row>
    <row r="82" spans="1:5" ht="16.899999999999999" customHeight="1" x14ac:dyDescent="0.25">
      <c r="A82" s="36" t="s">
        <v>65</v>
      </c>
      <c r="B82" s="4" t="s">
        <v>66</v>
      </c>
      <c r="C82" s="3">
        <f>C83+C84+C85+C86+C87+C88+C89</f>
        <v>441189.30000000005</v>
      </c>
      <c r="D82" s="3">
        <f>D83+D84+D85+D86+D87+D88+D89</f>
        <v>170807.9</v>
      </c>
      <c r="E82" s="46">
        <f t="shared" ref="E82:E90" si="2">D82/C82*100</f>
        <v>38.715331491493558</v>
      </c>
    </row>
    <row r="83" spans="1:5" ht="71.25" x14ac:dyDescent="0.2">
      <c r="A83" s="37" t="s">
        <v>238</v>
      </c>
      <c r="B83" s="5" t="s">
        <v>67</v>
      </c>
      <c r="C83" s="8">
        <v>18690</v>
      </c>
      <c r="D83" s="8">
        <v>6464.1</v>
      </c>
      <c r="E83" s="47">
        <f t="shared" si="2"/>
        <v>34.585874799357946</v>
      </c>
    </row>
    <row r="84" spans="1:5" ht="71.25" x14ac:dyDescent="0.2">
      <c r="A84" s="37" t="s">
        <v>215</v>
      </c>
      <c r="B84" s="5" t="s">
        <v>68</v>
      </c>
      <c r="C84" s="8">
        <v>151598.5</v>
      </c>
      <c r="D84" s="8">
        <v>64894.7</v>
      </c>
      <c r="E84" s="47">
        <f t="shared" si="2"/>
        <v>42.806953894662541</v>
      </c>
    </row>
    <row r="85" spans="1:5" ht="19.5" customHeight="1" x14ac:dyDescent="0.2">
      <c r="A85" s="37" t="s">
        <v>69</v>
      </c>
      <c r="B85" s="5" t="s">
        <v>70</v>
      </c>
      <c r="C85" s="8">
        <v>111.7</v>
      </c>
      <c r="D85" s="8"/>
      <c r="E85" s="47">
        <f t="shared" si="2"/>
        <v>0</v>
      </c>
    </row>
    <row r="86" spans="1:5" ht="57" x14ac:dyDescent="0.2">
      <c r="A86" s="37" t="s">
        <v>114</v>
      </c>
      <c r="B86" s="5" t="s">
        <v>71</v>
      </c>
      <c r="C86" s="8">
        <v>26041.5</v>
      </c>
      <c r="D86" s="8">
        <v>11539.2</v>
      </c>
      <c r="E86" s="47">
        <f t="shared" si="2"/>
        <v>44.310811589194174</v>
      </c>
    </row>
    <row r="87" spans="1:5" ht="28.5" x14ac:dyDescent="0.2">
      <c r="A87" s="37" t="s">
        <v>236</v>
      </c>
      <c r="B87" s="5" t="s">
        <v>72</v>
      </c>
      <c r="C87" s="8"/>
      <c r="D87" s="8"/>
      <c r="E87" s="47"/>
    </row>
    <row r="88" spans="1:5" ht="15.75" customHeight="1" x14ac:dyDescent="0.2">
      <c r="A88" s="37" t="s">
        <v>73</v>
      </c>
      <c r="B88" s="5" t="s">
        <v>115</v>
      </c>
      <c r="C88" s="8">
        <v>13743.4</v>
      </c>
      <c r="D88" s="8"/>
      <c r="E88" s="47">
        <f t="shared" si="2"/>
        <v>0</v>
      </c>
    </row>
    <row r="89" spans="1:5" ht="15" customHeight="1" x14ac:dyDescent="0.2">
      <c r="A89" s="37" t="s">
        <v>74</v>
      </c>
      <c r="B89" s="5" t="s">
        <v>150</v>
      </c>
      <c r="C89" s="8">
        <v>231004.2</v>
      </c>
      <c r="D89" s="8">
        <v>87909.9</v>
      </c>
      <c r="E89" s="47">
        <f t="shared" si="2"/>
        <v>38.055541847291089</v>
      </c>
    </row>
    <row r="90" spans="1:5" ht="38.450000000000003" customHeight="1" x14ac:dyDescent="0.25">
      <c r="A90" s="36" t="s">
        <v>75</v>
      </c>
      <c r="B90" s="4" t="s">
        <v>76</v>
      </c>
      <c r="C90" s="3">
        <f>SUM(C91:C93)</f>
        <v>93176.7</v>
      </c>
      <c r="D90" s="3">
        <f>SUM(D91:D93)</f>
        <v>25839.699999999997</v>
      </c>
      <c r="E90" s="46">
        <f t="shared" si="2"/>
        <v>27.731932983245812</v>
      </c>
    </row>
    <row r="91" spans="1:5" x14ac:dyDescent="0.2">
      <c r="A91" s="37" t="s">
        <v>170</v>
      </c>
      <c r="B91" s="5" t="s">
        <v>169</v>
      </c>
      <c r="C91" s="8">
        <v>14618.3</v>
      </c>
      <c r="D91" s="8">
        <v>6228.4</v>
      </c>
      <c r="E91" s="47">
        <f t="shared" ref="E91:E96" si="3">D91/C91*100</f>
        <v>42.606869471826407</v>
      </c>
    </row>
    <row r="92" spans="1:5" ht="42.6" customHeight="1" x14ac:dyDescent="0.2">
      <c r="A92" s="37" t="s">
        <v>216</v>
      </c>
      <c r="B92" s="5" t="s">
        <v>116</v>
      </c>
      <c r="C92" s="8">
        <v>17825.3</v>
      </c>
      <c r="D92" s="8">
        <v>8139.5</v>
      </c>
      <c r="E92" s="47">
        <f t="shared" si="3"/>
        <v>45.662625593959149</v>
      </c>
    </row>
    <row r="93" spans="1:5" ht="44.25" customHeight="1" x14ac:dyDescent="0.2">
      <c r="A93" s="37" t="s">
        <v>146</v>
      </c>
      <c r="B93" s="5" t="s">
        <v>147</v>
      </c>
      <c r="C93" s="8">
        <v>60733.1</v>
      </c>
      <c r="D93" s="8">
        <v>11471.8</v>
      </c>
      <c r="E93" s="47">
        <f t="shared" si="3"/>
        <v>18.888876082399879</v>
      </c>
    </row>
    <row r="94" spans="1:5" ht="14.85" customHeight="1" x14ac:dyDescent="0.25">
      <c r="A94" s="36" t="s">
        <v>77</v>
      </c>
      <c r="B94" s="4" t="s">
        <v>78</v>
      </c>
      <c r="C94" s="3">
        <f>SUM(C95:C97)</f>
        <v>2935954.5</v>
      </c>
      <c r="D94" s="3">
        <f>SUM(D95:D97)</f>
        <v>392535</v>
      </c>
      <c r="E94" s="46">
        <f t="shared" si="3"/>
        <v>13.369927905899088</v>
      </c>
    </row>
    <row r="95" spans="1:5" ht="15" customHeight="1" x14ac:dyDescent="0.2">
      <c r="A95" s="37" t="s">
        <v>79</v>
      </c>
      <c r="B95" s="5" t="s">
        <v>80</v>
      </c>
      <c r="C95" s="8">
        <v>86330.6</v>
      </c>
      <c r="D95" s="8">
        <v>49609</v>
      </c>
      <c r="E95" s="47">
        <f t="shared" si="3"/>
        <v>57.463981485128102</v>
      </c>
    </row>
    <row r="96" spans="1:5" ht="15.75" customHeight="1" x14ac:dyDescent="0.2">
      <c r="A96" s="37" t="s">
        <v>217</v>
      </c>
      <c r="B96" s="5" t="s">
        <v>130</v>
      </c>
      <c r="C96" s="8">
        <v>2161297.6</v>
      </c>
      <c r="D96" s="8">
        <v>289270.2</v>
      </c>
      <c r="E96" s="47">
        <f t="shared" si="3"/>
        <v>13.384098515632461</v>
      </c>
    </row>
    <row r="97" spans="1:5" ht="29.25" customHeight="1" x14ac:dyDescent="0.2">
      <c r="A97" s="37" t="s">
        <v>81</v>
      </c>
      <c r="B97" s="5" t="s">
        <v>117</v>
      </c>
      <c r="C97" s="8">
        <v>688326.3</v>
      </c>
      <c r="D97" s="8">
        <v>53655.8</v>
      </c>
      <c r="E97" s="47">
        <f t="shared" ref="E97:E103" si="4">D97/C97*100</f>
        <v>7.7951111268013431</v>
      </c>
    </row>
    <row r="98" spans="1:5" ht="25.15" customHeight="1" x14ac:dyDescent="0.25">
      <c r="A98" s="36" t="s">
        <v>82</v>
      </c>
      <c r="B98" s="4" t="s">
        <v>83</v>
      </c>
      <c r="C98" s="3">
        <f>C99+C100+C101+C102</f>
        <v>1055862.3999999999</v>
      </c>
      <c r="D98" s="3">
        <f>D99+D100+D101+D102</f>
        <v>337416.60000000003</v>
      </c>
      <c r="E98" s="46">
        <f t="shared" si="4"/>
        <v>31.956493573405027</v>
      </c>
    </row>
    <row r="99" spans="1:5" ht="14.65" customHeight="1" x14ac:dyDescent="0.2">
      <c r="A99" s="37" t="s">
        <v>84</v>
      </c>
      <c r="B99" s="5" t="s">
        <v>85</v>
      </c>
      <c r="C99" s="8">
        <v>115374.8</v>
      </c>
      <c r="D99" s="8">
        <v>45140.1</v>
      </c>
      <c r="E99" s="47">
        <f t="shared" si="4"/>
        <v>39.124748211914557</v>
      </c>
    </row>
    <row r="100" spans="1:5" ht="16.5" customHeight="1" x14ac:dyDescent="0.2">
      <c r="A100" s="37" t="s">
        <v>86</v>
      </c>
      <c r="B100" s="5" t="s">
        <v>87</v>
      </c>
      <c r="C100" s="8">
        <v>144931.29999999999</v>
      </c>
      <c r="D100" s="8">
        <v>136.1</v>
      </c>
      <c r="E100" s="47">
        <f t="shared" si="4"/>
        <v>9.3906561246604431E-2</v>
      </c>
    </row>
    <row r="101" spans="1:5" ht="15.75" customHeight="1" x14ac:dyDescent="0.2">
      <c r="A101" s="37" t="s">
        <v>118</v>
      </c>
      <c r="B101" s="5" t="s">
        <v>119</v>
      </c>
      <c r="C101" s="8">
        <v>677022.5</v>
      </c>
      <c r="D101" s="8">
        <v>243490.2</v>
      </c>
      <c r="E101" s="47">
        <f t="shared" si="4"/>
        <v>35.964860842881883</v>
      </c>
    </row>
    <row r="102" spans="1:5" ht="30" customHeight="1" x14ac:dyDescent="0.2">
      <c r="A102" s="37" t="s">
        <v>88</v>
      </c>
      <c r="B102" s="5" t="s">
        <v>120</v>
      </c>
      <c r="C102" s="8">
        <v>118533.8</v>
      </c>
      <c r="D102" s="8">
        <v>48650.2</v>
      </c>
      <c r="E102" s="47">
        <f t="shared" si="4"/>
        <v>41.043314227671765</v>
      </c>
    </row>
    <row r="103" spans="1:5" s="14" customFormat="1" ht="15.6" customHeight="1" x14ac:dyDescent="0.25">
      <c r="A103" s="36" t="s">
        <v>89</v>
      </c>
      <c r="B103" s="4" t="s">
        <v>90</v>
      </c>
      <c r="C103" s="3">
        <f>SUM(C104:C106)</f>
        <v>137402.5</v>
      </c>
      <c r="D103" s="3">
        <f>SUM(D104:D106)</f>
        <v>9206.4</v>
      </c>
      <c r="E103" s="46">
        <f t="shared" si="4"/>
        <v>6.7003147686541364</v>
      </c>
    </row>
    <row r="104" spans="1:5" ht="18.600000000000001" customHeight="1" x14ac:dyDescent="0.2">
      <c r="A104" s="38" t="s">
        <v>250</v>
      </c>
      <c r="B104" s="6" t="s">
        <v>249</v>
      </c>
      <c r="C104" s="9">
        <v>111198.1</v>
      </c>
      <c r="D104" s="9"/>
      <c r="E104" s="47"/>
    </row>
    <row r="105" spans="1:5" ht="28.5" customHeight="1" x14ac:dyDescent="0.2">
      <c r="A105" s="37" t="s">
        <v>121</v>
      </c>
      <c r="B105" s="5" t="s">
        <v>123</v>
      </c>
      <c r="C105" s="8">
        <v>9733.4</v>
      </c>
      <c r="D105" s="8">
        <v>4002</v>
      </c>
      <c r="E105" s="47">
        <f t="shared" ref="E105:E131" si="5">D105/C105*100</f>
        <v>41.116156738652478</v>
      </c>
    </row>
    <row r="106" spans="1:5" ht="28.35" customHeight="1" x14ac:dyDescent="0.2">
      <c r="A106" s="37" t="s">
        <v>91</v>
      </c>
      <c r="B106" s="5" t="s">
        <v>122</v>
      </c>
      <c r="C106" s="8">
        <v>16471</v>
      </c>
      <c r="D106" s="8">
        <v>5204.3999999999996</v>
      </c>
      <c r="E106" s="47">
        <f t="shared" si="5"/>
        <v>31.597352923319772</v>
      </c>
    </row>
    <row r="107" spans="1:5" ht="15" customHeight="1" x14ac:dyDescent="0.25">
      <c r="A107" s="36" t="s">
        <v>92</v>
      </c>
      <c r="B107" s="4" t="s">
        <v>93</v>
      </c>
      <c r="C107" s="3">
        <f>SUM(C108:C112)</f>
        <v>7420567.4000000004</v>
      </c>
      <c r="D107" s="3">
        <f>SUM(D108:D112)</f>
        <v>3461280.2</v>
      </c>
      <c r="E107" s="46">
        <f t="shared" si="5"/>
        <v>46.644414280234145</v>
      </c>
    </row>
    <row r="108" spans="1:5" x14ac:dyDescent="0.2">
      <c r="A108" s="37" t="s">
        <v>94</v>
      </c>
      <c r="B108" s="5" t="s">
        <v>95</v>
      </c>
      <c r="C108" s="8">
        <v>3806286.4</v>
      </c>
      <c r="D108" s="8">
        <v>1527878.2</v>
      </c>
      <c r="E108" s="47">
        <f t="shared" si="5"/>
        <v>40.14091530264249</v>
      </c>
    </row>
    <row r="109" spans="1:5" ht="18" customHeight="1" x14ac:dyDescent="0.2">
      <c r="A109" s="37" t="s">
        <v>96</v>
      </c>
      <c r="B109" s="5" t="s">
        <v>97</v>
      </c>
      <c r="C109" s="8">
        <v>3087326.6</v>
      </c>
      <c r="D109" s="8">
        <v>1718889.5</v>
      </c>
      <c r="E109" s="47">
        <f t="shared" si="5"/>
        <v>55.67566126628779</v>
      </c>
    </row>
    <row r="110" spans="1:5" ht="18" customHeight="1" x14ac:dyDescent="0.2">
      <c r="A110" s="37" t="s">
        <v>222</v>
      </c>
      <c r="B110" s="5" t="s">
        <v>223</v>
      </c>
      <c r="C110" s="8">
        <v>352223.9</v>
      </c>
      <c r="D110" s="8">
        <v>150260.79999999999</v>
      </c>
      <c r="E110" s="47">
        <f t="shared" si="5"/>
        <v>42.660591742922605</v>
      </c>
    </row>
    <row r="111" spans="1:5" x14ac:dyDescent="0.2">
      <c r="A111" s="37" t="s">
        <v>247</v>
      </c>
      <c r="B111" s="5" t="s">
        <v>98</v>
      </c>
      <c r="C111" s="8">
        <v>35577.699999999997</v>
      </c>
      <c r="D111" s="8">
        <v>5744.1</v>
      </c>
      <c r="E111" s="47">
        <f t="shared" si="5"/>
        <v>16.145225801555473</v>
      </c>
    </row>
    <row r="112" spans="1:5" ht="16.5" customHeight="1" x14ac:dyDescent="0.2">
      <c r="A112" s="37" t="s">
        <v>99</v>
      </c>
      <c r="B112" s="5" t="s">
        <v>100</v>
      </c>
      <c r="C112" s="8">
        <v>139152.79999999999</v>
      </c>
      <c r="D112" s="8">
        <v>58507.6</v>
      </c>
      <c r="E112" s="47">
        <f t="shared" si="5"/>
        <v>42.045578673228277</v>
      </c>
    </row>
    <row r="113" spans="1:5" ht="15" x14ac:dyDescent="0.25">
      <c r="A113" s="36" t="s">
        <v>214</v>
      </c>
      <c r="B113" s="4" t="s">
        <v>101</v>
      </c>
      <c r="C113" s="3">
        <f>SUM(C114:C115)</f>
        <v>269251.3</v>
      </c>
      <c r="D113" s="3">
        <f>SUM(D114:D115)</f>
        <v>129450.7</v>
      </c>
      <c r="E113" s="46">
        <f t="shared" si="5"/>
        <v>48.078022278815368</v>
      </c>
    </row>
    <row r="114" spans="1:5" x14ac:dyDescent="0.2">
      <c r="A114" s="37" t="s">
        <v>102</v>
      </c>
      <c r="B114" s="5" t="s">
        <v>103</v>
      </c>
      <c r="C114" s="8">
        <v>226639.3</v>
      </c>
      <c r="D114" s="8">
        <v>110977</v>
      </c>
      <c r="E114" s="47">
        <f t="shared" si="5"/>
        <v>48.966353143519243</v>
      </c>
    </row>
    <row r="115" spans="1:5" ht="27.6" customHeight="1" x14ac:dyDescent="0.2">
      <c r="A115" s="37" t="s">
        <v>218</v>
      </c>
      <c r="B115" s="5" t="s">
        <v>106</v>
      </c>
      <c r="C115" s="8">
        <v>42612</v>
      </c>
      <c r="D115" s="8">
        <v>18473.7</v>
      </c>
      <c r="E115" s="47">
        <f t="shared" si="5"/>
        <v>43.353280765981417</v>
      </c>
    </row>
    <row r="116" spans="1:5" ht="13.35" customHeight="1" x14ac:dyDescent="0.25">
      <c r="A116" s="36" t="s">
        <v>107</v>
      </c>
      <c r="B116" s="4" t="s">
        <v>108</v>
      </c>
      <c r="C116" s="3">
        <f>SUM(C117:C120)</f>
        <v>171833.7</v>
      </c>
      <c r="D116" s="3">
        <f>SUM(D117:D120)</f>
        <v>125541.4</v>
      </c>
      <c r="E116" s="46">
        <f t="shared" si="5"/>
        <v>73.059824702604885</v>
      </c>
    </row>
    <row r="117" spans="1:5" ht="17.649999999999999" customHeight="1" x14ac:dyDescent="0.2">
      <c r="A117" s="37" t="s">
        <v>109</v>
      </c>
      <c r="B117" s="5" t="s">
        <v>110</v>
      </c>
      <c r="C117" s="8">
        <v>661.4</v>
      </c>
      <c r="D117" s="8">
        <v>221.9</v>
      </c>
      <c r="E117" s="47">
        <f t="shared" si="5"/>
        <v>33.550045358330813</v>
      </c>
    </row>
    <row r="118" spans="1:5" ht="15" customHeight="1" x14ac:dyDescent="0.2">
      <c r="A118" s="37" t="s">
        <v>111</v>
      </c>
      <c r="B118" s="5" t="s">
        <v>112</v>
      </c>
      <c r="C118" s="8">
        <v>8293</v>
      </c>
      <c r="D118" s="8">
        <v>3722</v>
      </c>
      <c r="E118" s="47">
        <f t="shared" si="5"/>
        <v>44.881225129627396</v>
      </c>
    </row>
    <row r="119" spans="1:5" ht="16.5" customHeight="1" x14ac:dyDescent="0.2">
      <c r="A119" s="37" t="s">
        <v>124</v>
      </c>
      <c r="B119" s="5" t="s">
        <v>125</v>
      </c>
      <c r="C119" s="8">
        <v>162346.1</v>
      </c>
      <c r="D119" s="8">
        <v>121443</v>
      </c>
      <c r="E119" s="47">
        <f t="shared" si="5"/>
        <v>74.804999935323352</v>
      </c>
    </row>
    <row r="120" spans="1:5" ht="27.75" customHeight="1" x14ac:dyDescent="0.2">
      <c r="A120" s="37" t="s">
        <v>188</v>
      </c>
      <c r="B120" s="5" t="s">
        <v>189</v>
      </c>
      <c r="C120" s="8">
        <v>533.20000000000005</v>
      </c>
      <c r="D120" s="8">
        <v>154.5</v>
      </c>
      <c r="E120" s="47">
        <f t="shared" si="5"/>
        <v>28.975993998499622</v>
      </c>
    </row>
    <row r="121" spans="1:5" ht="14.85" customHeight="1" x14ac:dyDescent="0.25">
      <c r="A121" s="36" t="s">
        <v>155</v>
      </c>
      <c r="B121" s="4" t="s">
        <v>132</v>
      </c>
      <c r="C121" s="3">
        <f>C122+C123+C124+C125</f>
        <v>362166.2</v>
      </c>
      <c r="D121" s="3">
        <f>D122+D123+D124+D125</f>
        <v>150734.79999999999</v>
      </c>
      <c r="E121" s="46">
        <f t="shared" si="5"/>
        <v>41.620338949355293</v>
      </c>
    </row>
    <row r="122" spans="1:5" ht="14.1" customHeight="1" x14ac:dyDescent="0.2">
      <c r="A122" s="38" t="s">
        <v>151</v>
      </c>
      <c r="B122" s="6" t="s">
        <v>152</v>
      </c>
      <c r="C122" s="9">
        <v>45345.7</v>
      </c>
      <c r="D122" s="9">
        <v>27160</v>
      </c>
      <c r="E122" s="47">
        <f t="shared" si="5"/>
        <v>59.895425586108495</v>
      </c>
    </row>
    <row r="123" spans="1:5" ht="15.6" customHeight="1" x14ac:dyDescent="0.2">
      <c r="A123" s="38" t="s">
        <v>153</v>
      </c>
      <c r="B123" s="6" t="s">
        <v>154</v>
      </c>
      <c r="C123" s="9">
        <v>5576.5</v>
      </c>
      <c r="D123" s="9">
        <v>1805.5</v>
      </c>
      <c r="E123" s="47">
        <f t="shared" si="5"/>
        <v>32.376938940195465</v>
      </c>
    </row>
    <row r="124" spans="1:5" ht="15.6" customHeight="1" x14ac:dyDescent="0.2">
      <c r="A124" s="38" t="s">
        <v>224</v>
      </c>
      <c r="B124" s="6" t="s">
        <v>225</v>
      </c>
      <c r="C124" s="9">
        <v>294517.8</v>
      </c>
      <c r="D124" s="9">
        <v>113567.4</v>
      </c>
      <c r="E124" s="47">
        <f t="shared" si="5"/>
        <v>38.560453731489233</v>
      </c>
    </row>
    <row r="125" spans="1:5" ht="31.15" customHeight="1" x14ac:dyDescent="0.2">
      <c r="A125" s="38" t="s">
        <v>226</v>
      </c>
      <c r="B125" s="6" t="s">
        <v>227</v>
      </c>
      <c r="C125" s="9">
        <v>16726.2</v>
      </c>
      <c r="D125" s="9">
        <v>8201.9</v>
      </c>
      <c r="E125" s="47">
        <f t="shared" si="5"/>
        <v>49.036242541641251</v>
      </c>
    </row>
    <row r="126" spans="1:5" ht="14.65" customHeight="1" x14ac:dyDescent="0.25">
      <c r="A126" s="39" t="s">
        <v>156</v>
      </c>
      <c r="B126" s="4" t="s">
        <v>157</v>
      </c>
      <c r="C126" s="19">
        <f>C127+C128</f>
        <v>15048.6</v>
      </c>
      <c r="D126" s="19">
        <f>D127+D128</f>
        <v>4115.3</v>
      </c>
      <c r="E126" s="46">
        <f t="shared" si="5"/>
        <v>27.346729928365431</v>
      </c>
    </row>
    <row r="127" spans="1:5" ht="13.5" customHeight="1" x14ac:dyDescent="0.2">
      <c r="A127" s="37" t="s">
        <v>104</v>
      </c>
      <c r="B127" s="6" t="s">
        <v>158</v>
      </c>
      <c r="C127" s="9">
        <v>7000</v>
      </c>
      <c r="D127" s="9">
        <v>719.3</v>
      </c>
      <c r="E127" s="47">
        <f t="shared" si="5"/>
        <v>10.275714285714285</v>
      </c>
    </row>
    <row r="128" spans="1:5" ht="20.100000000000001" customHeight="1" x14ac:dyDescent="0.2">
      <c r="A128" s="37" t="s">
        <v>105</v>
      </c>
      <c r="B128" s="6" t="s">
        <v>159</v>
      </c>
      <c r="C128" s="9">
        <v>8048.6</v>
      </c>
      <c r="D128" s="9">
        <v>3396</v>
      </c>
      <c r="E128" s="47">
        <f t="shared" si="5"/>
        <v>42.193673433889124</v>
      </c>
    </row>
    <row r="129" spans="1:5" ht="27.6" customHeight="1" x14ac:dyDescent="0.25">
      <c r="A129" s="39" t="s">
        <v>160</v>
      </c>
      <c r="B129" s="4" t="s">
        <v>161</v>
      </c>
      <c r="C129" s="3">
        <f>C130</f>
        <v>146363.4</v>
      </c>
      <c r="D129" s="3">
        <f>D130</f>
        <v>68208.399999999994</v>
      </c>
      <c r="E129" s="46">
        <f t="shared" si="5"/>
        <v>46.602087680390042</v>
      </c>
    </row>
    <row r="130" spans="1:5" ht="27" customHeight="1" x14ac:dyDescent="0.2">
      <c r="A130" s="37" t="s">
        <v>239</v>
      </c>
      <c r="B130" s="5" t="s">
        <v>162</v>
      </c>
      <c r="C130" s="8">
        <v>146363.4</v>
      </c>
      <c r="D130" s="8">
        <v>68208.399999999994</v>
      </c>
      <c r="E130" s="47">
        <f t="shared" si="5"/>
        <v>46.602087680390042</v>
      </c>
    </row>
    <row r="131" spans="1:5" ht="16.149999999999999" customHeight="1" x14ac:dyDescent="0.2">
      <c r="A131" s="36" t="s">
        <v>113</v>
      </c>
      <c r="B131" s="20">
        <v>9600</v>
      </c>
      <c r="C131" s="21">
        <f>C82+C90+C94+C98+C103+C107+C113+C116+C121+C126+C129</f>
        <v>13048816</v>
      </c>
      <c r="D131" s="21">
        <f>D82+D90+D94+D98+D103+D107+D113+D116+D121+D126+D129</f>
        <v>4875136.4000000004</v>
      </c>
      <c r="E131" s="48">
        <f t="shared" si="5"/>
        <v>37.360756715398551</v>
      </c>
    </row>
    <row r="132" spans="1:5" ht="32.450000000000003" customHeight="1" x14ac:dyDescent="0.25">
      <c r="A132" s="40" t="s">
        <v>233</v>
      </c>
      <c r="B132" s="4"/>
      <c r="C132" s="7">
        <v>4777.8999999999996</v>
      </c>
      <c r="D132" s="7"/>
      <c r="E132" s="46"/>
    </row>
    <row r="133" spans="1:5" ht="16.149999999999999" customHeight="1" x14ac:dyDescent="0.25">
      <c r="A133" s="22"/>
      <c r="B133" s="23"/>
      <c r="C133" s="24"/>
      <c r="D133" s="24"/>
      <c r="E133" s="25"/>
    </row>
    <row r="134" spans="1:5" ht="16.149999999999999" customHeight="1" x14ac:dyDescent="0.25">
      <c r="A134" s="22"/>
      <c r="B134" s="23"/>
      <c r="C134" s="24"/>
      <c r="D134" s="24"/>
      <c r="E134" s="25"/>
    </row>
    <row r="135" spans="1:5" ht="13.15" customHeight="1" x14ac:dyDescent="0.2">
      <c r="A135" s="43" t="s">
        <v>251</v>
      </c>
      <c r="B135" s="43"/>
      <c r="C135" s="44"/>
      <c r="D135" s="26"/>
      <c r="E135" s="41" t="s">
        <v>252</v>
      </c>
    </row>
    <row r="136" spans="1:5" ht="18" customHeight="1" x14ac:dyDescent="0.2"/>
  </sheetData>
  <autoFilter ref="B1:B136"/>
  <mergeCells count="2">
    <mergeCell ref="A1:E1"/>
    <mergeCell ref="A2:E2"/>
  </mergeCells>
  <pageMargins left="1.1811023622047245" right="0.39370078740157483" top="0.39370078740157483" bottom="0.39370078740157483" header="0.11811023622047245" footer="0.11811023622047245"/>
  <pageSetup paperSize="9" scale="69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01.07.2019</vt:lpstr>
      <vt:lpstr>' 01.07.2019'!Область_печати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Данилова Марина Валерьевна</cp:lastModifiedBy>
  <cp:lastPrinted>2019-07-03T05:26:25Z</cp:lastPrinted>
  <dcterms:created xsi:type="dcterms:W3CDTF">1996-10-08T23:32:33Z</dcterms:created>
  <dcterms:modified xsi:type="dcterms:W3CDTF">2019-07-08T11:26:09Z</dcterms:modified>
</cp:coreProperties>
</file>