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7520" windowHeight="10992"/>
  </bookViews>
  <sheets>
    <sheet name=" 01.12.2019 " sheetId="6" r:id="rId1"/>
    <sheet name="Лист1" sheetId="7" state="hidden" r:id="rId2"/>
  </sheets>
  <definedNames>
    <definedName name="_xlnm.Print_Area" localSheetId="0">' 01.12.2019 '!$A$1:$E$106</definedName>
  </definedNames>
  <calcPr calcId="145621"/>
</workbook>
</file>

<file path=xl/calcChain.xml><?xml version="1.0" encoding="utf-8"?>
<calcChain xmlns="http://schemas.openxmlformats.org/spreadsheetml/2006/main">
  <c r="D12" i="6" l="1"/>
  <c r="C33" i="6"/>
  <c r="C101" i="6" l="1"/>
  <c r="D52" i="6"/>
  <c r="D46" i="6"/>
  <c r="D44" i="6"/>
  <c r="D42" i="6"/>
  <c r="D41" i="6"/>
  <c r="D40" i="6"/>
  <c r="C17" i="6"/>
  <c r="C13" i="6"/>
  <c r="C10" i="6"/>
  <c r="C38" i="6"/>
  <c r="C93" i="6"/>
  <c r="C88" i="6"/>
  <c r="C83" i="6"/>
  <c r="C80" i="6"/>
  <c r="C74" i="6"/>
  <c r="C70" i="6"/>
  <c r="C65" i="6"/>
  <c r="C61" i="6"/>
  <c r="C57" i="6"/>
  <c r="C49" i="6"/>
  <c r="C25" i="6"/>
  <c r="B10" i="6"/>
  <c r="B101" i="6"/>
  <c r="B106" i="6" s="1"/>
  <c r="B74" i="6"/>
  <c r="B93" i="6"/>
  <c r="B88" i="6"/>
  <c r="B83" i="6"/>
  <c r="B80" i="6"/>
  <c r="B70" i="6"/>
  <c r="B65" i="6"/>
  <c r="B61" i="6"/>
  <c r="B57" i="6"/>
  <c r="B49" i="6"/>
  <c r="B38" i="6"/>
  <c r="B33" i="6"/>
  <c r="B25" i="6"/>
  <c r="B17" i="6"/>
  <c r="B13" i="6"/>
  <c r="B24" i="6" l="1"/>
  <c r="B97" i="6"/>
  <c r="B9" i="6"/>
  <c r="D38" i="6"/>
  <c r="C106" i="6"/>
  <c r="C97" i="6"/>
  <c r="C9" i="6"/>
  <c r="C24" i="6"/>
  <c r="D24" i="6" s="1"/>
  <c r="B8" i="6" l="1"/>
  <c r="D9" i="6"/>
  <c r="C47" i="6"/>
  <c r="C8" i="6"/>
  <c r="D8" i="6" s="1"/>
  <c r="B47" i="6"/>
  <c r="B100" i="6" s="1"/>
  <c r="D71" i="6"/>
  <c r="D90" i="6"/>
  <c r="D92" i="6"/>
  <c r="D67" i="6"/>
  <c r="D69" i="6"/>
  <c r="D20" i="6"/>
  <c r="D31" i="6"/>
  <c r="D33" i="6"/>
  <c r="D62" i="6"/>
  <c r="D65" i="6"/>
  <c r="D74" i="6"/>
  <c r="D88" i="6"/>
  <c r="D68" i="6"/>
  <c r="D80" i="6"/>
  <c r="D15" i="6"/>
  <c r="D36" i="6"/>
  <c r="D72" i="6"/>
  <c r="D77" i="6"/>
  <c r="D85" i="6"/>
  <c r="D26" i="6"/>
  <c r="D91" i="6"/>
  <c r="D11" i="6"/>
  <c r="D18" i="6"/>
  <c r="D51" i="6"/>
  <c r="D53" i="6"/>
  <c r="D57" i="6"/>
  <c r="D59" i="6"/>
  <c r="D61" i="6"/>
  <c r="D76" i="6"/>
  <c r="D82" i="6"/>
  <c r="D84" i="6"/>
  <c r="D96" i="6"/>
  <c r="D10" i="6"/>
  <c r="D17" i="6"/>
  <c r="D19" i="6"/>
  <c r="D27" i="6"/>
  <c r="D28" i="6"/>
  <c r="D50" i="6"/>
  <c r="D56" i="6"/>
  <c r="D60" i="6"/>
  <c r="D70" i="6"/>
  <c r="D75" i="6"/>
  <c r="D83" i="6"/>
  <c r="D93" i="6"/>
  <c r="D13" i="6"/>
  <c r="D22" i="6"/>
  <c r="D25" i="6"/>
  <c r="D30" i="6"/>
  <c r="D34" i="6"/>
  <c r="D49" i="6"/>
  <c r="D55" i="6"/>
  <c r="D64" i="6"/>
  <c r="D66" i="6"/>
  <c r="D73" i="6"/>
  <c r="D78" i="6"/>
  <c r="D87" i="6"/>
  <c r="D89" i="6"/>
  <c r="D94" i="6"/>
  <c r="D14" i="6"/>
  <c r="D16" i="6"/>
  <c r="D21" i="6"/>
  <c r="D32" i="6"/>
  <c r="D35" i="6"/>
  <c r="D37" i="6"/>
  <c r="D63" i="6"/>
  <c r="D79" i="6"/>
  <c r="D81" i="6"/>
  <c r="D86" i="6"/>
  <c r="D95" i="6"/>
  <c r="C100" i="6" l="1"/>
  <c r="D47" i="6"/>
  <c r="D97" i="6"/>
</calcChain>
</file>

<file path=xl/sharedStrings.xml><?xml version="1.0" encoding="utf-8"?>
<sst xmlns="http://schemas.openxmlformats.org/spreadsheetml/2006/main" count="104" uniqueCount="104">
  <si>
    <t>Наименование показателя</t>
  </si>
  <si>
    <t>План на год с учетом изменений  (тыс.руб.)</t>
  </si>
  <si>
    <t>Процент исполнения к плану на год</t>
  </si>
  <si>
    <r>
      <t>НАЛОГОВЫЕ И НЕНАЛОГОВЫЕ</t>
    </r>
    <r>
      <rPr>
        <b/>
        <sz val="11"/>
        <rFont val="Arial"/>
        <family val="2"/>
      </rPr>
      <t xml:space="preserve"> ДОХОДЫ</t>
    </r>
  </si>
  <si>
    <t>Налог на доходы физических лиц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</si>
  <si>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</si>
  <si>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</si>
  <si>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</si>
  <si>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</si>
  <si>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Транспортный налог</t>
  </si>
  <si>
    <t>Земельный налог</t>
  </si>
  <si>
    <t>Плата за негативное воздействие на окружающую среду</t>
  </si>
  <si>
    <t>Иные межбюджетные трансферты</t>
  </si>
  <si>
    <t>Прочие безвозмездные поступления от других бюджетов бюджетной системы</t>
  </si>
  <si>
    <t>Прочие безвозмездные поступления в бюджеты городских округов</t>
  </si>
  <si>
    <t>Функционирование 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</si>
  <si>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</si>
  <si>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Судебная система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</si>
  <si>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</si>
  <si>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</si>
  <si>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</si>
  <si>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</si>
  <si>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Органы юстиции</t>
  </si>
  <si>
    <t>Защита населения и территорий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</si>
  <si>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</si>
  <si>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</si>
  <si>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</si>
  <si>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</si>
  <si>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</si>
  <si>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</si>
  <si>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</si>
  <si>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</si>
  <si>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Сбор, удаление отходов и очистка сточных вод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</si>
  <si>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</si>
  <si>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</si>
  <si>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</si>
  <si>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</si>
  <si>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</si>
  <si>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 xml:space="preserve">Молодежная политика </t>
  </si>
  <si>
    <t>Другие вопросы в области образования</t>
  </si>
  <si>
    <t xml:space="preserve">Культура 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</si>
  <si>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</si>
  <si>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</si>
  <si>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</si>
  <si>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</si>
  <si>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</si>
  <si>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</si>
  <si>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</si>
  <si>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</si>
  <si>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</si>
  <si>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Телевидение и радиовещание</t>
  </si>
  <si>
    <t>Периодическая печать и издательства</t>
  </si>
  <si>
    <t>из них межбюджетные трансферты, подлежащие уточнению Решением ЧГСД</t>
  </si>
  <si>
    <r>
      <t xml:space="preserve">НАЛОГОВЫЕ </t>
    </r>
    <r>
      <rPr>
        <b/>
        <sz val="11"/>
        <rFont val="Arial"/>
        <family val="2"/>
      </rPr>
      <t xml:space="preserve"> ДОХОДЫ</t>
    </r>
  </si>
  <si>
    <r>
      <t>НЕНАЛОГОВЫЕ</t>
    </r>
    <r>
      <rPr>
        <b/>
        <sz val="11"/>
        <rFont val="Arial"/>
        <family val="2"/>
      </rPr>
      <t xml:space="preserve"> ДОХОДЫ</t>
    </r>
  </si>
  <si>
    <t xml:space="preserve">Доходы в виде прибыли,приходящейся на доли в уставных (складочных) капиталах хозяйственных товариществ и обществ,или дивидендов по акциям,принадлежащим муниципальным образованиям </t>
  </si>
  <si>
    <t xml:space="preserve">Доходы, получаемые в виде арендной платы за земли </t>
  </si>
  <si>
    <t>Доходы от сдачи в аренду имущества</t>
  </si>
  <si>
    <t>Прочие доходы от использования имущества и прав</t>
  </si>
  <si>
    <t>Доходы от предоставления на платной основе парковок (парковочных мест)</t>
  </si>
  <si>
    <t>Доходы от реализации имущества</t>
  </si>
  <si>
    <t>Доходы от продажи земельных участков</t>
  </si>
  <si>
    <t>БЕЗВОЗМЕЗДНЫЕ ПОСТУПЛЕНИЯ</t>
  </si>
  <si>
    <t>Дотации бюджетам бюджетной системы РФ</t>
  </si>
  <si>
    <t>Субсидии бюджетам бюджетной системы РФ</t>
  </si>
  <si>
    <t>Субвенции бюджетам бюджетной системы РФ</t>
  </si>
  <si>
    <t>Налоги на прибаль, доходы</t>
  </si>
  <si>
    <t>Акцизы на нефтепродукты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</si>
  <si>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</si>
  <si>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</si>
  <si>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</si>
  <si>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</si>
  <si>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</si>
  <si>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</si>
  <si>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</si>
  <si>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</si>
  <si>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Доходы от продажи материальных и нематериальных активов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</si>
  <si>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</si>
  <si>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</si>
  <si>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</si>
  <si>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</si>
  <si>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</si>
  <si>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</si>
  <si>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</si>
  <si>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</si>
  <si>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</si>
  <si>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</si>
  <si>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 муниципального долга</t>
  </si>
  <si>
    <t>РАСХОДЫ</t>
  </si>
  <si>
    <t>Доходы от оказания платных услуг (работ) и компенсации затрат государства</t>
  </si>
  <si>
    <t>Кредиты кредитных организаций</t>
  </si>
  <si>
    <t>Получение кредитов</t>
  </si>
  <si>
    <t>Погашение кредитов</t>
  </si>
  <si>
    <t>Изменение остатков средств на счетах по учёту средств бюджетов</t>
  </si>
  <si>
    <t>ИСТОЧНИКИ ФИНАНСИРОВАНИЯ ДЕФИЦИТА БЮДЖЕТА - ВСЕГО</t>
  </si>
  <si>
    <t>РАСХОДЫ БЮДЖЕТА - ИТОГО</t>
  </si>
  <si>
    <t xml:space="preserve"> ДОХОДЫ БЮДЖЕТА - ИТОГО</t>
  </si>
  <si>
    <t xml:space="preserve">Доходы бюджетов бюджетной системы РФ от возврата бюджетами бюджетной системы РФ и организациями остатков субсидий, субвенций субсидий, субвенций и иных межбюджетных трансфертов, имеющих целевое назначение, прошлых лет </t>
  </si>
  <si>
    <t>ДОХОДЫ</t>
  </si>
  <si>
    <t>Бюджетные кредиты от других бюджетов</t>
  </si>
  <si>
    <t>Жилищно-коммунальное хозяйство</t>
  </si>
  <si>
    <t>ДЕФИЦИТ (ПРОФИЦИТ)</t>
  </si>
  <si>
    <t xml:space="preserve">Исполнено                за январь-ноябрь                  2019 года     (тыс.руб.)   </t>
  </si>
  <si>
    <t xml:space="preserve">Сведения об исполнении  бюджета города Чебоксары  на 01.12. 2019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</si>
</sst>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* #,##0.00_р_._-;\-* #,##0.00_р_._-;_-* &quot;-&quot;??_р_.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8"/>
      <color rgb="FF000000"/>
      <name val="Arial Cyr"/>
    </font>
    <font>
      <sz val="10"/>
      <color rgb="FF000000"/>
      <name val="Arial"/>
      <family val="2"/>
    </font>
    <font>
      <b/>
      <sz val="12"/>
      <color rgb="FF000000"/>
      <name val="Arial Cyr"/>
      <family val="2"/>
    </font>
    <font>
      <sz val="11"/>
      <name val="Calibri"/>
      <family val="2"/>
    </font>
    <font>
      <sz val="10"/>
      <name val="Arial Cyr"/>
      <charset val="204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CCCC"/>
      </patternFill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2">
    <xf numFmtId="0" fontId="0" fillId="0" borderId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  <xf numFmtId="0" fontId="24" fillId="0" borderId="0"/>
    <xf numFmtId="164" fontId="25" fillId="8" borderId="11">
      <alignment horizontal="right" vertical="top" shrinkToFit="1"/>
    </xf>
    <xf numFmtId="164" fontId="25" fillId="37" borderId="11">
      <alignment horizontal="right" vertical="top" shrinkToFit="1"/>
    </xf>
    <xf numFmtId="164" fontId="26" fillId="0" borderId="11">
      <alignment horizontal="right" vertical="top" shrinkToFit="1"/>
    </xf>
    <xf numFmtId="0" fontId="26" fillId="0" borderId="0">
      <alignment horizontal="center" vertical="center" wrapText="1" shrinkToFit="1"/>
    </xf>
    <xf numFmtId="164" fontId="27" fillId="38" borderId="11">
      <alignment horizontal="right" vertical="center" shrinkToFit="1"/>
    </xf>
    <xf numFmtId="164" fontId="27" fillId="37" borderId="11">
      <alignment horizontal="right" vertical="top" shrinkToFit="1"/>
    </xf>
    <xf numFmtId="164" fontId="27" fillId="39" borderId="11">
      <alignment horizontal="right" vertical="top" shrinkToFit="1"/>
    </xf>
    <xf numFmtId="164" fontId="27" fillId="0" borderId="11">
      <alignment horizontal="right" vertical="top" shrinkToFit="1"/>
    </xf>
    <xf numFmtId="164" fontId="28" fillId="0" borderId="12">
      <alignment horizontal="right" vertical="top" shrinkToFit="1"/>
    </xf>
    <xf numFmtId="0" fontId="29" fillId="0" borderId="0"/>
    <xf numFmtId="0" fontId="29" fillId="0" borderId="0"/>
    <xf numFmtId="0" fontId="24" fillId="0" borderId="0"/>
    <xf numFmtId="0" fontId="26" fillId="40" borderId="0"/>
    <xf numFmtId="0" fontId="26" fillId="41" borderId="0"/>
    <xf numFmtId="0" fontId="26" fillId="40" borderId="0"/>
    <xf numFmtId="0" fontId="27" fillId="0" borderId="0"/>
    <xf numFmtId="0" fontId="26" fillId="0" borderId="0">
      <alignment wrapText="1"/>
    </xf>
    <xf numFmtId="0" fontId="27" fillId="0" borderId="0"/>
    <xf numFmtId="0" fontId="27" fillId="0" borderId="0">
      <alignment horizontal="left"/>
    </xf>
    <xf numFmtId="0" fontId="30" fillId="0" borderId="0">
      <alignment horizontal="center" wrapText="1"/>
    </xf>
    <xf numFmtId="0" fontId="27" fillId="0" borderId="0">
      <alignment horizontal="left"/>
    </xf>
    <xf numFmtId="0" fontId="26" fillId="0" borderId="0">
      <alignment horizontal="left" vertical="center" wrapText="1"/>
    </xf>
    <xf numFmtId="0" fontId="30" fillId="0" borderId="0">
      <alignment horizontal="center"/>
    </xf>
    <xf numFmtId="0" fontId="26" fillId="0" borderId="0">
      <alignment horizontal="left" vertical="center" wrapText="1"/>
    </xf>
    <xf numFmtId="0" fontId="25" fillId="0" borderId="0">
      <alignment horizontal="center" vertical="center" shrinkToFit="1"/>
    </xf>
    <xf numFmtId="0" fontId="26" fillId="0" borderId="0">
      <alignment horizontal="right"/>
    </xf>
    <xf numFmtId="0" fontId="25" fillId="0" borderId="0">
      <alignment horizontal="center" vertical="center" shrinkToFit="1"/>
    </xf>
    <xf numFmtId="0" fontId="26" fillId="0" borderId="0">
      <alignment horizontal="center" vertical="center" shrinkToFit="1"/>
    </xf>
    <xf numFmtId="0" fontId="26" fillId="41" borderId="13"/>
    <xf numFmtId="0" fontId="26" fillId="0" borderId="0">
      <alignment horizontal="center" vertical="center" shrinkToFit="1"/>
    </xf>
    <xf numFmtId="0" fontId="26" fillId="40" borderId="13"/>
    <xf numFmtId="0" fontId="26" fillId="0" borderId="11">
      <alignment horizontal="center" vertical="center" wrapText="1"/>
    </xf>
    <xf numFmtId="0" fontId="26" fillId="40" borderId="13"/>
    <xf numFmtId="0" fontId="27" fillId="0" borderId="11">
      <alignment horizontal="center" vertical="center" wrapText="1"/>
    </xf>
    <xf numFmtId="0" fontId="26" fillId="41" borderId="14"/>
    <xf numFmtId="0" fontId="27" fillId="0" borderId="11">
      <alignment horizontal="center" vertical="center" wrapText="1"/>
    </xf>
    <xf numFmtId="0" fontId="26" fillId="40" borderId="14"/>
    <xf numFmtId="49" fontId="26" fillId="0" borderId="11">
      <alignment horizontal="left" vertical="top" wrapText="1" indent="2"/>
    </xf>
    <xf numFmtId="0" fontId="26" fillId="40" borderId="14"/>
    <xf numFmtId="0" fontId="27" fillId="37" borderId="11">
      <alignment vertical="top" wrapText="1"/>
    </xf>
    <xf numFmtId="0" fontId="25" fillId="0" borderId="11">
      <alignment horizontal="left"/>
    </xf>
    <xf numFmtId="0" fontId="27" fillId="37" borderId="11">
      <alignment vertical="top" wrapText="1"/>
    </xf>
    <xf numFmtId="0" fontId="27" fillId="39" borderId="11">
      <alignment vertical="top" wrapText="1"/>
    </xf>
    <xf numFmtId="0" fontId="26" fillId="41" borderId="15"/>
    <xf numFmtId="0" fontId="27" fillId="39" borderId="11">
      <alignment vertical="top" wrapText="1"/>
    </xf>
    <xf numFmtId="0" fontId="27" fillId="0" borderId="11">
      <alignment vertical="top" wrapText="1"/>
    </xf>
    <xf numFmtId="0" fontId="26" fillId="0" borderId="0"/>
    <xf numFmtId="0" fontId="27" fillId="0" borderId="11">
      <alignment vertical="top" wrapText="1"/>
    </xf>
    <xf numFmtId="0" fontId="26" fillId="40" borderId="15"/>
    <xf numFmtId="0" fontId="26" fillId="0" borderId="0">
      <alignment horizontal="left" wrapText="1"/>
    </xf>
    <xf numFmtId="0" fontId="26" fillId="40" borderId="15"/>
    <xf numFmtId="0" fontId="27" fillId="0" borderId="11"/>
    <xf numFmtId="49" fontId="26" fillId="0" borderId="11">
      <alignment horizontal="center" vertical="top" shrinkToFit="1"/>
    </xf>
    <xf numFmtId="0" fontId="27" fillId="0" borderId="11"/>
    <xf numFmtId="0" fontId="26" fillId="0" borderId="0">
      <alignment wrapText="1"/>
    </xf>
    <xf numFmtId="4" fontId="26" fillId="0" borderId="11">
      <alignment horizontal="right" vertical="top" shrinkToFit="1"/>
    </xf>
    <xf numFmtId="0" fontId="26" fillId="0" borderId="0">
      <alignment wrapText="1"/>
    </xf>
    <xf numFmtId="0" fontId="27" fillId="0" borderId="11">
      <alignment horizontal="center" vertical="center" wrapText="1"/>
    </xf>
    <xf numFmtId="4" fontId="25" fillId="8" borderId="11">
      <alignment horizontal="right" vertical="top" shrinkToFit="1"/>
    </xf>
    <xf numFmtId="0" fontId="27" fillId="0" borderId="11">
      <alignment horizontal="center" vertical="center" wrapText="1"/>
    </xf>
    <xf numFmtId="49" fontId="27" fillId="37" borderId="11">
      <alignment horizontal="left" vertical="top" shrinkToFit="1"/>
    </xf>
    <xf numFmtId="0" fontId="26" fillId="0" borderId="11">
      <alignment horizontal="center" vertical="center" wrapText="1"/>
    </xf>
    <xf numFmtId="49" fontId="27" fillId="37" borderId="11">
      <alignment horizontal="left" vertical="top" shrinkToFit="1"/>
    </xf>
    <xf numFmtId="0" fontId="27" fillId="39" borderId="16">
      <alignment wrapText="1"/>
    </xf>
    <xf numFmtId="0" fontId="26" fillId="0" borderId="0">
      <alignment horizontal="left" wrapText="1"/>
    </xf>
    <xf numFmtId="0" fontId="27" fillId="39" borderId="16">
      <alignment wrapText="1"/>
    </xf>
    <xf numFmtId="49" fontId="27" fillId="0" borderId="11">
      <alignment horizontal="left" vertical="top" shrinkToFit="1"/>
    </xf>
    <xf numFmtId="10" fontId="26" fillId="0" borderId="11">
      <alignment horizontal="right" vertical="top" shrinkToFit="1"/>
    </xf>
    <xf numFmtId="49" fontId="27" fillId="0" borderId="11">
      <alignment horizontal="left" vertical="top" shrinkToFit="1"/>
    </xf>
    <xf numFmtId="0" fontId="27" fillId="38" borderId="11">
      <alignment horizontal="left" vertical="center" shrinkToFit="1"/>
    </xf>
    <xf numFmtId="10" fontId="25" fillId="8" borderId="11">
      <alignment horizontal="right" vertical="top" shrinkToFit="1"/>
    </xf>
    <xf numFmtId="0" fontId="27" fillId="38" borderId="11">
      <alignment horizontal="left" vertical="center" shrinkToFit="1"/>
    </xf>
    <xf numFmtId="49" fontId="27" fillId="39" borderId="17">
      <alignment horizontal="left" vertical="top" shrinkToFit="1"/>
    </xf>
    <xf numFmtId="0" fontId="30" fillId="0" borderId="0">
      <alignment horizontal="center" wrapText="1"/>
    </xf>
    <xf numFmtId="49" fontId="27" fillId="39" borderId="17">
      <alignment horizontal="left" vertical="top" shrinkToFit="1"/>
    </xf>
    <xf numFmtId="0" fontId="27" fillId="0" borderId="11">
      <alignment horizontal="center" vertical="center" wrapText="1"/>
    </xf>
    <xf numFmtId="0" fontId="30" fillId="0" borderId="0">
      <alignment horizontal="center"/>
    </xf>
    <xf numFmtId="0" fontId="27" fillId="0" borderId="11">
      <alignment horizontal="center" vertical="center" wrapText="1"/>
    </xf>
    <xf numFmtId="4" fontId="27" fillId="37" borderId="11">
      <alignment horizontal="right" vertical="top" shrinkToFit="1"/>
    </xf>
    <xf numFmtId="0" fontId="25" fillId="0" borderId="11">
      <alignment vertical="top" wrapText="1"/>
    </xf>
    <xf numFmtId="4" fontId="27" fillId="37" borderId="11">
      <alignment horizontal="right" vertical="top" shrinkToFit="1"/>
    </xf>
    <xf numFmtId="4" fontId="27" fillId="39" borderId="11">
      <alignment horizontal="right" vertical="top" shrinkToFit="1"/>
    </xf>
    <xf numFmtId="4" fontId="25" fillId="37" borderId="11">
      <alignment horizontal="right" vertical="top" shrinkToFit="1"/>
    </xf>
    <xf numFmtId="4" fontId="27" fillId="39" borderId="11">
      <alignment horizontal="right" vertical="top" shrinkToFit="1"/>
    </xf>
    <xf numFmtId="4" fontId="27" fillId="0" borderId="11">
      <alignment horizontal="right" vertical="top" shrinkToFit="1"/>
    </xf>
    <xf numFmtId="10" fontId="25" fillId="37" borderId="11">
      <alignment horizontal="right" vertical="top" shrinkToFit="1"/>
    </xf>
    <xf numFmtId="4" fontId="27" fillId="0" borderId="11">
      <alignment horizontal="right" vertical="top" shrinkToFit="1"/>
    </xf>
    <xf numFmtId="4" fontId="27" fillId="38" borderId="11">
      <alignment horizontal="right" vertical="center" shrinkToFit="1"/>
    </xf>
    <xf numFmtId="0" fontId="27" fillId="0" borderId="0">
      <alignment horizontal="left" vertical="top"/>
    </xf>
    <xf numFmtId="0" fontId="27" fillId="0" borderId="18"/>
    <xf numFmtId="0" fontId="27" fillId="0" borderId="19">
      <alignment horizontal="right"/>
    </xf>
    <xf numFmtId="49" fontId="27" fillId="0" borderId="20">
      <alignment horizont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7" borderId="7" applyNumberFormat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42" borderId="0"/>
    <xf numFmtId="0" fontId="18" fillId="42" borderId="0"/>
    <xf numFmtId="0" fontId="18" fillId="42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2" borderId="0"/>
    <xf numFmtId="0" fontId="18" fillId="42" borderId="0"/>
    <xf numFmtId="0" fontId="18" fillId="42" borderId="0"/>
    <xf numFmtId="0" fontId="18" fillId="42" borderId="0"/>
    <xf numFmtId="0" fontId="18" fillId="42" borderId="0"/>
    <xf numFmtId="0" fontId="31" fillId="0" borderId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2" fillId="0" borderId="6" applyNumberFormat="0" applyFill="0" applyAlignment="0" applyProtection="0"/>
    <xf numFmtId="0" fontId="14" fillId="0" borderId="0" applyNumberFormat="0" applyFill="0" applyBorder="0" applyAlignment="0" applyProtection="0"/>
    <xf numFmtId="166" fontId="32" fillId="0" borderId="0" applyFont="0" applyFill="0" applyBorder="0" applyAlignment="0" applyProtection="0"/>
    <xf numFmtId="0" fontId="6" fillId="2" borderId="0" applyNumberFormat="0" applyBorder="0" applyAlignment="0" applyProtection="0"/>
  </cellStyleXfs>
  <cellXfs count="43">
    <xf numFmtId="0" fontId="0" fillId="0" borderId="0" xfId="0"/>
    <xf numFmtId="0" fontId="20" fillId="34" borderId="0" xfId="155" applyFont="1" applyFill="1"/>
    <xf numFmtId="165" fontId="20" fillId="33" borderId="0" xfId="155" applyNumberFormat="1" applyFont="1" applyFill="1"/>
    <xf numFmtId="164" fontId="20" fillId="33" borderId="0" xfId="155" applyNumberFormat="1" applyFont="1" applyFill="1" applyAlignment="1">
      <alignment horizontal="right"/>
    </xf>
    <xf numFmtId="0" fontId="20" fillId="33" borderId="0" xfId="155" applyFont="1" applyFill="1"/>
    <xf numFmtId="0" fontId="23" fillId="33" borderId="10" xfId="155" applyFont="1" applyFill="1" applyBorder="1" applyAlignment="1">
      <alignment horizontal="justify" vertical="center" wrapText="1"/>
    </xf>
    <xf numFmtId="0" fontId="22" fillId="33" borderId="10" xfId="155" applyFont="1" applyFill="1" applyBorder="1" applyAlignment="1">
      <alignment horizontal="justify" vertical="center" wrapText="1"/>
    </xf>
    <xf numFmtId="0" fontId="19" fillId="33" borderId="10" xfId="155" applyFont="1" applyFill="1" applyBorder="1" applyAlignment="1">
      <alignment horizontal="justify" vertical="center" wrapText="1"/>
    </xf>
    <xf numFmtId="0" fontId="20" fillId="33" borderId="10" xfId="155" applyFont="1" applyFill="1" applyBorder="1" applyAlignment="1">
      <alignment horizontal="justify" vertical="center" wrapText="1"/>
    </xf>
    <xf numFmtId="0" fontId="20" fillId="34" borderId="0" xfId="155" applyFont="1" applyFill="1" applyAlignment="1"/>
    <xf numFmtId="0" fontId="20" fillId="36" borderId="0" xfId="155" applyFont="1" applyFill="1"/>
    <xf numFmtId="0" fontId="19" fillId="33" borderId="10" xfId="155" applyNumberFormat="1" applyFont="1" applyFill="1" applyBorder="1" applyAlignment="1">
      <alignment horizontal="center" vertical="center"/>
    </xf>
    <xf numFmtId="0" fontId="19" fillId="33" borderId="10" xfId="155" applyFont="1" applyFill="1" applyBorder="1" applyAlignment="1">
      <alignment horizontal="center" vertical="center"/>
    </xf>
    <xf numFmtId="0" fontId="19" fillId="33" borderId="10" xfId="155" applyFont="1" applyFill="1" applyBorder="1" applyAlignment="1">
      <alignment horizontal="center" vertical="center" wrapText="1"/>
    </xf>
    <xf numFmtId="165" fontId="19" fillId="33" borderId="10" xfId="155" applyNumberFormat="1" applyFont="1" applyFill="1" applyBorder="1" applyAlignment="1">
      <alignment horizontal="center" vertical="center" wrapText="1"/>
    </xf>
    <xf numFmtId="164" fontId="19" fillId="33" borderId="10" xfId="155" applyNumberFormat="1" applyFont="1" applyFill="1" applyBorder="1" applyAlignment="1">
      <alignment horizontal="center" vertical="center" wrapText="1"/>
    </xf>
    <xf numFmtId="165" fontId="22" fillId="33" borderId="0" xfId="155" applyNumberFormat="1" applyFont="1" applyFill="1" applyBorder="1" applyAlignment="1">
      <alignment horizontal="center"/>
    </xf>
    <xf numFmtId="0" fontId="22" fillId="33" borderId="0" xfId="155" applyFont="1" applyFill="1"/>
    <xf numFmtId="0" fontId="22" fillId="33" borderId="0" xfId="155" applyFont="1" applyFill="1" applyAlignment="1">
      <alignment horizontal="left" vertical="center" wrapText="1"/>
    </xf>
    <xf numFmtId="164" fontId="19" fillId="33" borderId="10" xfId="155" applyNumberFormat="1" applyFont="1" applyFill="1" applyBorder="1" applyAlignment="1">
      <alignment horizontal="right" vertical="center"/>
    </xf>
    <xf numFmtId="164" fontId="20" fillId="33" borderId="10" xfId="155" applyNumberFormat="1" applyFont="1" applyFill="1" applyBorder="1" applyAlignment="1">
      <alignment horizontal="right" vertical="center"/>
    </xf>
    <xf numFmtId="0" fontId="23" fillId="33" borderId="10" xfId="155" applyFont="1" applyFill="1" applyBorder="1" applyAlignment="1">
      <alignment horizontal="center" vertical="center" wrapText="1"/>
    </xf>
    <xf numFmtId="0" fontId="19" fillId="33" borderId="10" xfId="155" applyFont="1" applyFill="1" applyBorder="1" applyAlignment="1">
      <alignment horizontal="left" vertical="center" wrapText="1"/>
    </xf>
    <xf numFmtId="164" fontId="19" fillId="33" borderId="10" xfId="155" applyNumberFormat="1" applyFont="1" applyFill="1" applyBorder="1" applyAlignment="1">
      <alignment vertical="center"/>
    </xf>
    <xf numFmtId="0" fontId="20" fillId="33" borderId="0" xfId="155" applyFont="1" applyFill="1" applyAlignment="1">
      <alignment vertical="center"/>
    </xf>
    <xf numFmtId="0" fontId="20" fillId="33" borderId="0" xfId="155" applyFont="1" applyFill="1" applyAlignment="1">
      <alignment horizontal="right" vertical="center"/>
    </xf>
    <xf numFmtId="164" fontId="20" fillId="33" borderId="10" xfId="155" applyNumberFormat="1" applyFont="1" applyFill="1" applyBorder="1" applyAlignment="1">
      <alignment vertical="center"/>
    </xf>
    <xf numFmtId="0" fontId="20" fillId="35" borderId="0" xfId="155" applyFont="1" applyFill="1" applyAlignment="1">
      <alignment vertical="center"/>
    </xf>
    <xf numFmtId="0" fontId="20" fillId="36" borderId="0" xfId="155" applyFont="1" applyFill="1" applyAlignment="1">
      <alignment vertical="center"/>
    </xf>
    <xf numFmtId="0" fontId="20" fillId="34" borderId="0" xfId="155" applyFont="1" applyFill="1" applyAlignment="1">
      <alignment vertical="center"/>
    </xf>
    <xf numFmtId="0" fontId="20" fillId="33" borderId="21" xfId="155" applyFont="1" applyFill="1" applyBorder="1" applyAlignment="1">
      <alignment horizontal="justify" vertical="center" wrapText="1"/>
    </xf>
    <xf numFmtId="164" fontId="19" fillId="33" borderId="21" xfId="155" applyNumberFormat="1" applyFont="1" applyFill="1" applyBorder="1" applyAlignment="1">
      <alignment horizontal="right" vertical="center"/>
    </xf>
    <xf numFmtId="164" fontId="23" fillId="33" borderId="21" xfId="155" applyNumberFormat="1" applyFont="1" applyFill="1" applyBorder="1" applyAlignment="1">
      <alignment vertical="center"/>
    </xf>
    <xf numFmtId="164" fontId="21" fillId="33" borderId="21" xfId="155" applyNumberFormat="1" applyFont="1" applyFill="1" applyBorder="1" applyAlignment="1">
      <alignment vertical="center"/>
    </xf>
    <xf numFmtId="0" fontId="20" fillId="34" borderId="10" xfId="155" applyFont="1" applyFill="1" applyBorder="1" applyAlignment="1">
      <alignment vertical="center"/>
    </xf>
    <xf numFmtId="164" fontId="21" fillId="33" borderId="10" xfId="155" applyNumberFormat="1" applyFont="1" applyFill="1" applyBorder="1" applyAlignment="1">
      <alignment vertical="center"/>
    </xf>
    <xf numFmtId="0" fontId="19" fillId="35" borderId="0" xfId="155" applyFont="1" applyFill="1" applyAlignment="1">
      <alignment vertical="center"/>
    </xf>
    <xf numFmtId="164" fontId="19" fillId="0" borderId="10" xfId="155" applyNumberFormat="1" applyFont="1" applyFill="1" applyBorder="1" applyAlignment="1">
      <alignment horizontal="right" vertical="center"/>
    </xf>
    <xf numFmtId="164" fontId="20" fillId="0" borderId="10" xfId="155" applyNumberFormat="1" applyFont="1" applyFill="1" applyBorder="1" applyAlignment="1">
      <alignment horizontal="right" vertical="center"/>
    </xf>
    <xf numFmtId="164" fontId="20" fillId="0" borderId="10" xfId="155" applyNumberFormat="1" applyFont="1" applyFill="1" applyBorder="1" applyAlignment="1">
      <alignment vertical="center"/>
    </xf>
    <xf numFmtId="164" fontId="19" fillId="0" borderId="10" xfId="155" applyNumberFormat="1" applyFont="1" applyFill="1" applyBorder="1" applyAlignment="1">
      <alignment vertical="center"/>
    </xf>
    <xf numFmtId="0" fontId="19" fillId="33" borderId="10" xfId="155" applyFont="1" applyFill="1" applyBorder="1" applyAlignment="1">
      <alignment horizontal="justify" vertical="top" wrapText="1"/>
    </xf>
    <xf numFmtId="0" fontId="19" fillId="33" borderId="0" xfId="155" applyFont="1" applyFill="1" applyAlignment="1">
      <alignment horizontal="center" vertical="center"/>
    </xf>
  </cellXfs>
  <cellStyles count="182">
    <cellStyle name="20% - Акцент1 2" xfId="2"/>
    <cellStyle name="20% - Акцент1 3" xfId="3"/>
    <cellStyle name="20% - Акцент1 4" xfId="4"/>
    <cellStyle name="20% - Акцент2 2" xfId="5"/>
    <cellStyle name="20% - Акцент2 3" xfId="6"/>
    <cellStyle name="20% - Акцент2 4" xfId="7"/>
    <cellStyle name="20% - Акцент3 2" xfId="8"/>
    <cellStyle name="20% - Акцент3 3" xfId="9"/>
    <cellStyle name="20% - Акцент3 4" xfId="10"/>
    <cellStyle name="20% - Акцент4 2" xfId="11"/>
    <cellStyle name="20% - Акцент4 3" xfId="12"/>
    <cellStyle name="20% - Акцент4 4" xfId="13"/>
    <cellStyle name="20% - Акцент5 2" xfId="14"/>
    <cellStyle name="20% - Акцент5 3" xfId="15"/>
    <cellStyle name="20% - Акцент5 4" xfId="16"/>
    <cellStyle name="20% - Акцент6 2" xfId="17"/>
    <cellStyle name="20% - Акцент6 3" xfId="18"/>
    <cellStyle name="20% - Акцент6 4" xfId="19"/>
    <cellStyle name="40% - Акцент1 2" xfId="20"/>
    <cellStyle name="40% - Акцент1 3" xfId="21"/>
    <cellStyle name="40% - Акцент1 4" xfId="22"/>
    <cellStyle name="40% - Акцент2 2" xfId="23"/>
    <cellStyle name="40% - Акцент2 3" xfId="24"/>
    <cellStyle name="40% - Акцент2 4" xfId="25"/>
    <cellStyle name="40% - Акцент3 2" xfId="26"/>
    <cellStyle name="40% - Акцент3 3" xfId="27"/>
    <cellStyle name="40% - Акцент3 4" xfId="28"/>
    <cellStyle name="40% - Акцент4 2" xfId="29"/>
    <cellStyle name="40% - Акцент4 3" xfId="30"/>
    <cellStyle name="40% - Акцент4 4" xfId="31"/>
    <cellStyle name="40% - Акцент5 2" xfId="32"/>
    <cellStyle name="40% - Акцент5 3" xfId="33"/>
    <cellStyle name="40% - Акцент5 4" xfId="34"/>
    <cellStyle name="40% - Акцент6 2" xfId="35"/>
    <cellStyle name="40% - Акцент6 3" xfId="36"/>
    <cellStyle name="40% - Акцент6 4" xfId="37"/>
    <cellStyle name="60% - Акцент1 2" xfId="38"/>
    <cellStyle name="60% - Акцент2 2" xfId="39"/>
    <cellStyle name="60% - Акцент3 2" xfId="40"/>
    <cellStyle name="60% - Акцент4 2" xfId="41"/>
    <cellStyle name="60% - Акцент5 2" xfId="42"/>
    <cellStyle name="60% - Акцент6 2" xfId="43"/>
    <cellStyle name="br" xfId="44"/>
    <cellStyle name="col" xfId="45"/>
    <cellStyle name="st30" xfId="46"/>
    <cellStyle name="st31" xfId="47"/>
    <cellStyle name="st32" xfId="48"/>
    <cellStyle name="st35" xfId="49"/>
    <cellStyle name="st36" xfId="50"/>
    <cellStyle name="st37" xfId="51"/>
    <cellStyle name="st38" xfId="52"/>
    <cellStyle name="st39" xfId="53"/>
    <cellStyle name="st40" xfId="54"/>
    <cellStyle name="style0" xfId="55"/>
    <cellStyle name="td" xfId="56"/>
    <cellStyle name="tr" xfId="57"/>
    <cellStyle name="xl21" xfId="58"/>
    <cellStyle name="xl21 2" xfId="59"/>
    <cellStyle name="xl21 3" xfId="60"/>
    <cellStyle name="xl22" xfId="61"/>
    <cellStyle name="xl22 2" xfId="62"/>
    <cellStyle name="xl22 3" xfId="63"/>
    <cellStyle name="xl23" xfId="64"/>
    <cellStyle name="xl23 2" xfId="65"/>
    <cellStyle name="xl23 3" xfId="66"/>
    <cellStyle name="xl24" xfId="67"/>
    <cellStyle name="xl24 2" xfId="68"/>
    <cellStyle name="xl24 3" xfId="69"/>
    <cellStyle name="xl25" xfId="70"/>
    <cellStyle name="xl25 2" xfId="71"/>
    <cellStyle name="xl25 3" xfId="72"/>
    <cellStyle name="xl26" xfId="73"/>
    <cellStyle name="xl26 2" xfId="74"/>
    <cellStyle name="xl26 3" xfId="75"/>
    <cellStyle name="xl27" xfId="76"/>
    <cellStyle name="xl27 2" xfId="77"/>
    <cellStyle name="xl27 3" xfId="78"/>
    <cellStyle name="xl28" xfId="79"/>
    <cellStyle name="xl28 2" xfId="80"/>
    <cellStyle name="xl28 3" xfId="81"/>
    <cellStyle name="xl29" xfId="82"/>
    <cellStyle name="xl29 2" xfId="83"/>
    <cellStyle name="xl29 3" xfId="84"/>
    <cellStyle name="xl30" xfId="85"/>
    <cellStyle name="xl30 2" xfId="86"/>
    <cellStyle name="xl30 3" xfId="87"/>
    <cellStyle name="xl31" xfId="88"/>
    <cellStyle name="xl31 2" xfId="89"/>
    <cellStyle name="xl31 3" xfId="90"/>
    <cellStyle name="xl32" xfId="91"/>
    <cellStyle name="xl32 2" xfId="92"/>
    <cellStyle name="xl32 3" xfId="93"/>
    <cellStyle name="xl33" xfId="94"/>
    <cellStyle name="xl33 2" xfId="95"/>
    <cellStyle name="xl33 3" xfId="96"/>
    <cellStyle name="xl34" xfId="97"/>
    <cellStyle name="xl34 2" xfId="98"/>
    <cellStyle name="xl34 3" xfId="99"/>
    <cellStyle name="xl35" xfId="100"/>
    <cellStyle name="xl35 2" xfId="101"/>
    <cellStyle name="xl35 3" xfId="102"/>
    <cellStyle name="xl36" xfId="103"/>
    <cellStyle name="xl36 2" xfId="104"/>
    <cellStyle name="xl36 3" xfId="105"/>
    <cellStyle name="xl37" xfId="106"/>
    <cellStyle name="xl37 2" xfId="107"/>
    <cellStyle name="xl37 3" xfId="108"/>
    <cellStyle name="xl38" xfId="109"/>
    <cellStyle name="xl38 2" xfId="110"/>
    <cellStyle name="xl38 3" xfId="111"/>
    <cellStyle name="xl39" xfId="112"/>
    <cellStyle name="xl39 2" xfId="113"/>
    <cellStyle name="xl39 3" xfId="114"/>
    <cellStyle name="xl40" xfId="115"/>
    <cellStyle name="xl40 2" xfId="116"/>
    <cellStyle name="xl40 3" xfId="117"/>
    <cellStyle name="xl41" xfId="118"/>
    <cellStyle name="xl41 2" xfId="119"/>
    <cellStyle name="xl41 3" xfId="120"/>
    <cellStyle name="xl42" xfId="121"/>
    <cellStyle name="xl42 2" xfId="122"/>
    <cellStyle name="xl42 3" xfId="123"/>
    <cellStyle name="xl43" xfId="124"/>
    <cellStyle name="xl43 2" xfId="125"/>
    <cellStyle name="xl43 3" xfId="126"/>
    <cellStyle name="xl44" xfId="127"/>
    <cellStyle name="xl44 2" xfId="128"/>
    <cellStyle name="xl44 3" xfId="129"/>
    <cellStyle name="xl45" xfId="130"/>
    <cellStyle name="xl45 2" xfId="131"/>
    <cellStyle name="xl45 3" xfId="132"/>
    <cellStyle name="xl46" xfId="133"/>
    <cellStyle name="xl47" xfId="134"/>
    <cellStyle name="xl48" xfId="135"/>
    <cellStyle name="xl49" xfId="136"/>
    <cellStyle name="xl50" xfId="137"/>
    <cellStyle name="Акцент1 2" xfId="138"/>
    <cellStyle name="Акцент2 2" xfId="139"/>
    <cellStyle name="Акцент3 2" xfId="140"/>
    <cellStyle name="Акцент4 2" xfId="141"/>
    <cellStyle name="Акцент5 2" xfId="142"/>
    <cellStyle name="Акцент6 2" xfId="143"/>
    <cellStyle name="Ввод  2" xfId="144"/>
    <cellStyle name="Вывод 2" xfId="145"/>
    <cellStyle name="Вычисление 2" xfId="146"/>
    <cellStyle name="Заголовок 1 2" xfId="147"/>
    <cellStyle name="Заголовок 2 2" xfId="148"/>
    <cellStyle name="Заголовок 3 2" xfId="149"/>
    <cellStyle name="Заголовок 4 2" xfId="150"/>
    <cellStyle name="Итог 2" xfId="151"/>
    <cellStyle name="Контрольная ячейка 2" xfId="152"/>
    <cellStyle name="Название 2" xfId="153"/>
    <cellStyle name="Нейтральный 2" xfId="154"/>
    <cellStyle name="Обычный" xfId="0" builtinId="0"/>
    <cellStyle name="Обычный 10" xfId="155"/>
    <cellStyle name="Обычный 11" xfId="156"/>
    <cellStyle name="Обычный 2" xfId="1"/>
    <cellStyle name="Обычный 3" xfId="157"/>
    <cellStyle name="Обычный 3 2" xfId="158"/>
    <cellStyle name="Обычный 4" xfId="159"/>
    <cellStyle name="Обычный 5" xfId="160"/>
    <cellStyle name="Обычный 5 2" xfId="161"/>
    <cellStyle name="Обычный 6" xfId="162"/>
    <cellStyle name="Обычный 6 2" xfId="163"/>
    <cellStyle name="Обычный 7" xfId="164"/>
    <cellStyle name="Обычный 7 2" xfId="165"/>
    <cellStyle name="Обычный 7 2 2" xfId="166"/>
    <cellStyle name="Обычный 8" xfId="167"/>
    <cellStyle name="Обычный 8 2" xfId="168"/>
    <cellStyle name="Обычный 9" xfId="169"/>
    <cellStyle name="Плохой 2" xfId="170"/>
    <cellStyle name="Пояснение 2" xfId="171"/>
    <cellStyle name="Примечание 2" xfId="172"/>
    <cellStyle name="Процентный 2" xfId="173"/>
    <cellStyle name="Процентный 2 2" xfId="174"/>
    <cellStyle name="Процентный 3" xfId="175"/>
    <cellStyle name="Процентный 3 2" xfId="176"/>
    <cellStyle name="Процентный 4" xfId="177"/>
    <cellStyle name="Связанная ячейка 2" xfId="178"/>
    <cellStyle name="Текст предупреждения 2" xfId="179"/>
    <cellStyle name="Финансовый 2" xfId="180"/>
    <cellStyle name="Хороший 2" xfId="18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"/>
  <sheetViews>
    <sheetView showZeros="0" tabSelected="1" view="pageBreakPreview" topLeftCell="A88" zoomScaleNormal="100" zoomScaleSheetLayoutView="100" workbookViewId="0">
      <selection activeCell="A10" sqref="A10"/>
    </sheetView>
  </sheetViews>
  <sheetFormatPr defaultColWidth="9.44140625" defaultRowHeight="13.8" x14ac:dyDescent="0.25"/>
  <cols>
    <col min="1" max="1" width="67.109375" style="4" customWidth="1"/>
    <col min="2" max="2" width="15.88671875" style="4" customWidth="1"/>
    <col min="3" max="3" width="15" style="3" customWidth="1"/>
    <col min="4" max="4" width="14.33203125" style="2" customWidth="1"/>
    <col min="5" max="5" width="0" style="1" hidden="1" customWidth="1"/>
    <col min="6" max="16384" width="9.44140625" style="1"/>
  </cols>
  <sheetData>
    <row r="1" spans="1:5" ht="18" customHeight="1" x14ac:dyDescent="0.25">
      <c r="A1" s="42" t="s">
        <v>103</v>
      </c>
      <c r="B1" s="42"/>
      <c r="C1" s="42"/>
      <c r="D1" s="42"/>
      <c r="E1" s="42"/>
    </row>
    <row r="2" spans="1:5" ht="14.25" customHeight="1" x14ac:dyDescent="0.25">
      <c r="A2" s="42"/>
      <c r="B2" s="42"/>
      <c r="C2" s="42"/>
      <c r="D2" s="42"/>
      <c r="E2" s="42"/>
    </row>
    <row r="3" spans="1:5" ht="14.25" customHeight="1" x14ac:dyDescent="0.25">
      <c r="A3" s="42"/>
      <c r="B3" s="42"/>
      <c r="C3" s="42"/>
      <c r="D3" s="42"/>
      <c r="E3" s="42"/>
    </row>
    <row r="4" spans="1:5" x14ac:dyDescent="0.25">
      <c r="A4" s="18"/>
      <c r="B4" s="17"/>
      <c r="D4" s="16"/>
    </row>
    <row r="5" spans="1:5" ht="81.75" customHeight="1" x14ac:dyDescent="0.25">
      <c r="A5" s="13" t="s">
        <v>0</v>
      </c>
      <c r="B5" s="13" t="s">
        <v>1</v>
      </c>
      <c r="C5" s="15" t="s">
        <v>102</v>
      </c>
      <c r="D5" s="14" t="s">
        <v>2</v>
      </c>
    </row>
    <row r="6" spans="1:5" ht="18" customHeight="1" x14ac:dyDescent="0.25">
      <c r="A6" s="13">
        <v>1</v>
      </c>
      <c r="B6" s="12">
        <v>2</v>
      </c>
      <c r="C6" s="11">
        <v>3</v>
      </c>
      <c r="D6" s="11">
        <v>4</v>
      </c>
    </row>
    <row r="7" spans="1:5" ht="20.25" customHeight="1" x14ac:dyDescent="0.25">
      <c r="A7" s="21" t="s">
        <v>98</v>
      </c>
      <c r="B7" s="12"/>
      <c r="C7" s="11"/>
      <c r="D7" s="11"/>
    </row>
    <row r="8" spans="1:5" s="4" customFormat="1" ht="21.75" customHeight="1" x14ac:dyDescent="0.25">
      <c r="A8" s="13" t="s">
        <v>3</v>
      </c>
      <c r="B8" s="19">
        <f>B9+B24</f>
        <v>4486372.5</v>
      </c>
      <c r="C8" s="37">
        <f>C9+C24</f>
        <v>3684993.2</v>
      </c>
      <c r="D8" s="19">
        <f>C8/B8*100</f>
        <v>82.137477438621076</v>
      </c>
      <c r="E8" s="25"/>
    </row>
    <row r="9" spans="1:5" s="4" customFormat="1" ht="23.25" customHeight="1" x14ac:dyDescent="0.25">
      <c r="A9" s="13" t="s">
        <v>53</v>
      </c>
      <c r="B9" s="23">
        <f>B10+B12+B13+B17+B21+B22+B23</f>
        <v>3131184.9</v>
      </c>
      <c r="C9" s="40">
        <f>C10+C12+C13+C17+C21+C22+C23</f>
        <v>2616375.5000000005</v>
      </c>
      <c r="D9" s="23">
        <f>C9/B9*100</f>
        <v>83.558639414746821</v>
      </c>
      <c r="E9" s="24"/>
    </row>
    <row r="10" spans="1:5" s="4" customFormat="1" ht="23.25" customHeight="1" x14ac:dyDescent="0.25">
      <c r="A10" s="5" t="s">
        <v>66</v>
      </c>
      <c r="B10" s="19">
        <f>B11</f>
        <v>2052900</v>
      </c>
      <c r="C10" s="37">
        <f>C11</f>
        <v>1667565</v>
      </c>
      <c r="D10" s="19">
        <f t="shared" ref="D10:D23" si="0">C10/B10*100</f>
        <v>81.229723805348527</v>
      </c>
      <c r="E10" s="24"/>
    </row>
    <row r="11" spans="1:5" s="4" customFormat="1" ht="18.75" customHeight="1" x14ac:dyDescent="0.25">
      <c r="A11" s="6" t="s">
        <v>4</v>
      </c>
      <c r="B11" s="20">
        <v>2052900</v>
      </c>
      <c r="C11" s="38">
        <v>1667565</v>
      </c>
      <c r="D11" s="20">
        <f t="shared" si="0"/>
        <v>81.229723805348527</v>
      </c>
      <c r="E11" s="24"/>
    </row>
    <row r="12" spans="1:5" s="4" customFormat="1" ht="17.25" customHeight="1" x14ac:dyDescent="0.25">
      <c r="A12" s="7" t="s">
        <v>67</v>
      </c>
      <c r="B12" s="19">
        <v>10407.200000000001</v>
      </c>
      <c r="C12" s="37">
        <v>9521.1</v>
      </c>
      <c r="D12" s="19">
        <f t="shared" si="0"/>
        <v>91.485702206164959</v>
      </c>
      <c r="E12" s="24"/>
    </row>
    <row r="13" spans="1:5" s="4" customFormat="1" ht="19.350000000000001" customHeight="1" x14ac:dyDescent="0.25">
      <c r="A13" s="5" t="s">
        <v>68</v>
      </c>
      <c r="B13" s="19">
        <f>B14+B15+B16</f>
        <v>382999.6</v>
      </c>
      <c r="C13" s="37">
        <f>C14+C15+C16</f>
        <v>345615.4</v>
      </c>
      <c r="D13" s="23">
        <f t="shared" si="0"/>
        <v>90.239102077391223</v>
      </c>
      <c r="E13" s="24"/>
    </row>
    <row r="14" spans="1:5" s="4" customFormat="1" ht="31.5" customHeight="1" x14ac:dyDescent="0.25">
      <c r="A14" s="6" t="s">
        <v>5</v>
      </c>
      <c r="B14" s="20">
        <v>367490.6</v>
      </c>
      <c r="C14" s="38">
        <v>330336.7</v>
      </c>
      <c r="D14" s="26">
        <f t="shared" si="0"/>
        <v>89.889836637998371</v>
      </c>
      <c r="E14" s="24"/>
    </row>
    <row r="15" spans="1:5" s="4" customFormat="1" ht="18" customHeight="1" x14ac:dyDescent="0.25">
      <c r="A15" s="6" t="s">
        <v>6</v>
      </c>
      <c r="B15" s="20">
        <v>2562</v>
      </c>
      <c r="C15" s="38">
        <v>3569.9</v>
      </c>
      <c r="D15" s="26">
        <f t="shared" si="0"/>
        <v>139.34035909445745</v>
      </c>
      <c r="E15" s="24"/>
    </row>
    <row r="16" spans="1:5" s="4" customFormat="1" ht="31.5" customHeight="1" x14ac:dyDescent="0.25">
      <c r="A16" s="6" t="s">
        <v>7</v>
      </c>
      <c r="B16" s="20">
        <v>12947</v>
      </c>
      <c r="C16" s="38">
        <v>11708.8</v>
      </c>
      <c r="D16" s="26">
        <f t="shared" si="0"/>
        <v>90.436394531551699</v>
      </c>
      <c r="E16" s="24"/>
    </row>
    <row r="17" spans="1:5" s="4" customFormat="1" ht="16.5" customHeight="1" x14ac:dyDescent="0.25">
      <c r="A17" s="5" t="s">
        <v>69</v>
      </c>
      <c r="B17" s="19">
        <f>B18+B19+B20</f>
        <v>549437.69999999995</v>
      </c>
      <c r="C17" s="37">
        <f>C18+C19+C20</f>
        <v>482902.10000000003</v>
      </c>
      <c r="D17" s="23">
        <f t="shared" si="0"/>
        <v>87.890237601096558</v>
      </c>
      <c r="E17" s="24"/>
    </row>
    <row r="18" spans="1:5" s="4" customFormat="1" ht="17.25" customHeight="1" x14ac:dyDescent="0.25">
      <c r="A18" s="6" t="s">
        <v>8</v>
      </c>
      <c r="B18" s="20">
        <v>160830</v>
      </c>
      <c r="C18" s="38">
        <v>119418.9</v>
      </c>
      <c r="D18" s="26">
        <f t="shared" si="0"/>
        <v>74.251632158179433</v>
      </c>
      <c r="E18" s="24"/>
    </row>
    <row r="19" spans="1:5" s="4" customFormat="1" ht="15.75" customHeight="1" x14ac:dyDescent="0.25">
      <c r="A19" s="6" t="s">
        <v>9</v>
      </c>
      <c r="B19" s="20">
        <v>42650</v>
      </c>
      <c r="C19" s="38">
        <v>36581.800000000003</v>
      </c>
      <c r="D19" s="26">
        <f t="shared" si="0"/>
        <v>85.772098475967184</v>
      </c>
      <c r="E19" s="24"/>
    </row>
    <row r="20" spans="1:5" s="4" customFormat="1" ht="18" customHeight="1" x14ac:dyDescent="0.25">
      <c r="A20" s="6" t="s">
        <v>10</v>
      </c>
      <c r="B20" s="20">
        <v>345957.7</v>
      </c>
      <c r="C20" s="38">
        <v>326901.40000000002</v>
      </c>
      <c r="D20" s="26">
        <f t="shared" si="0"/>
        <v>94.491725433485087</v>
      </c>
      <c r="E20" s="24"/>
    </row>
    <row r="21" spans="1:5" s="4" customFormat="1" ht="33.75" customHeight="1" x14ac:dyDescent="0.25">
      <c r="A21" s="5" t="s">
        <v>70</v>
      </c>
      <c r="B21" s="19">
        <v>6057</v>
      </c>
      <c r="C21" s="37">
        <v>6235.6</v>
      </c>
      <c r="D21" s="23">
        <f t="shared" si="0"/>
        <v>102.94865444939741</v>
      </c>
      <c r="E21" s="24"/>
    </row>
    <row r="22" spans="1:5" s="4" customFormat="1" ht="18.75" customHeight="1" x14ac:dyDescent="0.25">
      <c r="A22" s="5" t="s">
        <v>71</v>
      </c>
      <c r="B22" s="19">
        <v>129383.4</v>
      </c>
      <c r="C22" s="37">
        <v>104492.1</v>
      </c>
      <c r="D22" s="23">
        <f t="shared" si="0"/>
        <v>80.761596928199452</v>
      </c>
      <c r="E22" s="24"/>
    </row>
    <row r="23" spans="1:5" s="4" customFormat="1" ht="33.75" customHeight="1" x14ac:dyDescent="0.25">
      <c r="A23" s="5" t="s">
        <v>72</v>
      </c>
      <c r="B23" s="19"/>
      <c r="C23" s="37">
        <v>44.2</v>
      </c>
      <c r="D23" s="19"/>
      <c r="E23" s="24"/>
    </row>
    <row r="24" spans="1:5" s="4" customFormat="1" ht="24" customHeight="1" x14ac:dyDescent="0.25">
      <c r="A24" s="13" t="s">
        <v>54</v>
      </c>
      <c r="B24" s="19">
        <f>B25+B31+B32+B33+B36+B37</f>
        <v>1355187.5999999999</v>
      </c>
      <c r="C24" s="37">
        <f>C25+C31+C32+C33+C36+C37</f>
        <v>1068617.7</v>
      </c>
      <c r="D24" s="23">
        <f>C24/B24*100</f>
        <v>78.853857576618907</v>
      </c>
      <c r="E24" s="24"/>
    </row>
    <row r="25" spans="1:5" s="4" customFormat="1" ht="33.75" customHeight="1" x14ac:dyDescent="0.25">
      <c r="A25" s="5" t="s">
        <v>73</v>
      </c>
      <c r="B25" s="19">
        <f>B26+B27+B28+B29+B30</f>
        <v>571698.4</v>
      </c>
      <c r="C25" s="37">
        <f>C26+C27+C28+C29+C30</f>
        <v>520450.6</v>
      </c>
      <c r="D25" s="23">
        <f>C25/B25*100</f>
        <v>91.035867863194994</v>
      </c>
      <c r="E25" s="27"/>
    </row>
    <row r="26" spans="1:5" s="4" customFormat="1" ht="55.2" x14ac:dyDescent="0.25">
      <c r="A26" s="6" t="s">
        <v>55</v>
      </c>
      <c r="B26" s="20">
        <v>10000</v>
      </c>
      <c r="C26" s="38">
        <v>8001.3</v>
      </c>
      <c r="D26" s="26">
        <f>C26/B26*100</f>
        <v>80.013000000000005</v>
      </c>
      <c r="E26" s="27"/>
    </row>
    <row r="27" spans="1:5" s="4" customFormat="1" ht="19.5" customHeight="1" x14ac:dyDescent="0.25">
      <c r="A27" s="6" t="s">
        <v>56</v>
      </c>
      <c r="B27" s="20">
        <v>366798.4</v>
      </c>
      <c r="C27" s="38">
        <v>342546.5</v>
      </c>
      <c r="D27" s="26">
        <f>C27/B27*100</f>
        <v>93.388220886459692</v>
      </c>
      <c r="E27" s="27"/>
    </row>
    <row r="28" spans="1:5" ht="21" customHeight="1" x14ac:dyDescent="0.25">
      <c r="A28" s="6" t="s">
        <v>57</v>
      </c>
      <c r="B28" s="20">
        <v>89900</v>
      </c>
      <c r="C28" s="38">
        <v>87829.2</v>
      </c>
      <c r="D28" s="26">
        <f>C28/B28*100</f>
        <v>97.696551724137919</v>
      </c>
      <c r="E28" s="27"/>
    </row>
    <row r="29" spans="1:5" ht="27.6" x14ac:dyDescent="0.25">
      <c r="A29" s="6" t="s">
        <v>59</v>
      </c>
      <c r="B29" s="20"/>
      <c r="C29" s="38">
        <v>637.29999999999995</v>
      </c>
      <c r="D29" s="26"/>
      <c r="E29" s="27"/>
    </row>
    <row r="30" spans="1:5" ht="21.75" customHeight="1" x14ac:dyDescent="0.25">
      <c r="A30" s="6" t="s">
        <v>58</v>
      </c>
      <c r="B30" s="20">
        <v>105000</v>
      </c>
      <c r="C30" s="38">
        <v>81436.3</v>
      </c>
      <c r="D30" s="26">
        <f t="shared" ref="D30:D36" si="1">C30/B30*100</f>
        <v>77.558380952380958</v>
      </c>
      <c r="E30" s="27"/>
    </row>
    <row r="31" spans="1:5" ht="18.75" customHeight="1" x14ac:dyDescent="0.25">
      <c r="A31" s="7" t="s">
        <v>11</v>
      </c>
      <c r="B31" s="19">
        <v>12105.6</v>
      </c>
      <c r="C31" s="37">
        <v>7976</v>
      </c>
      <c r="D31" s="23">
        <f t="shared" si="1"/>
        <v>65.886862278614856</v>
      </c>
      <c r="E31" s="36"/>
    </row>
    <row r="32" spans="1:5" s="10" customFormat="1" ht="33.75" customHeight="1" x14ac:dyDescent="0.25">
      <c r="A32" s="5" t="s">
        <v>89</v>
      </c>
      <c r="B32" s="19">
        <v>8656.7000000000007</v>
      </c>
      <c r="C32" s="37">
        <v>6201.2</v>
      </c>
      <c r="D32" s="23">
        <f t="shared" si="1"/>
        <v>71.634687583028168</v>
      </c>
      <c r="E32" s="27"/>
    </row>
    <row r="33" spans="1:5" s="10" customFormat="1" ht="21.75" customHeight="1" x14ac:dyDescent="0.25">
      <c r="A33" s="5" t="s">
        <v>76</v>
      </c>
      <c r="B33" s="19">
        <f>B34+B35</f>
        <v>443000</v>
      </c>
      <c r="C33" s="37">
        <f>C34+C35</f>
        <v>300981.09999999998</v>
      </c>
      <c r="D33" s="23">
        <f t="shared" si="1"/>
        <v>67.941557562076753</v>
      </c>
      <c r="E33" s="27"/>
    </row>
    <row r="34" spans="1:5" ht="18" customHeight="1" x14ac:dyDescent="0.25">
      <c r="A34" s="6" t="s">
        <v>60</v>
      </c>
      <c r="B34" s="20">
        <v>336000</v>
      </c>
      <c r="C34" s="38">
        <v>183815.9</v>
      </c>
      <c r="D34" s="26">
        <f t="shared" si="1"/>
        <v>54.707113095238093</v>
      </c>
      <c r="E34" s="27"/>
    </row>
    <row r="35" spans="1:5" ht="21" customHeight="1" x14ac:dyDescent="0.25">
      <c r="A35" s="6" t="s">
        <v>61</v>
      </c>
      <c r="B35" s="20">
        <v>107000</v>
      </c>
      <c r="C35" s="38">
        <v>117165.2</v>
      </c>
      <c r="D35" s="26">
        <f t="shared" si="1"/>
        <v>109.50018691588785</v>
      </c>
      <c r="E35" s="27"/>
    </row>
    <row r="36" spans="1:5" s="10" customFormat="1" ht="18.75" customHeight="1" x14ac:dyDescent="0.25">
      <c r="A36" s="5" t="s">
        <v>74</v>
      </c>
      <c r="B36" s="19">
        <v>134964.9</v>
      </c>
      <c r="C36" s="37">
        <v>172533.5</v>
      </c>
      <c r="D36" s="23">
        <f t="shared" si="1"/>
        <v>127.83582990836877</v>
      </c>
      <c r="E36" s="27"/>
    </row>
    <row r="37" spans="1:5" s="10" customFormat="1" ht="19.5" customHeight="1" x14ac:dyDescent="0.25">
      <c r="A37" s="5" t="s">
        <v>75</v>
      </c>
      <c r="B37" s="19">
        <v>184762</v>
      </c>
      <c r="C37" s="37">
        <v>60475.3</v>
      </c>
      <c r="D37" s="19">
        <f t="shared" ref="D37:D46" si="2">C37/B37*100</f>
        <v>32.731459932237151</v>
      </c>
      <c r="E37" s="28"/>
    </row>
    <row r="38" spans="1:5" s="4" customFormat="1" ht="23.25" customHeight="1" x14ac:dyDescent="0.25">
      <c r="A38" s="21" t="s">
        <v>62</v>
      </c>
      <c r="B38" s="19">
        <f>B39+B40+B41+B42+B43+B44+B45+B46</f>
        <v>8299096.1000000006</v>
      </c>
      <c r="C38" s="37">
        <f>C39+C40+C41+C42+C43+C44+C45+C46</f>
        <v>6106949.3000000007</v>
      </c>
      <c r="D38" s="19">
        <f t="shared" si="2"/>
        <v>73.585716160100858</v>
      </c>
      <c r="E38" s="24"/>
    </row>
    <row r="39" spans="1:5" s="4" customFormat="1" ht="21" customHeight="1" x14ac:dyDescent="0.25">
      <c r="A39" s="6" t="s">
        <v>63</v>
      </c>
      <c r="B39" s="19"/>
      <c r="C39" s="37"/>
      <c r="D39" s="19"/>
      <c r="E39" s="24"/>
    </row>
    <row r="40" spans="1:5" s="4" customFormat="1" ht="18.75" customHeight="1" x14ac:dyDescent="0.25">
      <c r="A40" s="6" t="s">
        <v>64</v>
      </c>
      <c r="B40" s="19">
        <v>3996198.1</v>
      </c>
      <c r="C40" s="37">
        <v>2306352.7999999998</v>
      </c>
      <c r="D40" s="19">
        <f t="shared" si="2"/>
        <v>57.713675405631157</v>
      </c>
      <c r="E40" s="24"/>
    </row>
    <row r="41" spans="1:5" s="4" customFormat="1" ht="20.25" customHeight="1" x14ac:dyDescent="0.25">
      <c r="A41" s="6" t="s">
        <v>65</v>
      </c>
      <c r="B41" s="19">
        <v>3922404.5</v>
      </c>
      <c r="C41" s="37">
        <v>3553919.1</v>
      </c>
      <c r="D41" s="19">
        <f t="shared" si="2"/>
        <v>90.605624687611893</v>
      </c>
      <c r="E41" s="24"/>
    </row>
    <row r="42" spans="1:5" s="4" customFormat="1" ht="17.100000000000001" customHeight="1" x14ac:dyDescent="0.25">
      <c r="A42" s="6" t="s">
        <v>12</v>
      </c>
      <c r="B42" s="19">
        <v>494718.4</v>
      </c>
      <c r="C42" s="37">
        <v>365788</v>
      </c>
      <c r="D42" s="19">
        <f t="shared" si="2"/>
        <v>73.938628520790814</v>
      </c>
      <c r="E42" s="24"/>
    </row>
    <row r="43" spans="1:5" s="4" customFormat="1" ht="32.1" customHeight="1" x14ac:dyDescent="0.25">
      <c r="A43" s="6" t="s">
        <v>13</v>
      </c>
      <c r="B43" s="19"/>
      <c r="C43" s="37"/>
      <c r="D43" s="19"/>
      <c r="E43" s="24"/>
    </row>
    <row r="44" spans="1:5" s="4" customFormat="1" ht="18" customHeight="1" x14ac:dyDescent="0.25">
      <c r="A44" s="6" t="s">
        <v>14</v>
      </c>
      <c r="B44" s="19">
        <v>7332.8</v>
      </c>
      <c r="C44" s="37">
        <v>6518.2</v>
      </c>
      <c r="D44" s="19">
        <f t="shared" si="2"/>
        <v>88.891010255291292</v>
      </c>
      <c r="E44" s="24"/>
    </row>
    <row r="45" spans="1:5" s="4" customFormat="1" ht="63" customHeight="1" x14ac:dyDescent="0.25">
      <c r="A45" s="6" t="s">
        <v>97</v>
      </c>
      <c r="B45" s="19"/>
      <c r="C45" s="38">
        <v>4665.8999999999996</v>
      </c>
      <c r="D45" s="19"/>
      <c r="E45" s="24"/>
    </row>
    <row r="46" spans="1:5" s="4" customFormat="1" ht="48.75" customHeight="1" x14ac:dyDescent="0.25">
      <c r="A46" s="8" t="s">
        <v>77</v>
      </c>
      <c r="B46" s="20">
        <v>-121557.7</v>
      </c>
      <c r="C46" s="38">
        <v>-130294.7</v>
      </c>
      <c r="D46" s="19">
        <f t="shared" si="2"/>
        <v>107.18753316326321</v>
      </c>
      <c r="E46" s="24"/>
    </row>
    <row r="47" spans="1:5" ht="21.75" customHeight="1" x14ac:dyDescent="0.25">
      <c r="A47" s="21" t="s">
        <v>96</v>
      </c>
      <c r="B47" s="19">
        <f>B38+B24+B9</f>
        <v>12785468.600000001</v>
      </c>
      <c r="C47" s="37">
        <f>C38+C24+C9</f>
        <v>9791942.5000000019</v>
      </c>
      <c r="D47" s="19">
        <f>C47/B47*100</f>
        <v>76.586496798404397</v>
      </c>
      <c r="E47" s="29"/>
    </row>
    <row r="48" spans="1:5" ht="19.5" customHeight="1" x14ac:dyDescent="0.25">
      <c r="A48" s="21" t="s">
        <v>88</v>
      </c>
      <c r="B48" s="19"/>
      <c r="C48" s="19"/>
      <c r="D48" s="26"/>
      <c r="E48" s="24"/>
    </row>
    <row r="49" spans="1:5" ht="16.95" customHeight="1" x14ac:dyDescent="0.25">
      <c r="A49" s="5" t="s">
        <v>78</v>
      </c>
      <c r="B49" s="19">
        <f>B50+B51+B52+B53+B54+B55+B56</f>
        <v>456285.8</v>
      </c>
      <c r="C49" s="19">
        <f>C50+C51+C52+C53+C54+C55+C56</f>
        <v>355931.1</v>
      </c>
      <c r="D49" s="23">
        <f t="shared" ref="D49:D71" si="3">C49/B49*100</f>
        <v>78.006175077111749</v>
      </c>
      <c r="E49" s="24"/>
    </row>
    <row r="50" spans="1:5" ht="41.4" x14ac:dyDescent="0.25">
      <c r="A50" s="6" t="s">
        <v>15</v>
      </c>
      <c r="B50" s="20">
        <v>18690</v>
      </c>
      <c r="C50" s="20">
        <v>14296.8</v>
      </c>
      <c r="D50" s="26">
        <f t="shared" si="3"/>
        <v>76.49438202247191</v>
      </c>
      <c r="E50" s="24"/>
    </row>
    <row r="51" spans="1:5" ht="41.4" x14ac:dyDescent="0.25">
      <c r="A51" s="6" t="s">
        <v>16</v>
      </c>
      <c r="B51" s="20">
        <v>151899.79999999999</v>
      </c>
      <c r="C51" s="20">
        <v>122909.2</v>
      </c>
      <c r="D51" s="26">
        <f t="shared" si="3"/>
        <v>80.914655582166674</v>
      </c>
      <c r="E51" s="24"/>
    </row>
    <row r="52" spans="1:5" ht="18.75" customHeight="1" x14ac:dyDescent="0.25">
      <c r="A52" s="6" t="s">
        <v>17</v>
      </c>
      <c r="B52" s="20">
        <v>111.7</v>
      </c>
      <c r="C52" s="20">
        <v>111.7</v>
      </c>
      <c r="D52" s="26">
        <f t="shared" si="3"/>
        <v>100</v>
      </c>
      <c r="E52" s="24"/>
    </row>
    <row r="53" spans="1:5" ht="30.75" customHeight="1" x14ac:dyDescent="0.25">
      <c r="A53" s="6" t="s">
        <v>18</v>
      </c>
      <c r="B53" s="20">
        <v>26041.5</v>
      </c>
      <c r="C53" s="20">
        <v>22028.400000000001</v>
      </c>
      <c r="D53" s="26">
        <f t="shared" si="3"/>
        <v>84.589597373423203</v>
      </c>
      <c r="E53" s="24"/>
    </row>
    <row r="54" spans="1:5" x14ac:dyDescent="0.25">
      <c r="A54" s="6" t="s">
        <v>19</v>
      </c>
      <c r="B54" s="20"/>
      <c r="C54" s="20"/>
      <c r="D54" s="26"/>
      <c r="E54" s="24"/>
    </row>
    <row r="55" spans="1:5" ht="15.75" customHeight="1" x14ac:dyDescent="0.25">
      <c r="A55" s="6" t="s">
        <v>20</v>
      </c>
      <c r="B55" s="20">
        <v>5568</v>
      </c>
      <c r="C55" s="20"/>
      <c r="D55" s="26">
        <f t="shared" si="3"/>
        <v>0</v>
      </c>
      <c r="E55" s="24"/>
    </row>
    <row r="56" spans="1:5" ht="17.25" customHeight="1" x14ac:dyDescent="0.25">
      <c r="A56" s="6" t="s">
        <v>21</v>
      </c>
      <c r="B56" s="20">
        <v>253974.8</v>
      </c>
      <c r="C56" s="20">
        <v>196585</v>
      </c>
      <c r="D56" s="26">
        <f t="shared" si="3"/>
        <v>77.403348678687806</v>
      </c>
      <c r="E56" s="24"/>
    </row>
    <row r="57" spans="1:5" ht="33.75" customHeight="1" x14ac:dyDescent="0.25">
      <c r="A57" s="5" t="s">
        <v>79</v>
      </c>
      <c r="B57" s="19">
        <f>B58+B59+B60</f>
        <v>96171.199999999997</v>
      </c>
      <c r="C57" s="19">
        <f>C58+C59+C60</f>
        <v>80024.100000000006</v>
      </c>
      <c r="D57" s="23">
        <f t="shared" si="3"/>
        <v>83.210046250852656</v>
      </c>
      <c r="E57" s="24"/>
    </row>
    <row r="58" spans="1:5" x14ac:dyDescent="0.25">
      <c r="A58" s="6" t="s">
        <v>22</v>
      </c>
      <c r="B58" s="20">
        <v>14618.3</v>
      </c>
      <c r="C58" s="20">
        <v>11230.5</v>
      </c>
      <c r="D58" s="26"/>
      <c r="E58" s="24"/>
    </row>
    <row r="59" spans="1:5" ht="30" customHeight="1" x14ac:dyDescent="0.25">
      <c r="A59" s="6" t="s">
        <v>23</v>
      </c>
      <c r="B59" s="20">
        <v>17825.3</v>
      </c>
      <c r="C59" s="20">
        <v>15464.3</v>
      </c>
      <c r="D59" s="26">
        <f t="shared" si="3"/>
        <v>86.754781125703346</v>
      </c>
      <c r="E59" s="24"/>
    </row>
    <row r="60" spans="1:5" ht="33.75" customHeight="1" x14ac:dyDescent="0.25">
      <c r="A60" s="6" t="s">
        <v>24</v>
      </c>
      <c r="B60" s="20">
        <v>63727.6</v>
      </c>
      <c r="C60" s="20">
        <v>53329.3</v>
      </c>
      <c r="D60" s="26">
        <f t="shared" si="3"/>
        <v>83.683207903639882</v>
      </c>
      <c r="E60" s="24"/>
    </row>
    <row r="61" spans="1:5" ht="18.75" customHeight="1" x14ac:dyDescent="0.25">
      <c r="A61" s="5" t="s">
        <v>80</v>
      </c>
      <c r="B61" s="19">
        <f>B62+B63+B64</f>
        <v>3081336.5999999996</v>
      </c>
      <c r="C61" s="19">
        <f>C62+C63+C64</f>
        <v>1572440.7</v>
      </c>
      <c r="D61" s="23">
        <f t="shared" si="3"/>
        <v>51.031123960946047</v>
      </c>
      <c r="E61" s="24"/>
    </row>
    <row r="62" spans="1:5" ht="15" customHeight="1" x14ac:dyDescent="0.25">
      <c r="A62" s="6" t="s">
        <v>25</v>
      </c>
      <c r="B62" s="20">
        <v>86830.6</v>
      </c>
      <c r="C62" s="20">
        <v>71890.7</v>
      </c>
      <c r="D62" s="26">
        <f t="shared" si="3"/>
        <v>82.79419927997732</v>
      </c>
      <c r="E62" s="24"/>
    </row>
    <row r="63" spans="1:5" ht="15.75" customHeight="1" x14ac:dyDescent="0.25">
      <c r="A63" s="6" t="s">
        <v>26</v>
      </c>
      <c r="B63" s="20">
        <v>2303056.7999999998</v>
      </c>
      <c r="C63" s="20">
        <v>1190822.2</v>
      </c>
      <c r="D63" s="26">
        <f t="shared" si="3"/>
        <v>51.706158528091883</v>
      </c>
      <c r="E63" s="24"/>
    </row>
    <row r="64" spans="1:5" ht="21.75" customHeight="1" x14ac:dyDescent="0.25">
      <c r="A64" s="6" t="s">
        <v>27</v>
      </c>
      <c r="B64" s="20">
        <v>691449.2</v>
      </c>
      <c r="C64" s="20">
        <v>309727.8</v>
      </c>
      <c r="D64" s="26">
        <f t="shared" si="3"/>
        <v>44.79400655897787</v>
      </c>
      <c r="E64" s="24"/>
    </row>
    <row r="65" spans="1:5" ht="19.5" customHeight="1" x14ac:dyDescent="0.25">
      <c r="A65" s="5" t="s">
        <v>100</v>
      </c>
      <c r="B65" s="19">
        <f>B66+B67+B68+B69</f>
        <v>1006301.4</v>
      </c>
      <c r="C65" s="19">
        <f>C66+C67+C68+C69</f>
        <v>764229.70000000007</v>
      </c>
      <c r="D65" s="23">
        <f t="shared" si="3"/>
        <v>75.944413870436833</v>
      </c>
      <c r="E65" s="24"/>
    </row>
    <row r="66" spans="1:5" ht="18.75" customHeight="1" x14ac:dyDescent="0.25">
      <c r="A66" s="6" t="s">
        <v>28</v>
      </c>
      <c r="B66" s="20">
        <v>128528.9</v>
      </c>
      <c r="C66" s="20">
        <v>82132.600000000006</v>
      </c>
      <c r="D66" s="26">
        <f t="shared" si="3"/>
        <v>63.902048488705667</v>
      </c>
      <c r="E66" s="24"/>
    </row>
    <row r="67" spans="1:5" ht="18" customHeight="1" x14ac:dyDescent="0.25">
      <c r="A67" s="6" t="s">
        <v>29</v>
      </c>
      <c r="B67" s="20">
        <v>88144.5</v>
      </c>
      <c r="C67" s="20">
        <v>1511.1</v>
      </c>
      <c r="D67" s="26">
        <f t="shared" si="3"/>
        <v>1.7143440600377788</v>
      </c>
      <c r="E67" s="24"/>
    </row>
    <row r="68" spans="1:5" ht="18" customHeight="1" x14ac:dyDescent="0.25">
      <c r="A68" s="6" t="s">
        <v>30</v>
      </c>
      <c r="B68" s="20">
        <v>670749.1</v>
      </c>
      <c r="C68" s="20">
        <v>581245.6</v>
      </c>
      <c r="D68" s="26">
        <f t="shared" si="3"/>
        <v>86.65618783536199</v>
      </c>
      <c r="E68" s="24"/>
    </row>
    <row r="69" spans="1:5" ht="18.75" customHeight="1" x14ac:dyDescent="0.25">
      <c r="A69" s="6" t="s">
        <v>31</v>
      </c>
      <c r="B69" s="20">
        <v>118878.9</v>
      </c>
      <c r="C69" s="20">
        <v>99340.4</v>
      </c>
      <c r="D69" s="26">
        <f t="shared" si="3"/>
        <v>83.564366763151412</v>
      </c>
      <c r="E69" s="24"/>
    </row>
    <row r="70" spans="1:5" s="9" customFormat="1" ht="16.5" customHeight="1" x14ac:dyDescent="0.25">
      <c r="A70" s="5" t="s">
        <v>81</v>
      </c>
      <c r="B70" s="19">
        <f>B71+B72+B73</f>
        <v>136846.5</v>
      </c>
      <c r="C70" s="19">
        <f>C71+C72+C73</f>
        <v>28917.1</v>
      </c>
      <c r="D70" s="23">
        <f t="shared" si="3"/>
        <v>21.13104829133372</v>
      </c>
      <c r="E70" s="24"/>
    </row>
    <row r="71" spans="1:5" ht="18.600000000000001" customHeight="1" x14ac:dyDescent="0.25">
      <c r="A71" s="8" t="s">
        <v>32</v>
      </c>
      <c r="B71" s="20">
        <v>110642.1</v>
      </c>
      <c r="C71" s="20">
        <v>5713.6</v>
      </c>
      <c r="D71" s="26">
        <f t="shared" si="3"/>
        <v>5.1640379204660798</v>
      </c>
      <c r="E71" s="24"/>
    </row>
    <row r="72" spans="1:5" ht="28.5" customHeight="1" x14ac:dyDescent="0.25">
      <c r="A72" s="6" t="s">
        <v>33</v>
      </c>
      <c r="B72" s="20">
        <v>9733.4</v>
      </c>
      <c r="C72" s="20">
        <v>8352.1</v>
      </c>
      <c r="D72" s="26">
        <f t="shared" ref="D72:D97" si="4">C72/B72*100</f>
        <v>85.808658844802437</v>
      </c>
      <c r="E72" s="24"/>
    </row>
    <row r="73" spans="1:5" ht="16.5" customHeight="1" x14ac:dyDescent="0.25">
      <c r="A73" s="6" t="s">
        <v>34</v>
      </c>
      <c r="B73" s="20">
        <v>16471</v>
      </c>
      <c r="C73" s="20">
        <v>14851.4</v>
      </c>
      <c r="D73" s="26">
        <f t="shared" si="4"/>
        <v>90.166960111711489</v>
      </c>
      <c r="E73" s="24"/>
    </row>
    <row r="74" spans="1:5" ht="15" customHeight="1" x14ac:dyDescent="0.25">
      <c r="A74" s="5" t="s">
        <v>82</v>
      </c>
      <c r="B74" s="19">
        <f>B75+B76+B77++B78+B79</f>
        <v>7528165</v>
      </c>
      <c r="C74" s="19">
        <f>C75+C76+C77++C78+C79</f>
        <v>6264934.2000000002</v>
      </c>
      <c r="D74" s="23">
        <f t="shared" si="4"/>
        <v>83.219937395102264</v>
      </c>
      <c r="E74" s="24"/>
    </row>
    <row r="75" spans="1:5" x14ac:dyDescent="0.25">
      <c r="A75" s="6" t="s">
        <v>35</v>
      </c>
      <c r="B75" s="20">
        <v>3904967.3</v>
      </c>
      <c r="C75" s="20">
        <v>3036616.2</v>
      </c>
      <c r="D75" s="26">
        <f t="shared" si="4"/>
        <v>77.762909820013093</v>
      </c>
      <c r="E75" s="24"/>
    </row>
    <row r="76" spans="1:5" ht="18" customHeight="1" x14ac:dyDescent="0.25">
      <c r="A76" s="6" t="s">
        <v>36</v>
      </c>
      <c r="B76" s="20">
        <v>3094400.1</v>
      </c>
      <c r="C76" s="20">
        <v>2788252.3</v>
      </c>
      <c r="D76" s="26">
        <f t="shared" si="4"/>
        <v>90.106392512073654</v>
      </c>
      <c r="E76" s="24"/>
    </row>
    <row r="77" spans="1:5" ht="18" customHeight="1" x14ac:dyDescent="0.25">
      <c r="A77" s="6" t="s">
        <v>37</v>
      </c>
      <c r="B77" s="20">
        <v>362948.3</v>
      </c>
      <c r="C77" s="20">
        <v>298708.90000000002</v>
      </c>
      <c r="D77" s="26">
        <f t="shared" si="4"/>
        <v>82.300674779300536</v>
      </c>
      <c r="E77" s="24"/>
    </row>
    <row r="78" spans="1:5" x14ac:dyDescent="0.25">
      <c r="A78" s="6" t="s">
        <v>38</v>
      </c>
      <c r="B78" s="20">
        <v>31745.5</v>
      </c>
      <c r="C78" s="20">
        <v>31479</v>
      </c>
      <c r="D78" s="26">
        <f t="shared" si="4"/>
        <v>99.160510938558218</v>
      </c>
      <c r="E78" s="24"/>
    </row>
    <row r="79" spans="1:5" ht="16.5" customHeight="1" x14ac:dyDescent="0.25">
      <c r="A79" s="6" t="s">
        <v>39</v>
      </c>
      <c r="B79" s="20">
        <v>134103.79999999999</v>
      </c>
      <c r="C79" s="20">
        <v>109877.8</v>
      </c>
      <c r="D79" s="26">
        <f t="shared" si="4"/>
        <v>81.934889242512156</v>
      </c>
      <c r="E79" s="24"/>
    </row>
    <row r="80" spans="1:5" x14ac:dyDescent="0.25">
      <c r="A80" s="5" t="s">
        <v>83</v>
      </c>
      <c r="B80" s="19">
        <f>B81+B82</f>
        <v>283362.3</v>
      </c>
      <c r="C80" s="19">
        <f>C81+C82</f>
        <v>258455.1</v>
      </c>
      <c r="D80" s="23">
        <f t="shared" si="4"/>
        <v>91.210122165157472</v>
      </c>
      <c r="E80" s="24"/>
    </row>
    <row r="81" spans="1:5" ht="18" customHeight="1" x14ac:dyDescent="0.25">
      <c r="A81" s="6" t="s">
        <v>40</v>
      </c>
      <c r="B81" s="20">
        <v>240757.9</v>
      </c>
      <c r="C81" s="20">
        <v>221139.20000000001</v>
      </c>
      <c r="D81" s="26">
        <f t="shared" si="4"/>
        <v>91.85127466222292</v>
      </c>
      <c r="E81" s="24"/>
    </row>
    <row r="82" spans="1:5" ht="18.75" customHeight="1" x14ac:dyDescent="0.25">
      <c r="A82" s="6" t="s">
        <v>41</v>
      </c>
      <c r="B82" s="20">
        <v>42604.4</v>
      </c>
      <c r="C82" s="20">
        <v>37315.9</v>
      </c>
      <c r="D82" s="26">
        <f t="shared" si="4"/>
        <v>87.586962848907618</v>
      </c>
      <c r="E82" s="24"/>
    </row>
    <row r="83" spans="1:5" ht="15" customHeight="1" x14ac:dyDescent="0.25">
      <c r="A83" s="5" t="s">
        <v>84</v>
      </c>
      <c r="B83" s="19">
        <f>B84+B85+B86+B87</f>
        <v>171628.6</v>
      </c>
      <c r="C83" s="19">
        <f>C84+C85+C86+C87</f>
        <v>132848.20000000001</v>
      </c>
      <c r="D83" s="23">
        <f t="shared" si="4"/>
        <v>77.404465223162106</v>
      </c>
      <c r="E83" s="24"/>
    </row>
    <row r="84" spans="1:5" ht="17.7" customHeight="1" x14ac:dyDescent="0.25">
      <c r="A84" s="6" t="s">
        <v>42</v>
      </c>
      <c r="B84" s="20">
        <v>661.4</v>
      </c>
      <c r="C84" s="20">
        <v>402.6</v>
      </c>
      <c r="D84" s="26">
        <f t="shared" si="4"/>
        <v>60.870879951617788</v>
      </c>
      <c r="E84" s="24"/>
    </row>
    <row r="85" spans="1:5" ht="15" customHeight="1" x14ac:dyDescent="0.25">
      <c r="A85" s="6" t="s">
        <v>43</v>
      </c>
      <c r="B85" s="20">
        <v>8308.6</v>
      </c>
      <c r="C85" s="20">
        <v>5798.8</v>
      </c>
      <c r="D85" s="26">
        <f t="shared" si="4"/>
        <v>69.792744866764551</v>
      </c>
      <c r="E85" s="24"/>
    </row>
    <row r="86" spans="1:5" ht="16.5" customHeight="1" x14ac:dyDescent="0.25">
      <c r="A86" s="6" t="s">
        <v>44</v>
      </c>
      <c r="B86" s="20">
        <v>162125.4</v>
      </c>
      <c r="C86" s="20">
        <v>126352.8</v>
      </c>
      <c r="D86" s="26">
        <f t="shared" si="4"/>
        <v>77.9352279161686</v>
      </c>
      <c r="E86" s="24"/>
    </row>
    <row r="87" spans="1:5" ht="16.5" customHeight="1" x14ac:dyDescent="0.25">
      <c r="A87" s="6" t="s">
        <v>45</v>
      </c>
      <c r="B87" s="20">
        <v>533.20000000000005</v>
      </c>
      <c r="C87" s="20">
        <v>294</v>
      </c>
      <c r="D87" s="26">
        <f t="shared" si="4"/>
        <v>55.138784696174035</v>
      </c>
      <c r="E87" s="24"/>
    </row>
    <row r="88" spans="1:5" ht="17.25" customHeight="1" x14ac:dyDescent="0.25">
      <c r="A88" s="5" t="s">
        <v>85</v>
      </c>
      <c r="B88" s="19">
        <f>B89+B90+B91+B92</f>
        <v>369707.89999999997</v>
      </c>
      <c r="C88" s="19">
        <f>C89+C90+C91+C92</f>
        <v>257368.4</v>
      </c>
      <c r="D88" s="23">
        <f t="shared" si="4"/>
        <v>69.613984445558245</v>
      </c>
      <c r="E88" s="24"/>
    </row>
    <row r="89" spans="1:5" ht="17.25" customHeight="1" x14ac:dyDescent="0.25">
      <c r="A89" s="8" t="s">
        <v>46</v>
      </c>
      <c r="B89" s="20">
        <v>39849.9</v>
      </c>
      <c r="C89" s="20">
        <v>37714</v>
      </c>
      <c r="D89" s="26">
        <f t="shared" si="4"/>
        <v>94.640137114522233</v>
      </c>
      <c r="E89" s="24"/>
    </row>
    <row r="90" spans="1:5" ht="15.6" customHeight="1" x14ac:dyDescent="0.25">
      <c r="A90" s="8" t="s">
        <v>47</v>
      </c>
      <c r="B90" s="20">
        <v>5311.2</v>
      </c>
      <c r="C90" s="20">
        <v>3673.6</v>
      </c>
      <c r="D90" s="26">
        <f t="shared" si="4"/>
        <v>69.167043229402012</v>
      </c>
      <c r="E90" s="24"/>
    </row>
    <row r="91" spans="1:5" ht="15.6" customHeight="1" x14ac:dyDescent="0.25">
      <c r="A91" s="8" t="s">
        <v>48</v>
      </c>
      <c r="B91" s="20">
        <v>307403.59999999998</v>
      </c>
      <c r="C91" s="20">
        <v>200043.9</v>
      </c>
      <c r="D91" s="26">
        <f t="shared" si="4"/>
        <v>65.075327679962115</v>
      </c>
      <c r="E91" s="24"/>
    </row>
    <row r="92" spans="1:5" ht="17.25" customHeight="1" x14ac:dyDescent="0.25">
      <c r="A92" s="8" t="s">
        <v>49</v>
      </c>
      <c r="B92" s="20">
        <v>17143.2</v>
      </c>
      <c r="C92" s="20">
        <v>15936.9</v>
      </c>
      <c r="D92" s="26">
        <f t="shared" si="4"/>
        <v>92.963390732185346</v>
      </c>
      <c r="E92" s="24"/>
    </row>
    <row r="93" spans="1:5" ht="16.5" customHeight="1" x14ac:dyDescent="0.25">
      <c r="A93" s="7" t="s">
        <v>86</v>
      </c>
      <c r="B93" s="19">
        <f>B94+B95</f>
        <v>15146.6</v>
      </c>
      <c r="C93" s="19">
        <f>C94+C95</f>
        <v>12082.4</v>
      </c>
      <c r="D93" s="23">
        <f t="shared" si="4"/>
        <v>79.769717296290906</v>
      </c>
      <c r="E93" s="24"/>
    </row>
    <row r="94" spans="1:5" ht="16.5" customHeight="1" x14ac:dyDescent="0.25">
      <c r="A94" s="6" t="s">
        <v>50</v>
      </c>
      <c r="B94" s="20">
        <v>7000</v>
      </c>
      <c r="C94" s="20">
        <v>4986.3999999999996</v>
      </c>
      <c r="D94" s="26">
        <f t="shared" si="4"/>
        <v>71.234285714285704</v>
      </c>
      <c r="E94" s="24"/>
    </row>
    <row r="95" spans="1:5" ht="17.25" customHeight="1" x14ac:dyDescent="0.25">
      <c r="A95" s="6" t="s">
        <v>51</v>
      </c>
      <c r="B95" s="20">
        <v>8146.6</v>
      </c>
      <c r="C95" s="20">
        <v>7096</v>
      </c>
      <c r="D95" s="26">
        <f t="shared" si="4"/>
        <v>87.103822453538896</v>
      </c>
      <c r="E95" s="24"/>
    </row>
    <row r="96" spans="1:5" ht="18" customHeight="1" x14ac:dyDescent="0.25">
      <c r="A96" s="7" t="s">
        <v>87</v>
      </c>
      <c r="B96" s="19">
        <v>146363.4</v>
      </c>
      <c r="C96" s="19">
        <v>125255.4</v>
      </c>
      <c r="D96" s="23">
        <f t="shared" si="4"/>
        <v>85.578361803565656</v>
      </c>
      <c r="E96" s="24"/>
    </row>
    <row r="97" spans="1:5" ht="21.75" customHeight="1" x14ac:dyDescent="0.25">
      <c r="A97" s="21" t="s">
        <v>95</v>
      </c>
      <c r="B97" s="19">
        <f>B49+B57+B61+B65+B70+B74+B80+B83+B88+B93+B96</f>
        <v>13291315.300000001</v>
      </c>
      <c r="C97" s="19">
        <f>C49+C57+C61+C65+C70+C74+C80+C83+C88+C93+C96</f>
        <v>9852486.4000000004</v>
      </c>
      <c r="D97" s="19">
        <f t="shared" si="4"/>
        <v>74.12724909174338</v>
      </c>
      <c r="E97" s="24"/>
    </row>
    <row r="98" spans="1:5" ht="32.4" customHeight="1" x14ac:dyDescent="0.25">
      <c r="A98" s="30" t="s">
        <v>52</v>
      </c>
      <c r="B98" s="31">
        <v>4202.1000000000004</v>
      </c>
      <c r="C98" s="32"/>
      <c r="D98" s="33"/>
      <c r="E98" s="24"/>
    </row>
    <row r="99" spans="1:5" ht="16.5" customHeight="1" x14ac:dyDescent="0.25">
      <c r="A99" s="30"/>
      <c r="B99" s="31"/>
      <c r="C99" s="32"/>
      <c r="D99" s="33"/>
      <c r="E99" s="29"/>
    </row>
    <row r="100" spans="1:5" ht="18" customHeight="1" x14ac:dyDescent="0.25">
      <c r="A100" s="22" t="s">
        <v>101</v>
      </c>
      <c r="B100" s="37">
        <f>B47-B97+B98</f>
        <v>-501644.59999999928</v>
      </c>
      <c r="C100" s="19">
        <f>C47-C97+C98</f>
        <v>-60543.89999999851</v>
      </c>
      <c r="D100" s="19"/>
      <c r="E100" s="34"/>
    </row>
    <row r="101" spans="1:5" ht="18" customHeight="1" x14ac:dyDescent="0.25">
      <c r="A101" s="7" t="s">
        <v>90</v>
      </c>
      <c r="B101" s="37">
        <f>B102+B103</f>
        <v>325453.5</v>
      </c>
      <c r="C101" s="37">
        <f>C102+C103</f>
        <v>105000</v>
      </c>
      <c r="D101" s="35"/>
      <c r="E101" s="34"/>
    </row>
    <row r="102" spans="1:5" ht="18.75" customHeight="1" x14ac:dyDescent="0.25">
      <c r="A102" s="8" t="s">
        <v>91</v>
      </c>
      <c r="B102" s="38">
        <v>2581453.5</v>
      </c>
      <c r="C102" s="39">
        <v>1348999.4</v>
      </c>
      <c r="D102" s="35"/>
      <c r="E102" s="34"/>
    </row>
    <row r="103" spans="1:5" ht="20.25" customHeight="1" x14ac:dyDescent="0.25">
      <c r="A103" s="8" t="s">
        <v>92</v>
      </c>
      <c r="B103" s="38">
        <v>-2256000</v>
      </c>
      <c r="C103" s="39">
        <v>-1243999.3999999999</v>
      </c>
      <c r="D103" s="35"/>
      <c r="E103" s="34"/>
    </row>
    <row r="104" spans="1:5" ht="20.25" customHeight="1" x14ac:dyDescent="0.25">
      <c r="A104" s="7" t="s">
        <v>99</v>
      </c>
      <c r="B104" s="37">
        <v>-12000</v>
      </c>
      <c r="C104" s="37">
        <v>-12000</v>
      </c>
      <c r="D104" s="35"/>
      <c r="E104" s="34"/>
    </row>
    <row r="105" spans="1:5" ht="32.4" customHeight="1" x14ac:dyDescent="0.25">
      <c r="A105" s="7" t="s">
        <v>93</v>
      </c>
      <c r="B105" s="37">
        <v>188191.1</v>
      </c>
      <c r="C105" s="37">
        <v>-32456.1</v>
      </c>
      <c r="D105" s="35"/>
      <c r="E105" s="34"/>
    </row>
    <row r="106" spans="1:5" ht="29.25" customHeight="1" x14ac:dyDescent="0.25">
      <c r="A106" s="41" t="s">
        <v>94</v>
      </c>
      <c r="B106" s="37">
        <f>B101+B104+B105</f>
        <v>501644.6</v>
      </c>
      <c r="C106" s="19">
        <f>C101+C104+C105</f>
        <v>60543.9</v>
      </c>
      <c r="D106" s="35"/>
      <c r="E106" s="34"/>
    </row>
    <row r="107" spans="1:5" ht="16.5" customHeight="1" x14ac:dyDescent="0.25"/>
  </sheetData>
  <mergeCells count="1">
    <mergeCell ref="A1:E3"/>
  </mergeCells>
  <pageMargins left="1.1811023622047245" right="0.39370078740157483" top="0.39370078740157483" bottom="0.39370078740157483" header="0.11811023622047245" footer="0.11811023622047245"/>
  <pageSetup paperSize="9" scale="65" fitToHeight="4" orientation="portrait" r:id="rId1"/>
  <headerFooter alignWithMargins="0"/>
  <rowBreaks count="1" manualBreakCount="1">
    <brk id="4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 01.12.2019 </vt:lpstr>
      <vt:lpstr>Лист1</vt:lpstr>
      <vt:lpstr>' 01.12.2019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2019-12-09T13:01:53Z</dcterms:modified>
</cp:coreProperties>
</file>