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4568" windowHeight="6432"/>
  </bookViews>
  <sheets>
    <sheet name=" 01.01.2020 " sheetId="6" r:id="rId1"/>
    <sheet name="Лист1" sheetId="7" state="hidden" r:id="rId2"/>
  </sheets>
  <definedNames>
    <definedName name="_xlnm.Print_Area" localSheetId="0">' 01.01.2020 '!$A$1:$F$111</definedName>
  </definedNames>
  <calcPr calcId="145621"/>
</workbook>
</file>

<file path=xl/calcChain.xml><?xml version="1.0" encoding="utf-8"?>
<calcChain xmlns="http://schemas.openxmlformats.org/spreadsheetml/2006/main">
  <c r="F63" i="6" l="1"/>
  <c r="D21" i="6"/>
  <c r="F51" i="6" l="1"/>
  <c r="F52" i="6"/>
  <c r="F53" i="6"/>
  <c r="F54" i="6"/>
  <c r="F55" i="6"/>
  <c r="F56" i="6"/>
  <c r="F57" i="6"/>
  <c r="F58" i="6"/>
  <c r="F59" i="6"/>
  <c r="F60" i="6"/>
  <c r="F61" i="6"/>
  <c r="F62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49" i="6"/>
  <c r="F50" i="6"/>
  <c r="F11" i="6"/>
  <c r="F12" i="6"/>
  <c r="F14" i="6"/>
  <c r="F15" i="6"/>
  <c r="F16" i="6"/>
  <c r="F18" i="6"/>
  <c r="F19" i="6"/>
  <c r="F20" i="6"/>
  <c r="F21" i="6"/>
  <c r="F22" i="6"/>
  <c r="F23" i="6"/>
  <c r="F26" i="6"/>
  <c r="F29" i="6"/>
  <c r="F30" i="6"/>
  <c r="F31" i="6"/>
  <c r="F32" i="6"/>
  <c r="F34" i="6"/>
  <c r="F35" i="6"/>
  <c r="F36" i="6"/>
  <c r="F37" i="6"/>
  <c r="F39" i="6"/>
  <c r="F40" i="6"/>
  <c r="F41" i="6"/>
  <c r="F42" i="6"/>
  <c r="F43" i="6"/>
  <c r="F44" i="6"/>
  <c r="F45" i="6"/>
  <c r="F46" i="6"/>
  <c r="D58" i="6" l="1"/>
  <c r="B101" i="6"/>
  <c r="B106" i="6" s="1"/>
  <c r="C28" i="6" l="1"/>
  <c r="F28" i="6" s="1"/>
  <c r="C27" i="6"/>
  <c r="F27" i="6" s="1"/>
  <c r="C38" i="6" l="1"/>
  <c r="D12" i="6" l="1"/>
  <c r="C33" i="6"/>
  <c r="F33" i="6" l="1"/>
  <c r="C101" i="6"/>
  <c r="C106" i="6" s="1"/>
  <c r="D52" i="6"/>
  <c r="D46" i="6"/>
  <c r="D44" i="6"/>
  <c r="D42" i="6"/>
  <c r="D41" i="6"/>
  <c r="D40" i="6"/>
  <c r="C17" i="6"/>
  <c r="C13" i="6"/>
  <c r="C10" i="6"/>
  <c r="C93" i="6"/>
  <c r="C88" i="6"/>
  <c r="C83" i="6"/>
  <c r="C80" i="6"/>
  <c r="C74" i="6"/>
  <c r="C70" i="6"/>
  <c r="C65" i="6"/>
  <c r="C61" i="6"/>
  <c r="C57" i="6"/>
  <c r="C49" i="6"/>
  <c r="C25" i="6"/>
  <c r="B10" i="6"/>
  <c r="B74" i="6"/>
  <c r="B93" i="6"/>
  <c r="B88" i="6"/>
  <c r="B83" i="6"/>
  <c r="B80" i="6"/>
  <c r="B70" i="6"/>
  <c r="B65" i="6"/>
  <c r="B61" i="6"/>
  <c r="B57" i="6"/>
  <c r="B49" i="6"/>
  <c r="B38" i="6"/>
  <c r="F38" i="6" s="1"/>
  <c r="B33" i="6"/>
  <c r="B25" i="6"/>
  <c r="B17" i="6"/>
  <c r="B13" i="6"/>
  <c r="F17" i="6" l="1"/>
  <c r="F10" i="6"/>
  <c r="C24" i="6"/>
  <c r="F24" i="6" s="1"/>
  <c r="F25" i="6"/>
  <c r="F13" i="6"/>
  <c r="B24" i="6"/>
  <c r="B97" i="6"/>
  <c r="B9" i="6"/>
  <c r="D38" i="6"/>
  <c r="C97" i="6"/>
  <c r="C9" i="6"/>
  <c r="C8" i="6" l="1"/>
  <c r="F9" i="6"/>
  <c r="D24" i="6"/>
  <c r="B8" i="6"/>
  <c r="D9" i="6"/>
  <c r="C47" i="6"/>
  <c r="B47" i="6"/>
  <c r="D71" i="6"/>
  <c r="D90" i="6"/>
  <c r="D92" i="6"/>
  <c r="D67" i="6"/>
  <c r="D69" i="6"/>
  <c r="D20" i="6"/>
  <c r="D31" i="6"/>
  <c r="D33" i="6"/>
  <c r="D62" i="6"/>
  <c r="D65" i="6"/>
  <c r="D74" i="6"/>
  <c r="D88" i="6"/>
  <c r="D68" i="6"/>
  <c r="D80" i="6"/>
  <c r="D15" i="6"/>
  <c r="D36" i="6"/>
  <c r="D72" i="6"/>
  <c r="D77" i="6"/>
  <c r="D85" i="6"/>
  <c r="D26" i="6"/>
  <c r="D91" i="6"/>
  <c r="D11" i="6"/>
  <c r="D18" i="6"/>
  <c r="D51" i="6"/>
  <c r="D53" i="6"/>
  <c r="D57" i="6"/>
  <c r="D59" i="6"/>
  <c r="D61" i="6"/>
  <c r="D76" i="6"/>
  <c r="D82" i="6"/>
  <c r="D84" i="6"/>
  <c r="D96" i="6"/>
  <c r="D10" i="6"/>
  <c r="D17" i="6"/>
  <c r="D19" i="6"/>
  <c r="D27" i="6"/>
  <c r="D28" i="6"/>
  <c r="D50" i="6"/>
  <c r="D56" i="6"/>
  <c r="D60" i="6"/>
  <c r="D70" i="6"/>
  <c r="D75" i="6"/>
  <c r="D83" i="6"/>
  <c r="D93" i="6"/>
  <c r="D13" i="6"/>
  <c r="D22" i="6"/>
  <c r="D25" i="6"/>
  <c r="D30" i="6"/>
  <c r="D34" i="6"/>
  <c r="D49" i="6"/>
  <c r="D55" i="6"/>
  <c r="D64" i="6"/>
  <c r="D66" i="6"/>
  <c r="D73" i="6"/>
  <c r="D78" i="6"/>
  <c r="D87" i="6"/>
  <c r="D89" i="6"/>
  <c r="D94" i="6"/>
  <c r="D14" i="6"/>
  <c r="D16" i="6"/>
  <c r="D32" i="6"/>
  <c r="D35" i="6"/>
  <c r="D37" i="6"/>
  <c r="D63" i="6"/>
  <c r="D79" i="6"/>
  <c r="D81" i="6"/>
  <c r="D86" i="6"/>
  <c r="D95" i="6"/>
  <c r="F8" i="6" l="1"/>
  <c r="C100" i="6"/>
  <c r="F47" i="6"/>
  <c r="B100" i="6"/>
  <c r="D8" i="6"/>
  <c r="D47" i="6"/>
  <c r="D97" i="6"/>
</calcChain>
</file>

<file path=xl/sharedStrings.xml><?xml version="1.0" encoding="utf-8"?>
<sst xmlns="http://schemas.openxmlformats.org/spreadsheetml/2006/main" count="114" uniqueCount="108">
  <si>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</si>
  <si>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</si>
  <si>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</si>
  <si>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</si>
  <si>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</si>
  <si>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</si>
  <si>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</si>
  <si>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</si>
  <si>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</si>
  <si>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</si>
  <si>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</si>
  <si>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</si>
  <si>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</si>
  <si>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</si>
  <si>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</si>
  <si>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</si>
  <si>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</si>
  <si>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</si>
  <si>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</si>
  <si>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</si>
  <si>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</si>
  <si>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</si>
  <si>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</si>
  <si>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территорий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</si>
  <si>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</si>
  <si>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</si>
  <si>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</si>
  <si>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</si>
  <si>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</si>
  <si>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</si>
  <si>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</si>
  <si>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</si>
  <si>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</si>
  <si>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</si>
  <si>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</si>
  <si>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</si>
  <si>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</si>
  <si>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</si>
  <si>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</si>
  <si>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</si>
  <si>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</si>
  <si>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</si>
  <si>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</si>
  <si>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</si>
  <si>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</si>
  <si>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</si>
  <si>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</si>
  <si>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</si>
  <si>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</si>
  <si>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</si>
  <si>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</si>
  <si>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</si>
  <si>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</si>
  <si>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</si>
  <si>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</si>
  <si>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</si>
  <si>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</si>
  <si>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</si>
  <si>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</si>
  <si>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</si>
  <si>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</si>
  <si>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</si>
  <si>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</si>
  <si>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</si>
  <si>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</si>
  <si>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Налоги на прибаль, доходы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</si>
  <si>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</si>
  <si>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</si>
  <si>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</si>
  <si>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</si>
  <si>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</si>
  <si>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</si>
  <si>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</si>
  <si>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</si>
  <si>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</si>
  <si>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</si>
  <si>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</si>
  <si>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</si>
  <si>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</si>
  <si>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</si>
  <si>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</si>
  <si>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</si>
  <si>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</si>
  <si>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</si>
  <si>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</si>
  <si>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</si>
  <si>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 муниципального долга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</si>
  <si>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</si>
  <si>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</si>
  <si>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</si>
  <si>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</si>
  <si>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</si>
  <si>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</si>
  <si>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</si>
  <si>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</si>
  <si>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</si>
  <si>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</si>
  <si>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</si>
  <si>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</si>
  <si>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</si>
  <si>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</si>
  <si>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</si>
  <si>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 xml:space="preserve">Сведения об исполнении  бюджета города Чебоксары  за 2019 год </t>
  </si>
  <si>
    <t xml:space="preserve">Исполнено                за                   2019 год     (тыс.руб.)   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</si>
  <si>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</si>
  <si>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</si>
  <si>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</si>
  <si>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(гр.3-гр.2)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</si>
</sst>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2">
    <xf numFmtId="0" fontId="0" fillId="0" borderId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/>
    <xf numFmtId="164" fontId="25" fillId="8" borderId="11">
      <alignment horizontal="right" vertical="top" shrinkToFit="1"/>
    </xf>
    <xf numFmtId="164" fontId="25" fillId="37" borderId="11">
      <alignment horizontal="right" vertical="top" shrinkToFit="1"/>
    </xf>
    <xf numFmtId="164" fontId="26" fillId="0" borderId="11">
      <alignment horizontal="right" vertical="top" shrinkToFit="1"/>
    </xf>
    <xf numFmtId="0" fontId="26" fillId="0" borderId="0">
      <alignment horizontal="center" vertical="center" wrapText="1" shrinkToFit="1"/>
    </xf>
    <xf numFmtId="164" fontId="27" fillId="38" borderId="11">
      <alignment horizontal="right" vertical="center" shrinkToFit="1"/>
    </xf>
    <xf numFmtId="164" fontId="27" fillId="37" borderId="11">
      <alignment horizontal="right" vertical="top" shrinkToFit="1"/>
    </xf>
    <xf numFmtId="164" fontId="27" fillId="39" borderId="11">
      <alignment horizontal="right" vertical="top" shrinkToFit="1"/>
    </xf>
    <xf numFmtId="164" fontId="27" fillId="0" borderId="11">
      <alignment horizontal="right" vertical="top" shrinkToFit="1"/>
    </xf>
    <xf numFmtId="164" fontId="28" fillId="0" borderId="12">
      <alignment horizontal="right" vertical="top" shrinkToFit="1"/>
    </xf>
    <xf numFmtId="0" fontId="29" fillId="0" borderId="0"/>
    <xf numFmtId="0" fontId="29" fillId="0" borderId="0"/>
    <xf numFmtId="0" fontId="24" fillId="0" borderId="0"/>
    <xf numFmtId="0" fontId="26" fillId="40" borderId="0"/>
    <xf numFmtId="0" fontId="26" fillId="41" borderId="0"/>
    <xf numFmtId="0" fontId="26" fillId="40" borderId="0"/>
    <xf numFmtId="0" fontId="27" fillId="0" borderId="0"/>
    <xf numFmtId="0" fontId="26" fillId="0" borderId="0">
      <alignment wrapText="1"/>
    </xf>
    <xf numFmtId="0" fontId="27" fillId="0" borderId="0"/>
    <xf numFmtId="0" fontId="27" fillId="0" borderId="0">
      <alignment horizontal="left"/>
    </xf>
    <xf numFmtId="0" fontId="30" fillId="0" borderId="0">
      <alignment horizontal="center" wrapText="1"/>
    </xf>
    <xf numFmtId="0" fontId="27" fillId="0" borderId="0">
      <alignment horizontal="left"/>
    </xf>
    <xf numFmtId="0" fontId="26" fillId="0" borderId="0">
      <alignment horizontal="left" vertical="center" wrapText="1"/>
    </xf>
    <xf numFmtId="0" fontId="30" fillId="0" borderId="0">
      <alignment horizontal="center"/>
    </xf>
    <xf numFmtId="0" fontId="26" fillId="0" borderId="0">
      <alignment horizontal="left" vertical="center" wrapText="1"/>
    </xf>
    <xf numFmtId="0" fontId="25" fillId="0" borderId="0">
      <alignment horizontal="center" vertical="center" shrinkToFit="1"/>
    </xf>
    <xf numFmtId="0" fontId="26" fillId="0" borderId="0">
      <alignment horizontal="right"/>
    </xf>
    <xf numFmtId="0" fontId="25" fillId="0" borderId="0">
      <alignment horizontal="center" vertical="center" shrinkToFit="1"/>
    </xf>
    <xf numFmtId="0" fontId="26" fillId="0" borderId="0">
      <alignment horizontal="center" vertical="center" shrinkToFit="1"/>
    </xf>
    <xf numFmtId="0" fontId="26" fillId="41" borderId="13"/>
    <xf numFmtId="0" fontId="26" fillId="0" borderId="0">
      <alignment horizontal="center" vertical="center" shrinkToFit="1"/>
    </xf>
    <xf numFmtId="0" fontId="26" fillId="40" borderId="13"/>
    <xf numFmtId="0" fontId="26" fillId="0" borderId="11">
      <alignment horizontal="center" vertical="center" wrapText="1"/>
    </xf>
    <xf numFmtId="0" fontId="26" fillId="40" borderId="13"/>
    <xf numFmtId="0" fontId="27" fillId="0" borderId="11">
      <alignment horizontal="center" vertical="center" wrapText="1"/>
    </xf>
    <xf numFmtId="0" fontId="26" fillId="41" borderId="14"/>
    <xf numFmtId="0" fontId="27" fillId="0" borderId="11">
      <alignment horizontal="center" vertical="center" wrapText="1"/>
    </xf>
    <xf numFmtId="0" fontId="26" fillId="40" borderId="14"/>
    <xf numFmtId="49" fontId="26" fillId="0" borderId="11">
      <alignment horizontal="left" vertical="top" wrapText="1" indent="2"/>
    </xf>
    <xf numFmtId="0" fontId="26" fillId="40" borderId="14"/>
    <xf numFmtId="0" fontId="27" fillId="37" borderId="11">
      <alignment vertical="top" wrapText="1"/>
    </xf>
    <xf numFmtId="0" fontId="25" fillId="0" borderId="11">
      <alignment horizontal="left"/>
    </xf>
    <xf numFmtId="0" fontId="27" fillId="37" borderId="11">
      <alignment vertical="top" wrapText="1"/>
    </xf>
    <xf numFmtId="0" fontId="27" fillId="39" borderId="11">
      <alignment vertical="top" wrapText="1"/>
    </xf>
    <xf numFmtId="0" fontId="26" fillId="41" borderId="15"/>
    <xf numFmtId="0" fontId="27" fillId="39" borderId="11">
      <alignment vertical="top" wrapText="1"/>
    </xf>
    <xf numFmtId="0" fontId="27" fillId="0" borderId="11">
      <alignment vertical="top" wrapText="1"/>
    </xf>
    <xf numFmtId="0" fontId="26" fillId="0" borderId="0"/>
    <xf numFmtId="0" fontId="27" fillId="0" borderId="11">
      <alignment vertical="top" wrapText="1"/>
    </xf>
    <xf numFmtId="0" fontId="26" fillId="40" borderId="15"/>
    <xf numFmtId="0" fontId="26" fillId="0" borderId="0">
      <alignment horizontal="left" wrapText="1"/>
    </xf>
    <xf numFmtId="0" fontId="26" fillId="40" borderId="15"/>
    <xf numFmtId="0" fontId="27" fillId="0" borderId="11"/>
    <xf numFmtId="49" fontId="26" fillId="0" borderId="11">
      <alignment horizontal="center" vertical="top" shrinkToFit="1"/>
    </xf>
    <xf numFmtId="0" fontId="27" fillId="0" borderId="11"/>
    <xf numFmtId="0" fontId="26" fillId="0" borderId="0">
      <alignment wrapText="1"/>
    </xf>
    <xf numFmtId="4" fontId="26" fillId="0" borderId="11">
      <alignment horizontal="right" vertical="top" shrinkToFit="1"/>
    </xf>
    <xf numFmtId="0" fontId="26" fillId="0" borderId="0">
      <alignment wrapText="1"/>
    </xf>
    <xf numFmtId="0" fontId="27" fillId="0" borderId="11">
      <alignment horizontal="center" vertical="center" wrapText="1"/>
    </xf>
    <xf numFmtId="4" fontId="25" fillId="8" borderId="11">
      <alignment horizontal="right" vertical="top" shrinkToFit="1"/>
    </xf>
    <xf numFmtId="0" fontId="27" fillId="0" borderId="11">
      <alignment horizontal="center" vertical="center" wrapText="1"/>
    </xf>
    <xf numFmtId="49" fontId="27" fillId="37" borderId="11">
      <alignment horizontal="left" vertical="top" shrinkToFit="1"/>
    </xf>
    <xf numFmtId="0" fontId="26" fillId="0" borderId="11">
      <alignment horizontal="center" vertical="center" wrapText="1"/>
    </xf>
    <xf numFmtId="49" fontId="27" fillId="37" borderId="11">
      <alignment horizontal="left" vertical="top" shrinkToFit="1"/>
    </xf>
    <xf numFmtId="0" fontId="27" fillId="39" borderId="16">
      <alignment wrapText="1"/>
    </xf>
    <xf numFmtId="0" fontId="26" fillId="0" borderId="0">
      <alignment horizontal="left" wrapText="1"/>
    </xf>
    <xf numFmtId="0" fontId="27" fillId="39" borderId="16">
      <alignment wrapText="1"/>
    </xf>
    <xf numFmtId="49" fontId="27" fillId="0" borderId="11">
      <alignment horizontal="left" vertical="top" shrinkToFit="1"/>
    </xf>
    <xf numFmtId="10" fontId="26" fillId="0" borderId="11">
      <alignment horizontal="right" vertical="top" shrinkToFit="1"/>
    </xf>
    <xf numFmtId="49" fontId="27" fillId="0" borderId="11">
      <alignment horizontal="left" vertical="top" shrinkToFit="1"/>
    </xf>
    <xf numFmtId="0" fontId="27" fillId="38" borderId="11">
      <alignment horizontal="left" vertical="center" shrinkToFit="1"/>
    </xf>
    <xf numFmtId="10" fontId="25" fillId="8" borderId="11">
      <alignment horizontal="right" vertical="top" shrinkToFit="1"/>
    </xf>
    <xf numFmtId="0" fontId="27" fillId="38" borderId="11">
      <alignment horizontal="left" vertical="center" shrinkToFit="1"/>
    </xf>
    <xf numFmtId="49" fontId="27" fillId="39" borderId="17">
      <alignment horizontal="left" vertical="top" shrinkToFit="1"/>
    </xf>
    <xf numFmtId="0" fontId="30" fillId="0" borderId="0">
      <alignment horizontal="center" wrapText="1"/>
    </xf>
    <xf numFmtId="49" fontId="27" fillId="39" borderId="17">
      <alignment horizontal="left" vertical="top" shrinkToFit="1"/>
    </xf>
    <xf numFmtId="0" fontId="27" fillId="0" borderId="11">
      <alignment horizontal="center" vertical="center" wrapText="1"/>
    </xf>
    <xf numFmtId="0" fontId="30" fillId="0" borderId="0">
      <alignment horizontal="center"/>
    </xf>
    <xf numFmtId="0" fontId="27" fillId="0" borderId="11">
      <alignment horizontal="center" vertical="center" wrapText="1"/>
    </xf>
    <xf numFmtId="4" fontId="27" fillId="37" borderId="11">
      <alignment horizontal="right" vertical="top" shrinkToFit="1"/>
    </xf>
    <xf numFmtId="0" fontId="25" fillId="0" borderId="11">
      <alignment vertical="top" wrapText="1"/>
    </xf>
    <xf numFmtId="4" fontId="27" fillId="37" borderId="11">
      <alignment horizontal="right" vertical="top" shrinkToFit="1"/>
    </xf>
    <xf numFmtId="4" fontId="27" fillId="39" borderId="11">
      <alignment horizontal="right" vertical="top" shrinkToFit="1"/>
    </xf>
    <xf numFmtId="4" fontId="25" fillId="37" borderId="11">
      <alignment horizontal="right" vertical="top" shrinkToFit="1"/>
    </xf>
    <xf numFmtId="4" fontId="27" fillId="39" borderId="11">
      <alignment horizontal="right" vertical="top" shrinkToFit="1"/>
    </xf>
    <xf numFmtId="4" fontId="27" fillId="0" borderId="11">
      <alignment horizontal="right" vertical="top" shrinkToFit="1"/>
    </xf>
    <xf numFmtId="10" fontId="25" fillId="37" borderId="11">
      <alignment horizontal="right" vertical="top" shrinkToFit="1"/>
    </xf>
    <xf numFmtId="4" fontId="27" fillId="0" borderId="11">
      <alignment horizontal="right" vertical="top" shrinkToFit="1"/>
    </xf>
    <xf numFmtId="4" fontId="27" fillId="38" borderId="11">
      <alignment horizontal="right" vertical="center" shrinkToFit="1"/>
    </xf>
    <xf numFmtId="0" fontId="27" fillId="0" borderId="0">
      <alignment horizontal="left" vertical="top"/>
    </xf>
    <xf numFmtId="0" fontId="27" fillId="0" borderId="18"/>
    <xf numFmtId="0" fontId="27" fillId="0" borderId="19">
      <alignment horizontal="right"/>
    </xf>
    <xf numFmtId="49" fontId="27" fillId="0" borderId="20">
      <alignment horizontal="center"/>
    </xf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8" fillId="42" borderId="0"/>
    <xf numFmtId="0" fontId="18" fillId="42" borderId="0"/>
    <xf numFmtId="0" fontId="18" fillId="42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42" borderId="0"/>
    <xf numFmtId="0" fontId="18" fillId="42" borderId="0"/>
    <xf numFmtId="0" fontId="18" fillId="42" borderId="0"/>
    <xf numFmtId="0" fontId="18" fillId="42" borderId="0"/>
    <xf numFmtId="0" fontId="18" fillId="42" borderId="0"/>
    <xf numFmtId="0" fontId="31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166" fontId="32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51">
    <xf numFmtId="0" fontId="0" fillId="0" borderId="0" xfId="0"/>
    <xf numFmtId="0" fontId="20" fillId="34" borderId="0" xfId="155" applyFont="1" applyFill="1"/>
    <xf numFmtId="165" fontId="20" fillId="33" borderId="0" xfId="155" applyNumberFormat="1" applyFont="1" applyFill="1"/>
    <xf numFmtId="164" fontId="20" fillId="33" borderId="0" xfId="155" applyNumberFormat="1" applyFont="1" applyFill="1" applyAlignment="1">
      <alignment horizontal="right"/>
    </xf>
    <xf numFmtId="0" fontId="20" fillId="33" borderId="0" xfId="155" applyFont="1" applyFill="1"/>
    <xf numFmtId="0" fontId="23" fillId="33" borderId="10" xfId="155" applyFont="1" applyFill="1" applyBorder="1" applyAlignment="1">
      <alignment horizontal="justify" vertical="center" wrapText="1"/>
    </xf>
    <xf numFmtId="0" fontId="22" fillId="33" borderId="10" xfId="155" applyFont="1" applyFill="1" applyBorder="1" applyAlignment="1">
      <alignment horizontal="justify" vertical="center" wrapText="1"/>
    </xf>
    <xf numFmtId="0" fontId="19" fillId="33" borderId="10" xfId="155" applyFont="1" applyFill="1" applyBorder="1" applyAlignment="1">
      <alignment horizontal="justify" vertical="center" wrapText="1"/>
    </xf>
    <xf numFmtId="0" fontId="20" fillId="33" borderId="10" xfId="155" applyFont="1" applyFill="1" applyBorder="1" applyAlignment="1">
      <alignment horizontal="justify" vertical="center" wrapText="1"/>
    </xf>
    <xf numFmtId="0" fontId="20" fillId="34" borderId="0" xfId="155" applyFont="1" applyFill="1" applyAlignment="1"/>
    <xf numFmtId="0" fontId="20" fillId="36" borderId="0" xfId="155" applyFont="1" applyFill="1"/>
    <xf numFmtId="0" fontId="19" fillId="33" borderId="10" xfId="155" applyNumberFormat="1" applyFont="1" applyFill="1" applyBorder="1" applyAlignment="1">
      <alignment horizontal="center" vertical="center"/>
    </xf>
    <xf numFmtId="0" fontId="19" fillId="33" borderId="10" xfId="155" applyFont="1" applyFill="1" applyBorder="1" applyAlignment="1">
      <alignment horizontal="center" vertical="center"/>
    </xf>
    <xf numFmtId="0" fontId="19" fillId="33" borderId="10" xfId="155" applyFont="1" applyFill="1" applyBorder="1" applyAlignment="1">
      <alignment horizontal="center" vertical="center" wrapText="1"/>
    </xf>
    <xf numFmtId="165" fontId="19" fillId="33" borderId="10" xfId="155" applyNumberFormat="1" applyFont="1" applyFill="1" applyBorder="1" applyAlignment="1">
      <alignment horizontal="center" vertical="center" wrapText="1"/>
    </xf>
    <xf numFmtId="164" fontId="19" fillId="33" borderId="10" xfId="155" applyNumberFormat="1" applyFont="1" applyFill="1" applyBorder="1" applyAlignment="1">
      <alignment horizontal="center" vertical="center" wrapText="1"/>
    </xf>
    <xf numFmtId="165" fontId="22" fillId="33" borderId="0" xfId="155" applyNumberFormat="1" applyFont="1" applyFill="1" applyBorder="1" applyAlignment="1">
      <alignment horizontal="center"/>
    </xf>
    <xf numFmtId="0" fontId="22" fillId="33" borderId="0" xfId="155" applyFont="1" applyFill="1"/>
    <xf numFmtId="0" fontId="22" fillId="33" borderId="0" xfId="155" applyFont="1" applyFill="1" applyAlignment="1">
      <alignment horizontal="left" vertical="center" wrapText="1"/>
    </xf>
    <xf numFmtId="0" fontId="19" fillId="34" borderId="10" xfId="155" applyFont="1" applyFill="1" applyBorder="1" applyAlignment="1">
      <alignment horizontal="center" vertical="center" wrapText="1"/>
    </xf>
    <xf numFmtId="164" fontId="19" fillId="33" borderId="10" xfId="155" applyNumberFormat="1" applyFont="1" applyFill="1" applyBorder="1" applyAlignment="1">
      <alignment horizontal="right" vertical="center"/>
    </xf>
    <xf numFmtId="164" fontId="20" fillId="33" borderId="10" xfId="155" applyNumberFormat="1" applyFont="1" applyFill="1" applyBorder="1" applyAlignment="1">
      <alignment horizontal="right" vertical="center"/>
    </xf>
    <xf numFmtId="0" fontId="23" fillId="33" borderId="10" xfId="155" applyFont="1" applyFill="1" applyBorder="1" applyAlignment="1">
      <alignment horizontal="center" vertical="center" wrapText="1"/>
    </xf>
    <xf numFmtId="0" fontId="19" fillId="33" borderId="10" xfId="155" applyFont="1" applyFill="1" applyBorder="1" applyAlignment="1">
      <alignment horizontal="left" vertical="center" wrapText="1"/>
    </xf>
    <xf numFmtId="164" fontId="19" fillId="33" borderId="10" xfId="155" applyNumberFormat="1" applyFont="1" applyFill="1" applyBorder="1" applyAlignment="1">
      <alignment vertical="center"/>
    </xf>
    <xf numFmtId="0" fontId="20" fillId="33" borderId="0" xfId="155" applyFont="1" applyFill="1" applyAlignment="1">
      <alignment vertical="center"/>
    </xf>
    <xf numFmtId="0" fontId="20" fillId="33" borderId="0" xfId="155" applyFont="1" applyFill="1" applyAlignment="1">
      <alignment horizontal="right" vertical="center"/>
    </xf>
    <xf numFmtId="164" fontId="20" fillId="33" borderId="10" xfId="155" applyNumberFormat="1" applyFont="1" applyFill="1" applyBorder="1" applyAlignment="1">
      <alignment vertical="center"/>
    </xf>
    <xf numFmtId="0" fontId="20" fillId="35" borderId="0" xfId="155" applyFont="1" applyFill="1" applyAlignment="1">
      <alignment vertical="center"/>
    </xf>
    <xf numFmtId="0" fontId="20" fillId="36" borderId="0" xfId="155" applyFont="1" applyFill="1" applyAlignment="1">
      <alignment vertical="center"/>
    </xf>
    <xf numFmtId="0" fontId="20" fillId="34" borderId="0" xfId="155" applyFont="1" applyFill="1" applyAlignment="1">
      <alignment vertical="center"/>
    </xf>
    <xf numFmtId="0" fontId="20" fillId="33" borderId="21" xfId="155" applyFont="1" applyFill="1" applyBorder="1" applyAlignment="1">
      <alignment horizontal="justify" vertical="center" wrapText="1"/>
    </xf>
    <xf numFmtId="164" fontId="19" fillId="33" borderId="21" xfId="155" applyNumberFormat="1" applyFont="1" applyFill="1" applyBorder="1" applyAlignment="1">
      <alignment horizontal="right" vertical="center"/>
    </xf>
    <xf numFmtId="164" fontId="21" fillId="33" borderId="21" xfId="155" applyNumberFormat="1" applyFont="1" applyFill="1" applyBorder="1" applyAlignment="1">
      <alignment vertical="center"/>
    </xf>
    <xf numFmtId="0" fontId="20" fillId="34" borderId="10" xfId="155" applyFont="1" applyFill="1" applyBorder="1" applyAlignment="1">
      <alignment vertical="center"/>
    </xf>
    <xf numFmtId="164" fontId="21" fillId="33" borderId="10" xfId="155" applyNumberFormat="1" applyFont="1" applyFill="1" applyBorder="1" applyAlignment="1">
      <alignment vertical="center"/>
    </xf>
    <xf numFmtId="164" fontId="20" fillId="34" borderId="10" xfId="155" applyNumberFormat="1" applyFont="1" applyFill="1" applyBorder="1" applyAlignment="1">
      <alignment horizontal="right" vertical="center"/>
    </xf>
    <xf numFmtId="0" fontId="19" fillId="35" borderId="0" xfId="155" applyFont="1" applyFill="1" applyAlignment="1">
      <alignment vertical="center"/>
    </xf>
    <xf numFmtId="164" fontId="20" fillId="33" borderId="21" xfId="155" applyNumberFormat="1" applyFont="1" applyFill="1" applyBorder="1" applyAlignment="1">
      <alignment vertical="center"/>
    </xf>
    <xf numFmtId="164" fontId="19" fillId="0" borderId="10" xfId="155" applyNumberFormat="1" applyFont="1" applyFill="1" applyBorder="1" applyAlignment="1">
      <alignment horizontal="right" vertical="center"/>
    </xf>
    <xf numFmtId="164" fontId="20" fillId="0" borderId="10" xfId="155" applyNumberFormat="1" applyFont="1" applyFill="1" applyBorder="1" applyAlignment="1">
      <alignment horizontal="right" vertical="center"/>
    </xf>
    <xf numFmtId="0" fontId="19" fillId="33" borderId="10" xfId="155" applyFont="1" applyFill="1" applyBorder="1" applyAlignment="1">
      <alignment horizontal="justify" vertical="top" wrapText="1"/>
    </xf>
    <xf numFmtId="164" fontId="20" fillId="43" borderId="0" xfId="155" applyNumberFormat="1" applyFont="1" applyFill="1" applyAlignment="1">
      <alignment horizontal="right"/>
    </xf>
    <xf numFmtId="164" fontId="22" fillId="33" borderId="10" xfId="0" applyNumberFormat="1" applyFont="1" applyFill="1" applyBorder="1" applyAlignment="1">
      <alignment horizontal="right" vertical="center"/>
    </xf>
    <xf numFmtId="164" fontId="23" fillId="33" borderId="21" xfId="155" applyNumberFormat="1" applyFont="1" applyFill="1" applyBorder="1" applyAlignment="1">
      <alignment vertical="center"/>
    </xf>
    <xf numFmtId="0" fontId="20" fillId="34" borderId="0" xfId="155" applyFont="1" applyFill="1" applyAlignment="1">
      <alignment horizontal="right"/>
    </xf>
    <xf numFmtId="164" fontId="22" fillId="33" borderId="10" xfId="0" applyNumberFormat="1" applyFont="1" applyFill="1" applyBorder="1" applyAlignment="1">
      <alignment vertical="center"/>
    </xf>
    <xf numFmtId="164" fontId="19" fillId="33" borderId="10" xfId="0" applyNumberFormat="1" applyFont="1" applyFill="1" applyBorder="1" applyAlignment="1">
      <alignment vertical="center"/>
    </xf>
    <xf numFmtId="164" fontId="20" fillId="33" borderId="0" xfId="155" applyNumberFormat="1" applyFont="1" applyFill="1"/>
    <xf numFmtId="164" fontId="20" fillId="34" borderId="0" xfId="155" applyNumberFormat="1" applyFont="1" applyFill="1"/>
    <xf numFmtId="0" fontId="19" fillId="33" borderId="0" xfId="155" applyFont="1" applyFill="1" applyAlignment="1">
      <alignment horizontal="center" vertical="center"/>
    </xf>
  </cellXfs>
  <cellStyles count="182">
    <cellStyle name="20% - Акцент1 2" xfId="2"/>
    <cellStyle name="20% - Акцент1 3" xfId="3"/>
    <cellStyle name="20% - Акцент1 4" xfId="4"/>
    <cellStyle name="20% - Акцент2 2" xfId="5"/>
    <cellStyle name="20% - Акцент2 3" xfId="6"/>
    <cellStyle name="20% - Акцент2 4" xfId="7"/>
    <cellStyle name="20% - Акцент3 2" xfId="8"/>
    <cellStyle name="20% - Акцент3 3" xfId="9"/>
    <cellStyle name="20% - Акцент3 4" xfId="10"/>
    <cellStyle name="20% - Акцент4 2" xfId="11"/>
    <cellStyle name="20% - Акцент4 3" xfId="12"/>
    <cellStyle name="20% - Акцент4 4" xfId="13"/>
    <cellStyle name="20% - Акцент5 2" xfId="14"/>
    <cellStyle name="20% - Акцент5 3" xfId="15"/>
    <cellStyle name="20% - Акцент5 4" xfId="16"/>
    <cellStyle name="20% - Акцент6 2" xfId="17"/>
    <cellStyle name="20% - Акцент6 3" xfId="18"/>
    <cellStyle name="20% - Акцент6 4" xfId="19"/>
    <cellStyle name="40% - Акцент1 2" xfId="20"/>
    <cellStyle name="40% - Акцент1 3" xfId="21"/>
    <cellStyle name="40% - Акцент1 4" xfId="22"/>
    <cellStyle name="40% - Акцент2 2" xfId="23"/>
    <cellStyle name="40% - Акцент2 3" xfId="24"/>
    <cellStyle name="40% - Акцент2 4" xfId="25"/>
    <cellStyle name="40% - Акцент3 2" xfId="26"/>
    <cellStyle name="40% - Акцент3 3" xfId="27"/>
    <cellStyle name="40% - Акцент3 4" xfId="28"/>
    <cellStyle name="40% - Акцент4 2" xfId="29"/>
    <cellStyle name="40% - Акцент4 3" xfId="30"/>
    <cellStyle name="40% - Акцент4 4" xfId="31"/>
    <cellStyle name="40% - Акцент5 2" xfId="32"/>
    <cellStyle name="40% - Акцент5 3" xfId="33"/>
    <cellStyle name="40% - Акцент5 4" xfId="34"/>
    <cellStyle name="40% - Акцент6 2" xfId="35"/>
    <cellStyle name="40% - Акцент6 3" xfId="36"/>
    <cellStyle name="40% - Акцент6 4" xfId="37"/>
    <cellStyle name="60% - Акцент1 2" xfId="38"/>
    <cellStyle name="60% - Акцент2 2" xfId="39"/>
    <cellStyle name="60% - Акцент3 2" xfId="40"/>
    <cellStyle name="60% - Акцент4 2" xfId="41"/>
    <cellStyle name="60% - Акцент5 2" xfId="42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Акцент1 2" xfId="138"/>
    <cellStyle name="Акцент2 2" xfId="139"/>
    <cellStyle name="Акцент3 2" xfId="140"/>
    <cellStyle name="Акцент4 2" xfId="141"/>
    <cellStyle name="Акцент5 2" xfId="142"/>
    <cellStyle name="Акцент6 2" xfId="143"/>
    <cellStyle name="Ввод  2" xfId="144"/>
    <cellStyle name="Вывод 2" xfId="145"/>
    <cellStyle name="Вычисление 2" xfId="146"/>
    <cellStyle name="Заголовок 1 2" xfId="147"/>
    <cellStyle name="Заголовок 2 2" xfId="148"/>
    <cellStyle name="Заголовок 3 2" xfId="149"/>
    <cellStyle name="Заголовок 4 2" xfId="150"/>
    <cellStyle name="Итог 2" xfId="151"/>
    <cellStyle name="Контрольная ячейка 2" xfId="152"/>
    <cellStyle name="Название 2" xfId="153"/>
    <cellStyle name="Нейтральный 2" xfId="154"/>
    <cellStyle name="Обычный" xfId="0" builtinId="0"/>
    <cellStyle name="Обычный 10" xfId="155"/>
    <cellStyle name="Обычный 11" xfId="156"/>
    <cellStyle name="Обычный 2" xfId="1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 2" xfId="170"/>
    <cellStyle name="Пояснение 2" xfId="171"/>
    <cellStyle name="Примечание 2" xfId="172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 2" xfId="178"/>
    <cellStyle name="Текст предупреждения 2" xfId="179"/>
    <cellStyle name="Финансовый 2" xfId="180"/>
    <cellStyle name="Хороший 2" xfId="18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showZeros="0" tabSelected="1" view="pageBreakPreview" topLeftCell="A93" zoomScaleNormal="100" zoomScaleSheetLayoutView="100" workbookViewId="0">
      <selection activeCell="A108" sqref="A108"/>
    </sheetView>
  </sheetViews>
  <sheetFormatPr defaultColWidth="9.44140625" defaultRowHeight="13.8" x14ac:dyDescent="0.25"/>
  <cols>
    <col min="1" max="1" width="67.109375" style="4" customWidth="1"/>
    <col min="2" max="2" width="15.88671875" style="4" customWidth="1"/>
    <col min="3" max="3" width="15" style="42" customWidth="1"/>
    <col min="4" max="4" width="14.33203125" style="2" customWidth="1"/>
    <col min="5" max="5" width="0" style="1" hidden="1" customWidth="1"/>
    <col min="6" max="6" width="18.44140625" style="1" customWidth="1"/>
    <col min="7" max="7" width="9.44140625" style="1"/>
    <col min="8" max="8" width="10.5546875" style="1" bestFit="1" customWidth="1"/>
    <col min="9" max="9" width="20" style="1" customWidth="1"/>
    <col min="10" max="16384" width="9.44140625" style="1"/>
  </cols>
  <sheetData>
    <row r="1" spans="1:9" ht="18" customHeight="1" x14ac:dyDescent="0.25">
      <c r="A1" s="50" t="s">
        <v>102</v>
      </c>
      <c r="B1" s="50"/>
      <c r="C1" s="50"/>
      <c r="D1" s="50"/>
      <c r="E1" s="50"/>
      <c r="F1" s="50"/>
    </row>
    <row r="2" spans="1:9" ht="14.25" customHeight="1" x14ac:dyDescent="0.25">
      <c r="A2" s="50"/>
      <c r="B2" s="50"/>
      <c r="C2" s="50"/>
      <c r="D2" s="50"/>
      <c r="E2" s="50"/>
      <c r="F2" s="50"/>
    </row>
    <row r="3" spans="1:9" ht="14.25" customHeight="1" x14ac:dyDescent="0.25">
      <c r="A3" s="50"/>
      <c r="B3" s="50"/>
      <c r="C3" s="50"/>
      <c r="D3" s="50"/>
      <c r="E3" s="50"/>
      <c r="F3" s="50"/>
    </row>
    <row r="4" spans="1:9" x14ac:dyDescent="0.25">
      <c r="A4" s="18"/>
      <c r="B4" s="17"/>
      <c r="C4" s="3"/>
      <c r="D4" s="16"/>
    </row>
    <row r="5" spans="1:9" ht="81.75" customHeight="1" x14ac:dyDescent="0.25">
      <c r="A5" s="13" t="s">
        <v>0</v>
      </c>
      <c r="B5" s="13" t="s">
        <v>1</v>
      </c>
      <c r="C5" s="15" t="s">
        <v>103</v>
      </c>
      <c r="D5" s="14" t="s">
        <v>2</v>
      </c>
      <c r="F5" s="19" t="s">
        <v>107</v>
      </c>
    </row>
    <row r="6" spans="1:9" ht="18" customHeight="1" x14ac:dyDescent="0.25">
      <c r="A6" s="13">
        <v>1</v>
      </c>
      <c r="B6" s="12">
        <v>2</v>
      </c>
      <c r="C6" s="11">
        <v>3</v>
      </c>
      <c r="D6" s="11">
        <v>4</v>
      </c>
      <c r="F6" s="11">
        <v>5</v>
      </c>
    </row>
    <row r="7" spans="1:9" ht="20.25" customHeight="1" x14ac:dyDescent="0.25">
      <c r="A7" s="22" t="s">
        <v>97</v>
      </c>
      <c r="B7" s="12"/>
      <c r="C7" s="11"/>
      <c r="D7" s="11"/>
      <c r="F7" s="11"/>
    </row>
    <row r="8" spans="1:9" s="4" customFormat="1" ht="21.75" customHeight="1" x14ac:dyDescent="0.25">
      <c r="A8" s="13" t="s">
        <v>3</v>
      </c>
      <c r="B8" s="20">
        <f>B9+B24</f>
        <v>4421372.5</v>
      </c>
      <c r="C8" s="20">
        <f>C9+C24</f>
        <v>4469103.7000000011</v>
      </c>
      <c r="D8" s="20">
        <f>C8/B8*100</f>
        <v>101.0795561785396</v>
      </c>
      <c r="E8" s="26"/>
      <c r="F8" s="20">
        <f>C8-B8</f>
        <v>47731.200000001118</v>
      </c>
      <c r="I8" s="48"/>
    </row>
    <row r="9" spans="1:9" s="4" customFormat="1" ht="23.25" customHeight="1" x14ac:dyDescent="0.25">
      <c r="A9" s="13" t="s">
        <v>52</v>
      </c>
      <c r="B9" s="24">
        <f>B10+B12+B13+B17+B21+B22+B23</f>
        <v>3000884.9</v>
      </c>
      <c r="C9" s="24">
        <f>C10+C12+C13+C17+C21+C22+C23</f>
        <v>3017879.1000000006</v>
      </c>
      <c r="D9" s="24">
        <f>C9/B9*100</f>
        <v>100.56630629185412</v>
      </c>
      <c r="E9" s="25"/>
      <c r="F9" s="20">
        <f t="shared" ref="F9:F47" si="0">C9-B9</f>
        <v>16994.200000000652</v>
      </c>
    </row>
    <row r="10" spans="1:9" s="4" customFormat="1" ht="23.25" customHeight="1" x14ac:dyDescent="0.25">
      <c r="A10" s="5" t="s">
        <v>65</v>
      </c>
      <c r="B10" s="20">
        <f>B11</f>
        <v>1955200</v>
      </c>
      <c r="C10" s="20">
        <f>C11</f>
        <v>1963558.1</v>
      </c>
      <c r="D10" s="20">
        <f t="shared" ref="D10:D22" si="1">C10/B10*100</f>
        <v>100.42748056464812</v>
      </c>
      <c r="E10" s="25"/>
      <c r="F10" s="20">
        <f t="shared" si="0"/>
        <v>8358.1000000000931</v>
      </c>
    </row>
    <row r="11" spans="1:9" s="4" customFormat="1" ht="18.75" customHeight="1" x14ac:dyDescent="0.25">
      <c r="A11" s="6" t="s">
        <v>4</v>
      </c>
      <c r="B11" s="21">
        <v>1955200</v>
      </c>
      <c r="C11" s="43">
        <v>1963558.1</v>
      </c>
      <c r="D11" s="21">
        <f t="shared" si="1"/>
        <v>100.42748056464812</v>
      </c>
      <c r="E11" s="25"/>
      <c r="F11" s="21">
        <f t="shared" si="0"/>
        <v>8358.1000000000931</v>
      </c>
    </row>
    <row r="12" spans="1:9" s="4" customFormat="1" ht="17.25" customHeight="1" x14ac:dyDescent="0.25">
      <c r="A12" s="7" t="s">
        <v>66</v>
      </c>
      <c r="B12" s="20">
        <v>10307.200000000001</v>
      </c>
      <c r="C12" s="47">
        <v>10363.799999999999</v>
      </c>
      <c r="D12" s="20">
        <f t="shared" si="1"/>
        <v>100.54913070475007</v>
      </c>
      <c r="E12" s="25"/>
      <c r="F12" s="20">
        <f t="shared" si="0"/>
        <v>56.599999999998545</v>
      </c>
    </row>
    <row r="13" spans="1:9" s="4" customFormat="1" ht="19.350000000000001" customHeight="1" x14ac:dyDescent="0.25">
      <c r="A13" s="5" t="s">
        <v>67</v>
      </c>
      <c r="B13" s="20">
        <f>B14+B15+B16</f>
        <v>356599.6</v>
      </c>
      <c r="C13" s="20">
        <f>C14+C15+C16</f>
        <v>357974</v>
      </c>
      <c r="D13" s="24">
        <f t="shared" si="1"/>
        <v>100.38541826743497</v>
      </c>
      <c r="E13" s="25"/>
      <c r="F13" s="20">
        <f t="shared" si="0"/>
        <v>1374.4000000000233</v>
      </c>
    </row>
    <row r="14" spans="1:9" s="4" customFormat="1" ht="31.5" customHeight="1" x14ac:dyDescent="0.25">
      <c r="A14" s="6" t="s">
        <v>5</v>
      </c>
      <c r="B14" s="21">
        <v>337490.6</v>
      </c>
      <c r="C14" s="46">
        <v>337982.8</v>
      </c>
      <c r="D14" s="27">
        <f t="shared" si="1"/>
        <v>100.14584109898172</v>
      </c>
      <c r="E14" s="25"/>
      <c r="F14" s="21">
        <f t="shared" si="0"/>
        <v>492.20000000001164</v>
      </c>
    </row>
    <row r="15" spans="1:9" s="4" customFormat="1" ht="18" customHeight="1" x14ac:dyDescent="0.25">
      <c r="A15" s="6" t="s">
        <v>6</v>
      </c>
      <c r="B15" s="21">
        <v>3562</v>
      </c>
      <c r="C15" s="46">
        <v>3571.4</v>
      </c>
      <c r="D15" s="27">
        <f t="shared" si="1"/>
        <v>100.26389668725434</v>
      </c>
      <c r="E15" s="25"/>
      <c r="F15" s="21">
        <f t="shared" si="0"/>
        <v>9.4000000000000909</v>
      </c>
    </row>
    <row r="16" spans="1:9" s="4" customFormat="1" ht="31.5" customHeight="1" x14ac:dyDescent="0.25">
      <c r="A16" s="6" t="s">
        <v>7</v>
      </c>
      <c r="B16" s="21">
        <v>15547</v>
      </c>
      <c r="C16" s="46">
        <v>16419.8</v>
      </c>
      <c r="D16" s="27">
        <f t="shared" si="1"/>
        <v>105.61394481250402</v>
      </c>
      <c r="E16" s="25"/>
      <c r="F16" s="21">
        <f t="shared" si="0"/>
        <v>872.79999999999927</v>
      </c>
    </row>
    <row r="17" spans="1:6" s="4" customFormat="1" ht="16.5" customHeight="1" x14ac:dyDescent="0.25">
      <c r="A17" s="5" t="s">
        <v>68</v>
      </c>
      <c r="B17" s="20">
        <f>B18+B19+B20</f>
        <v>556537.69999999995</v>
      </c>
      <c r="C17" s="20">
        <f>C18+C19+C20</f>
        <v>562523.89999999991</v>
      </c>
      <c r="D17" s="24">
        <f t="shared" si="1"/>
        <v>101.07561446421329</v>
      </c>
      <c r="E17" s="25"/>
      <c r="F17" s="20">
        <f t="shared" si="0"/>
        <v>5986.1999999999534</v>
      </c>
    </row>
    <row r="18" spans="1:6" s="4" customFormat="1" ht="17.25" customHeight="1" x14ac:dyDescent="0.25">
      <c r="A18" s="6" t="s">
        <v>8</v>
      </c>
      <c r="B18" s="21">
        <v>161830</v>
      </c>
      <c r="C18" s="46">
        <v>162799.4</v>
      </c>
      <c r="D18" s="27">
        <f t="shared" si="1"/>
        <v>100.59902366681084</v>
      </c>
      <c r="E18" s="25"/>
      <c r="F18" s="21">
        <f t="shared" si="0"/>
        <v>969.39999999999418</v>
      </c>
    </row>
    <row r="19" spans="1:6" s="4" customFormat="1" ht="15.75" customHeight="1" x14ac:dyDescent="0.25">
      <c r="A19" s="6" t="s">
        <v>9</v>
      </c>
      <c r="B19" s="21">
        <v>42750</v>
      </c>
      <c r="C19" s="46">
        <v>46171.4</v>
      </c>
      <c r="D19" s="27">
        <f t="shared" si="1"/>
        <v>108.00327485380117</v>
      </c>
      <c r="E19" s="25"/>
      <c r="F19" s="21">
        <f t="shared" si="0"/>
        <v>3421.4000000000015</v>
      </c>
    </row>
    <row r="20" spans="1:6" s="4" customFormat="1" ht="18" customHeight="1" x14ac:dyDescent="0.25">
      <c r="A20" s="6" t="s">
        <v>10</v>
      </c>
      <c r="B20" s="21">
        <v>351957.7</v>
      </c>
      <c r="C20" s="46">
        <v>353553.1</v>
      </c>
      <c r="D20" s="27">
        <f t="shared" si="1"/>
        <v>100.45329310880255</v>
      </c>
      <c r="E20" s="25"/>
      <c r="F20" s="21">
        <f t="shared" si="0"/>
        <v>1595.3999999999651</v>
      </c>
    </row>
    <row r="21" spans="1:6" s="4" customFormat="1" ht="33.75" customHeight="1" x14ac:dyDescent="0.25">
      <c r="A21" s="5" t="s">
        <v>69</v>
      </c>
      <c r="B21" s="20">
        <v>6057</v>
      </c>
      <c r="C21" s="20">
        <v>6849.5999999999995</v>
      </c>
      <c r="D21" s="24">
        <f>C21/B21*100</f>
        <v>113.08568598315998</v>
      </c>
      <c r="E21" s="25"/>
      <c r="F21" s="20">
        <f t="shared" si="0"/>
        <v>792.59999999999945</v>
      </c>
    </row>
    <row r="22" spans="1:6" s="4" customFormat="1" ht="18.75" customHeight="1" x14ac:dyDescent="0.25">
      <c r="A22" s="5" t="s">
        <v>70</v>
      </c>
      <c r="B22" s="20">
        <v>116183.4</v>
      </c>
      <c r="C22" s="20">
        <v>116565.5</v>
      </c>
      <c r="D22" s="24">
        <f t="shared" si="1"/>
        <v>100.32887658650031</v>
      </c>
      <c r="E22" s="25"/>
      <c r="F22" s="20">
        <f t="shared" si="0"/>
        <v>382.10000000000582</v>
      </c>
    </row>
    <row r="23" spans="1:6" s="4" customFormat="1" ht="33.75" customHeight="1" x14ac:dyDescent="0.25">
      <c r="A23" s="5" t="s">
        <v>71</v>
      </c>
      <c r="B23" s="20"/>
      <c r="C23" s="20">
        <v>44.2</v>
      </c>
      <c r="D23" s="20"/>
      <c r="E23" s="25"/>
      <c r="F23" s="20">
        <f t="shared" si="0"/>
        <v>44.2</v>
      </c>
    </row>
    <row r="24" spans="1:6" s="4" customFormat="1" ht="24" customHeight="1" x14ac:dyDescent="0.25">
      <c r="A24" s="13" t="s">
        <v>53</v>
      </c>
      <c r="B24" s="20">
        <f>B25+B31+B32+B33+B36+B37</f>
        <v>1420487.5999999999</v>
      </c>
      <c r="C24" s="20">
        <f>C25+C31+C32+C33+C36+C37</f>
        <v>1451224.6</v>
      </c>
      <c r="D24" s="24">
        <f>C24/B24*100</f>
        <v>102.16383444670691</v>
      </c>
      <c r="E24" s="25"/>
      <c r="F24" s="20">
        <f t="shared" si="0"/>
        <v>30737.000000000233</v>
      </c>
    </row>
    <row r="25" spans="1:6" s="4" customFormat="1" ht="33.75" customHeight="1" x14ac:dyDescent="0.25">
      <c r="A25" s="5" t="s">
        <v>72</v>
      </c>
      <c r="B25" s="20">
        <f>B26+B27+B28+B29+B30</f>
        <v>635598.4</v>
      </c>
      <c r="C25" s="20">
        <f>C26+C27+C28+C29+C30</f>
        <v>643115.79999999993</v>
      </c>
      <c r="D25" s="24">
        <f>C25/B25*100</f>
        <v>101.18272796155559</v>
      </c>
      <c r="E25" s="28"/>
      <c r="F25" s="20">
        <f t="shared" si="0"/>
        <v>7517.3999999999069</v>
      </c>
    </row>
    <row r="26" spans="1:6" s="4" customFormat="1" ht="55.2" x14ac:dyDescent="0.25">
      <c r="A26" s="6" t="s">
        <v>54</v>
      </c>
      <c r="B26" s="21">
        <v>10000</v>
      </c>
      <c r="C26" s="21">
        <v>10001.200000000001</v>
      </c>
      <c r="D26" s="27">
        <f>C26/B26*100</f>
        <v>100.01200000000001</v>
      </c>
      <c r="E26" s="28"/>
      <c r="F26" s="21">
        <f t="shared" si="0"/>
        <v>1.2000000000007276</v>
      </c>
    </row>
    <row r="27" spans="1:6" s="4" customFormat="1" ht="19.5" customHeight="1" x14ac:dyDescent="0.25">
      <c r="A27" s="6" t="s">
        <v>55</v>
      </c>
      <c r="B27" s="21">
        <v>432598.4</v>
      </c>
      <c r="C27" s="21">
        <f>413067.9+19586.1</f>
        <v>432654</v>
      </c>
      <c r="D27" s="27">
        <f>C27/B27*100</f>
        <v>100.01285256718471</v>
      </c>
      <c r="E27" s="28"/>
      <c r="F27" s="21">
        <f t="shared" si="0"/>
        <v>55.599999999976717</v>
      </c>
    </row>
    <row r="28" spans="1:6" ht="21" customHeight="1" x14ac:dyDescent="0.25">
      <c r="A28" s="6" t="s">
        <v>56</v>
      </c>
      <c r="B28" s="21">
        <v>97700</v>
      </c>
      <c r="C28" s="21">
        <f>17187.6+80704.9</f>
        <v>97892.5</v>
      </c>
      <c r="D28" s="27">
        <f>C28/B28*100</f>
        <v>100.19703172978505</v>
      </c>
      <c r="E28" s="28"/>
      <c r="F28" s="21">
        <f t="shared" si="0"/>
        <v>192.5</v>
      </c>
    </row>
    <row r="29" spans="1:6" ht="27.6" x14ac:dyDescent="0.25">
      <c r="A29" s="6" t="s">
        <v>58</v>
      </c>
      <c r="B29" s="21"/>
      <c r="C29" s="21">
        <v>777</v>
      </c>
      <c r="D29" s="27"/>
      <c r="E29" s="28"/>
      <c r="F29" s="21">
        <f t="shared" si="0"/>
        <v>777</v>
      </c>
    </row>
    <row r="30" spans="1:6" ht="21.75" customHeight="1" x14ac:dyDescent="0.25">
      <c r="A30" s="6" t="s">
        <v>57</v>
      </c>
      <c r="B30" s="21">
        <v>95300</v>
      </c>
      <c r="C30" s="21">
        <v>101791.1</v>
      </c>
      <c r="D30" s="27">
        <f t="shared" ref="D30:D36" si="2">C30/B30*100</f>
        <v>106.81122770199372</v>
      </c>
      <c r="E30" s="28"/>
      <c r="F30" s="21">
        <f t="shared" si="0"/>
        <v>6491.1000000000058</v>
      </c>
    </row>
    <row r="31" spans="1:6" ht="18.75" customHeight="1" x14ac:dyDescent="0.25">
      <c r="A31" s="7" t="s">
        <v>11</v>
      </c>
      <c r="B31" s="20">
        <v>10105.6</v>
      </c>
      <c r="C31" s="20">
        <v>10282.4</v>
      </c>
      <c r="D31" s="24">
        <f t="shared" si="2"/>
        <v>101.7495250158328</v>
      </c>
      <c r="E31" s="37"/>
      <c r="F31" s="20">
        <f t="shared" si="0"/>
        <v>176.79999999999927</v>
      </c>
    </row>
    <row r="32" spans="1:6" s="10" customFormat="1" ht="33.75" customHeight="1" x14ac:dyDescent="0.25">
      <c r="A32" s="5" t="s">
        <v>88</v>
      </c>
      <c r="B32" s="20">
        <v>17256.7</v>
      </c>
      <c r="C32" s="20">
        <v>21132</v>
      </c>
      <c r="D32" s="24">
        <f t="shared" si="2"/>
        <v>122.45678490093704</v>
      </c>
      <c r="E32" s="28"/>
      <c r="F32" s="20">
        <f t="shared" si="0"/>
        <v>3875.2999999999993</v>
      </c>
    </row>
    <row r="33" spans="1:9" s="10" customFormat="1" ht="21.75" customHeight="1" x14ac:dyDescent="0.25">
      <c r="A33" s="5" t="s">
        <v>75</v>
      </c>
      <c r="B33" s="20">
        <f>B34+B35</f>
        <v>510600</v>
      </c>
      <c r="C33" s="20">
        <f>C34+C35</f>
        <v>511857.30000000005</v>
      </c>
      <c r="D33" s="24">
        <f t="shared" si="2"/>
        <v>100.24623971797885</v>
      </c>
      <c r="E33" s="28"/>
      <c r="F33" s="20">
        <f t="shared" si="0"/>
        <v>1257.3000000000466</v>
      </c>
    </row>
    <row r="34" spans="1:9" ht="18" customHeight="1" x14ac:dyDescent="0.25">
      <c r="A34" s="6" t="s">
        <v>59</v>
      </c>
      <c r="B34" s="21">
        <v>201000</v>
      </c>
      <c r="C34" s="21">
        <v>202053.1</v>
      </c>
      <c r="D34" s="27">
        <f t="shared" si="2"/>
        <v>100.5239303482587</v>
      </c>
      <c r="E34" s="28"/>
      <c r="F34" s="21">
        <f t="shared" si="0"/>
        <v>1053.1000000000058</v>
      </c>
    </row>
    <row r="35" spans="1:9" ht="21" customHeight="1" x14ac:dyDescent="0.25">
      <c r="A35" s="6" t="s">
        <v>60</v>
      </c>
      <c r="B35" s="21">
        <v>309600</v>
      </c>
      <c r="C35" s="21">
        <v>309804.2</v>
      </c>
      <c r="D35" s="27">
        <f t="shared" si="2"/>
        <v>100.06595607235143</v>
      </c>
      <c r="E35" s="28"/>
      <c r="F35" s="21">
        <f t="shared" si="0"/>
        <v>204.20000000001164</v>
      </c>
    </row>
    <row r="36" spans="1:9" s="10" customFormat="1" ht="18.75" customHeight="1" x14ac:dyDescent="0.25">
      <c r="A36" s="5" t="s">
        <v>73</v>
      </c>
      <c r="B36" s="20">
        <v>186464.9</v>
      </c>
      <c r="C36" s="20">
        <v>201382.6</v>
      </c>
      <c r="D36" s="24">
        <f t="shared" si="2"/>
        <v>108.00027243733273</v>
      </c>
      <c r="E36" s="28"/>
      <c r="F36" s="20">
        <f t="shared" si="0"/>
        <v>14917.700000000012</v>
      </c>
    </row>
    <row r="37" spans="1:9" s="10" customFormat="1" ht="19.5" customHeight="1" x14ac:dyDescent="0.25">
      <c r="A37" s="5" t="s">
        <v>74</v>
      </c>
      <c r="B37" s="20">
        <v>60462</v>
      </c>
      <c r="C37" s="20">
        <v>63454.5</v>
      </c>
      <c r="D37" s="20">
        <f t="shared" ref="D37:D46" si="3">C37/B37*100</f>
        <v>104.94938969931526</v>
      </c>
      <c r="E37" s="29"/>
      <c r="F37" s="20">
        <f t="shared" si="0"/>
        <v>2992.5</v>
      </c>
    </row>
    <row r="38" spans="1:9" s="4" customFormat="1" ht="23.25" customHeight="1" x14ac:dyDescent="0.25">
      <c r="A38" s="22" t="s">
        <v>61</v>
      </c>
      <c r="B38" s="20">
        <f>B39+B40+B41+B42+B43+B44+B45+B46</f>
        <v>8791835</v>
      </c>
      <c r="C38" s="20">
        <f>C39+C40+C41+C42+C43+C44+C45+C46</f>
        <v>8568611.4000000004</v>
      </c>
      <c r="D38" s="20">
        <f t="shared" si="3"/>
        <v>97.461012405260121</v>
      </c>
      <c r="E38" s="25"/>
      <c r="F38" s="20">
        <f t="shared" si="0"/>
        <v>-223223.59999999963</v>
      </c>
      <c r="I38" s="48"/>
    </row>
    <row r="39" spans="1:9" s="4" customFormat="1" ht="21" customHeight="1" x14ac:dyDescent="0.25">
      <c r="A39" s="6" t="s">
        <v>62</v>
      </c>
      <c r="B39" s="20"/>
      <c r="C39" s="20"/>
      <c r="D39" s="20"/>
      <c r="E39" s="25"/>
      <c r="F39" s="20">
        <f t="shared" si="0"/>
        <v>0</v>
      </c>
    </row>
    <row r="40" spans="1:9" s="4" customFormat="1" ht="18.75" customHeight="1" x14ac:dyDescent="0.25">
      <c r="A40" s="6" t="s">
        <v>63</v>
      </c>
      <c r="B40" s="21">
        <v>4482186.5999999996</v>
      </c>
      <c r="C40" s="21">
        <v>4298144.2</v>
      </c>
      <c r="D40" s="21">
        <f t="shared" si="3"/>
        <v>95.893914813809872</v>
      </c>
      <c r="E40" s="25"/>
      <c r="F40" s="21">
        <f t="shared" si="0"/>
        <v>-184042.39999999944</v>
      </c>
    </row>
    <row r="41" spans="1:9" s="4" customFormat="1" ht="20.25" customHeight="1" x14ac:dyDescent="0.25">
      <c r="A41" s="6" t="s">
        <v>64</v>
      </c>
      <c r="B41" s="21">
        <v>3927922.3</v>
      </c>
      <c r="C41" s="21">
        <v>3890684.2</v>
      </c>
      <c r="D41" s="21">
        <f t="shared" si="3"/>
        <v>99.051964444408696</v>
      </c>
      <c r="E41" s="25"/>
      <c r="F41" s="21">
        <f t="shared" si="0"/>
        <v>-37238.099999999627</v>
      </c>
    </row>
    <row r="42" spans="1:9" s="4" customFormat="1" ht="17.100000000000001" customHeight="1" x14ac:dyDescent="0.25">
      <c r="A42" s="6" t="s">
        <v>12</v>
      </c>
      <c r="B42" s="21">
        <v>504688</v>
      </c>
      <c r="C42" s="21">
        <v>499775.2</v>
      </c>
      <c r="D42" s="21">
        <f t="shared" si="3"/>
        <v>99.026566908664364</v>
      </c>
      <c r="E42" s="25"/>
      <c r="F42" s="21">
        <f t="shared" si="0"/>
        <v>-4912.7999999999884</v>
      </c>
    </row>
    <row r="43" spans="1:9" s="4" customFormat="1" ht="32.1" customHeight="1" x14ac:dyDescent="0.25">
      <c r="A43" s="6" t="s">
        <v>13</v>
      </c>
      <c r="B43" s="21"/>
      <c r="C43" s="21"/>
      <c r="D43" s="21"/>
      <c r="E43" s="25"/>
      <c r="F43" s="21">
        <f t="shared" si="0"/>
        <v>0</v>
      </c>
    </row>
    <row r="44" spans="1:9" s="4" customFormat="1" ht="18" customHeight="1" x14ac:dyDescent="0.25">
      <c r="A44" s="6" t="s">
        <v>14</v>
      </c>
      <c r="B44" s="21">
        <v>7332.8</v>
      </c>
      <c r="C44" s="21">
        <v>6618.9</v>
      </c>
      <c r="D44" s="21">
        <f t="shared" si="3"/>
        <v>90.264291948505331</v>
      </c>
      <c r="E44" s="25"/>
      <c r="F44" s="21">
        <f t="shared" si="0"/>
        <v>-713.90000000000055</v>
      </c>
    </row>
    <row r="45" spans="1:9" s="4" customFormat="1" ht="63" customHeight="1" x14ac:dyDescent="0.25">
      <c r="A45" s="6" t="s">
        <v>96</v>
      </c>
      <c r="B45" s="21"/>
      <c r="C45" s="21">
        <v>4666</v>
      </c>
      <c r="D45" s="21"/>
      <c r="E45" s="25"/>
      <c r="F45" s="21">
        <f t="shared" si="0"/>
        <v>4666</v>
      </c>
    </row>
    <row r="46" spans="1:9" s="4" customFormat="1" ht="48.75" customHeight="1" x14ac:dyDescent="0.25">
      <c r="A46" s="8" t="s">
        <v>76</v>
      </c>
      <c r="B46" s="21">
        <v>-130294.7</v>
      </c>
      <c r="C46" s="21">
        <v>-131277.1</v>
      </c>
      <c r="D46" s="21">
        <f t="shared" si="3"/>
        <v>100.75398308603498</v>
      </c>
      <c r="E46" s="25"/>
      <c r="F46" s="21">
        <f t="shared" si="0"/>
        <v>-982.40000000000873</v>
      </c>
    </row>
    <row r="47" spans="1:9" ht="21.75" customHeight="1" x14ac:dyDescent="0.25">
      <c r="A47" s="22" t="s">
        <v>95</v>
      </c>
      <c r="B47" s="20">
        <f>B38+B24+B9</f>
        <v>13213207.5</v>
      </c>
      <c r="C47" s="20">
        <f>C38+C24+C9</f>
        <v>13037715.100000001</v>
      </c>
      <c r="D47" s="20">
        <f>C47/B47*100</f>
        <v>98.671841034813085</v>
      </c>
      <c r="E47" s="30"/>
      <c r="F47" s="20">
        <f t="shared" si="0"/>
        <v>-175492.39999999851</v>
      </c>
    </row>
    <row r="48" spans="1:9" ht="19.5" customHeight="1" x14ac:dyDescent="0.25">
      <c r="A48" s="22" t="s">
        <v>87</v>
      </c>
      <c r="B48" s="20"/>
      <c r="C48" s="20"/>
      <c r="D48" s="27"/>
      <c r="E48" s="25"/>
      <c r="F48" s="27"/>
    </row>
    <row r="49" spans="1:8" ht="16.95" customHeight="1" x14ac:dyDescent="0.25">
      <c r="A49" s="5" t="s">
        <v>77</v>
      </c>
      <c r="B49" s="20">
        <f>B50+B51+B52+B53+B54+B55+B56</f>
        <v>442591.1</v>
      </c>
      <c r="C49" s="20">
        <f>C50+C51+C52+C53+C54+C55+C56</f>
        <v>437958.30000000005</v>
      </c>
      <c r="D49" s="24">
        <f t="shared" ref="D49:D71" si="4">C49/B49*100</f>
        <v>98.95325504737896</v>
      </c>
      <c r="E49" s="25"/>
      <c r="F49" s="24">
        <f>C49-B49</f>
        <v>-4632.7999999999302</v>
      </c>
    </row>
    <row r="50" spans="1:8" ht="41.4" x14ac:dyDescent="0.25">
      <c r="A50" s="6" t="s">
        <v>15</v>
      </c>
      <c r="B50" s="21">
        <v>18868.3</v>
      </c>
      <c r="C50" s="21">
        <v>18663</v>
      </c>
      <c r="D50" s="27">
        <f t="shared" si="4"/>
        <v>98.911931652560114</v>
      </c>
      <c r="E50" s="25"/>
      <c r="F50" s="27">
        <f>C50-B50</f>
        <v>-205.29999999999927</v>
      </c>
      <c r="H50" s="49"/>
    </row>
    <row r="51" spans="1:8" ht="41.4" x14ac:dyDescent="0.25">
      <c r="A51" s="6" t="s">
        <v>16</v>
      </c>
      <c r="B51" s="21">
        <v>153757.4</v>
      </c>
      <c r="C51" s="21">
        <v>152639.70000000001</v>
      </c>
      <c r="D51" s="27">
        <f t="shared" si="4"/>
        <v>99.273075637335197</v>
      </c>
      <c r="E51" s="25"/>
      <c r="F51" s="27">
        <f t="shared" ref="F51:F97" si="5">C51-B51</f>
        <v>-1117.6999999999825</v>
      </c>
    </row>
    <row r="52" spans="1:8" ht="18.75" customHeight="1" x14ac:dyDescent="0.25">
      <c r="A52" s="6" t="s">
        <v>17</v>
      </c>
      <c r="B52" s="21">
        <v>111.7</v>
      </c>
      <c r="C52" s="21">
        <v>111.7</v>
      </c>
      <c r="D52" s="27">
        <f t="shared" si="4"/>
        <v>100</v>
      </c>
      <c r="E52" s="25"/>
      <c r="F52" s="27">
        <f t="shared" si="5"/>
        <v>0</v>
      </c>
    </row>
    <row r="53" spans="1:8" ht="30.75" customHeight="1" x14ac:dyDescent="0.25">
      <c r="A53" s="6" t="s">
        <v>18</v>
      </c>
      <c r="B53" s="21">
        <v>26299.4</v>
      </c>
      <c r="C53" s="21">
        <v>26221.4</v>
      </c>
      <c r="D53" s="27">
        <f t="shared" si="4"/>
        <v>99.703415287040769</v>
      </c>
      <c r="E53" s="25"/>
      <c r="F53" s="27">
        <f t="shared" si="5"/>
        <v>-78</v>
      </c>
    </row>
    <row r="54" spans="1:8" x14ac:dyDescent="0.25">
      <c r="A54" s="6" t="s">
        <v>19</v>
      </c>
      <c r="B54" s="21"/>
      <c r="C54" s="21"/>
      <c r="D54" s="27"/>
      <c r="E54" s="25"/>
      <c r="F54" s="27">
        <f t="shared" si="5"/>
        <v>0</v>
      </c>
    </row>
    <row r="55" spans="1:8" ht="15.75" customHeight="1" x14ac:dyDescent="0.25">
      <c r="A55" s="6" t="s">
        <v>20</v>
      </c>
      <c r="B55" s="21">
        <v>149.80000000000001</v>
      </c>
      <c r="C55" s="21"/>
      <c r="D55" s="27">
        <f t="shared" si="4"/>
        <v>0</v>
      </c>
      <c r="E55" s="25"/>
      <c r="F55" s="27">
        <f t="shared" si="5"/>
        <v>-149.80000000000001</v>
      </c>
    </row>
    <row r="56" spans="1:8" ht="17.25" customHeight="1" x14ac:dyDescent="0.25">
      <c r="A56" s="6" t="s">
        <v>21</v>
      </c>
      <c r="B56" s="21">
        <v>243404.5</v>
      </c>
      <c r="C56" s="21">
        <v>240322.5</v>
      </c>
      <c r="D56" s="27">
        <f t="shared" si="4"/>
        <v>98.73379497913966</v>
      </c>
      <c r="E56" s="25"/>
      <c r="F56" s="27">
        <f t="shared" si="5"/>
        <v>-3082</v>
      </c>
    </row>
    <row r="57" spans="1:8" ht="33.75" customHeight="1" x14ac:dyDescent="0.25">
      <c r="A57" s="5" t="s">
        <v>78</v>
      </c>
      <c r="B57" s="20">
        <f>B58+B59+B60</f>
        <v>93295.299999999988</v>
      </c>
      <c r="C57" s="20">
        <f>C58+C59+C60</f>
        <v>93083.799999999988</v>
      </c>
      <c r="D57" s="24">
        <f t="shared" si="4"/>
        <v>99.773300477087261</v>
      </c>
      <c r="E57" s="25"/>
      <c r="F57" s="24">
        <f t="shared" si="5"/>
        <v>-211.5</v>
      </c>
    </row>
    <row r="58" spans="1:8" x14ac:dyDescent="0.25">
      <c r="A58" s="6" t="s">
        <v>22</v>
      </c>
      <c r="B58" s="21">
        <v>14618.3</v>
      </c>
      <c r="C58" s="21">
        <v>14618.3</v>
      </c>
      <c r="D58" s="27">
        <f t="shared" si="4"/>
        <v>100</v>
      </c>
      <c r="E58" s="25"/>
      <c r="F58" s="27">
        <f t="shared" si="5"/>
        <v>0</v>
      </c>
    </row>
    <row r="59" spans="1:8" ht="30" customHeight="1" x14ac:dyDescent="0.25">
      <c r="A59" s="6" t="s">
        <v>23</v>
      </c>
      <c r="B59" s="21">
        <v>17825.3</v>
      </c>
      <c r="C59" s="21">
        <v>17825.3</v>
      </c>
      <c r="D59" s="27">
        <f t="shared" si="4"/>
        <v>100</v>
      </c>
      <c r="E59" s="25"/>
      <c r="F59" s="27">
        <f t="shared" si="5"/>
        <v>0</v>
      </c>
    </row>
    <row r="60" spans="1:8" ht="33.75" customHeight="1" x14ac:dyDescent="0.25">
      <c r="A60" s="6" t="s">
        <v>24</v>
      </c>
      <c r="B60" s="21">
        <v>60851.7</v>
      </c>
      <c r="C60" s="21">
        <v>60640.2</v>
      </c>
      <c r="D60" s="27">
        <f t="shared" si="4"/>
        <v>99.652433703577714</v>
      </c>
      <c r="E60" s="25"/>
      <c r="F60" s="27">
        <f t="shared" si="5"/>
        <v>-211.5</v>
      </c>
    </row>
    <row r="61" spans="1:8" ht="18.75" customHeight="1" x14ac:dyDescent="0.25">
      <c r="A61" s="5" t="s">
        <v>79</v>
      </c>
      <c r="B61" s="20">
        <f>B62+B63+B64</f>
        <v>2986832.9999999995</v>
      </c>
      <c r="C61" s="20">
        <f>C62+C63+C64</f>
        <v>2817811.8</v>
      </c>
      <c r="D61" s="24">
        <f t="shared" si="4"/>
        <v>94.341123189679507</v>
      </c>
      <c r="E61" s="25"/>
      <c r="F61" s="24">
        <f t="shared" si="5"/>
        <v>-169021.19999999972</v>
      </c>
    </row>
    <row r="62" spans="1:8" ht="15" customHeight="1" x14ac:dyDescent="0.25">
      <c r="A62" s="6" t="s">
        <v>25</v>
      </c>
      <c r="B62" s="21">
        <v>107353.3</v>
      </c>
      <c r="C62" s="21">
        <v>107353.3</v>
      </c>
      <c r="D62" s="27">
        <f t="shared" si="4"/>
        <v>100</v>
      </c>
      <c r="E62" s="25"/>
      <c r="F62" s="27">
        <f t="shared" si="5"/>
        <v>0</v>
      </c>
    </row>
    <row r="63" spans="1:8" ht="15.75" customHeight="1" x14ac:dyDescent="0.25">
      <c r="A63" s="6" t="s">
        <v>26</v>
      </c>
      <c r="B63" s="21">
        <v>2198641.2999999998</v>
      </c>
      <c r="C63" s="21">
        <v>2048198.8</v>
      </c>
      <c r="D63" s="27">
        <f t="shared" si="4"/>
        <v>93.157478666483712</v>
      </c>
      <c r="E63" s="25"/>
      <c r="F63" s="27">
        <f>C63-B63</f>
        <v>-150442.49999999977</v>
      </c>
    </row>
    <row r="64" spans="1:8" ht="21.75" customHeight="1" x14ac:dyDescent="0.25">
      <c r="A64" s="6" t="s">
        <v>27</v>
      </c>
      <c r="B64" s="21">
        <v>680838.4</v>
      </c>
      <c r="C64" s="21">
        <v>662259.69999999995</v>
      </c>
      <c r="D64" s="27">
        <f t="shared" si="4"/>
        <v>97.271202681869866</v>
      </c>
      <c r="E64" s="25"/>
      <c r="F64" s="27">
        <f t="shared" si="5"/>
        <v>-18578.70000000007</v>
      </c>
    </row>
    <row r="65" spans="1:6" ht="19.5" customHeight="1" x14ac:dyDescent="0.25">
      <c r="A65" s="5" t="s">
        <v>100</v>
      </c>
      <c r="B65" s="20">
        <f>B66+B67+B68+B69</f>
        <v>1292305</v>
      </c>
      <c r="C65" s="20">
        <f>C66+C67+C68+C69</f>
        <v>897656.4</v>
      </c>
      <c r="D65" s="24">
        <f t="shared" si="4"/>
        <v>69.461651854631839</v>
      </c>
      <c r="E65" s="25"/>
      <c r="F65" s="24">
        <f t="shared" si="5"/>
        <v>-394648.6</v>
      </c>
    </row>
    <row r="66" spans="1:6" ht="18.75" customHeight="1" x14ac:dyDescent="0.25">
      <c r="A66" s="6" t="s">
        <v>28</v>
      </c>
      <c r="B66" s="21">
        <v>131993.5</v>
      </c>
      <c r="C66" s="21">
        <v>107011.1</v>
      </c>
      <c r="D66" s="27">
        <f t="shared" si="4"/>
        <v>81.073007382939309</v>
      </c>
      <c r="E66" s="25"/>
      <c r="F66" s="27">
        <f t="shared" si="5"/>
        <v>-24982.399999999994</v>
      </c>
    </row>
    <row r="67" spans="1:6" ht="18" customHeight="1" x14ac:dyDescent="0.25">
      <c r="A67" s="6" t="s">
        <v>29</v>
      </c>
      <c r="B67" s="21">
        <v>65343.9</v>
      </c>
      <c r="C67" s="21">
        <v>45213.8</v>
      </c>
      <c r="D67" s="27">
        <f t="shared" si="4"/>
        <v>69.193604911858642</v>
      </c>
      <c r="E67" s="25"/>
      <c r="F67" s="27">
        <f t="shared" si="5"/>
        <v>-20130.099999999999</v>
      </c>
    </row>
    <row r="68" spans="1:6" ht="18" customHeight="1" x14ac:dyDescent="0.25">
      <c r="A68" s="6" t="s">
        <v>30</v>
      </c>
      <c r="B68" s="21">
        <v>975443.5</v>
      </c>
      <c r="C68" s="21">
        <v>630550.30000000005</v>
      </c>
      <c r="D68" s="27">
        <f t="shared" si="4"/>
        <v>64.642421626675457</v>
      </c>
      <c r="E68" s="25"/>
      <c r="F68" s="27">
        <f t="shared" si="5"/>
        <v>-344893.19999999995</v>
      </c>
    </row>
    <row r="69" spans="1:6" ht="18.75" customHeight="1" x14ac:dyDescent="0.25">
      <c r="A69" s="6" t="s">
        <v>31</v>
      </c>
      <c r="B69" s="21">
        <v>119524.1</v>
      </c>
      <c r="C69" s="21">
        <v>114881.2</v>
      </c>
      <c r="D69" s="27">
        <f t="shared" si="4"/>
        <v>96.115511432422409</v>
      </c>
      <c r="E69" s="25"/>
      <c r="F69" s="27">
        <f t="shared" si="5"/>
        <v>-4642.9000000000087</v>
      </c>
    </row>
    <row r="70" spans="1:6" s="9" customFormat="1" ht="16.5" customHeight="1" x14ac:dyDescent="0.25">
      <c r="A70" s="5" t="s">
        <v>80</v>
      </c>
      <c r="B70" s="20">
        <f>B71+B72+B73</f>
        <v>142039.9</v>
      </c>
      <c r="C70" s="20">
        <f>C71+C72+C73</f>
        <v>141511.40000000002</v>
      </c>
      <c r="D70" s="24">
        <f t="shared" si="4"/>
        <v>99.627921450240407</v>
      </c>
      <c r="E70" s="25"/>
      <c r="F70" s="24">
        <f t="shared" si="5"/>
        <v>-528.4999999999709</v>
      </c>
    </row>
    <row r="71" spans="1:6" ht="18.600000000000001" customHeight="1" x14ac:dyDescent="0.25">
      <c r="A71" s="8" t="s">
        <v>32</v>
      </c>
      <c r="B71" s="21">
        <v>115835.5</v>
      </c>
      <c r="C71" s="21">
        <v>115487.6</v>
      </c>
      <c r="D71" s="27">
        <f t="shared" si="4"/>
        <v>99.699660294124001</v>
      </c>
      <c r="E71" s="25"/>
      <c r="F71" s="27">
        <f t="shared" si="5"/>
        <v>-347.89999999999418</v>
      </c>
    </row>
    <row r="72" spans="1:6" ht="28.5" customHeight="1" x14ac:dyDescent="0.25">
      <c r="A72" s="6" t="s">
        <v>33</v>
      </c>
      <c r="B72" s="21">
        <v>9733.4</v>
      </c>
      <c r="C72" s="21">
        <v>9552.7999999999993</v>
      </c>
      <c r="D72" s="27">
        <f t="shared" ref="D72:D97" si="6">C72/B72*100</f>
        <v>98.144533256621528</v>
      </c>
      <c r="E72" s="25"/>
      <c r="F72" s="27">
        <f t="shared" si="5"/>
        <v>-180.60000000000036</v>
      </c>
    </row>
    <row r="73" spans="1:6" ht="16.5" customHeight="1" x14ac:dyDescent="0.25">
      <c r="A73" s="6" t="s">
        <v>34</v>
      </c>
      <c r="B73" s="21">
        <v>16471</v>
      </c>
      <c r="C73" s="21">
        <v>16471</v>
      </c>
      <c r="D73" s="27">
        <f t="shared" si="6"/>
        <v>100</v>
      </c>
      <c r="E73" s="25"/>
      <c r="F73" s="27">
        <f t="shared" si="5"/>
        <v>0</v>
      </c>
    </row>
    <row r="74" spans="1:6" ht="15" customHeight="1" x14ac:dyDescent="0.25">
      <c r="A74" s="5" t="s">
        <v>81</v>
      </c>
      <c r="B74" s="20">
        <f>B75+B76+B77++B78+B79</f>
        <v>7642855.3999999994</v>
      </c>
      <c r="C74" s="20">
        <f>C75+C76+C77++C78+C79</f>
        <v>7422805.2999999998</v>
      </c>
      <c r="D74" s="24">
        <f t="shared" si="6"/>
        <v>97.120839156527822</v>
      </c>
      <c r="E74" s="25"/>
      <c r="F74" s="24">
        <f t="shared" si="5"/>
        <v>-220050.09999999963</v>
      </c>
    </row>
    <row r="75" spans="1:6" x14ac:dyDescent="0.25">
      <c r="A75" s="6" t="s">
        <v>35</v>
      </c>
      <c r="B75" s="21">
        <v>3761197.6</v>
      </c>
      <c r="C75" s="21">
        <v>3639695.2</v>
      </c>
      <c r="D75" s="27">
        <f t="shared" si="6"/>
        <v>96.769582113952211</v>
      </c>
      <c r="E75" s="25"/>
      <c r="F75" s="27">
        <f t="shared" si="5"/>
        <v>-121502.39999999991</v>
      </c>
    </row>
    <row r="76" spans="1:6" ht="18" customHeight="1" x14ac:dyDescent="0.25">
      <c r="A76" s="6" t="s">
        <v>36</v>
      </c>
      <c r="B76" s="21">
        <v>3363870.5</v>
      </c>
      <c r="C76" s="21">
        <v>3266990.8</v>
      </c>
      <c r="D76" s="27">
        <f t="shared" si="6"/>
        <v>97.119993174529156</v>
      </c>
      <c r="E76" s="25"/>
      <c r="F76" s="27">
        <f t="shared" si="5"/>
        <v>-96879.700000000186</v>
      </c>
    </row>
    <row r="77" spans="1:6" ht="18" customHeight="1" x14ac:dyDescent="0.25">
      <c r="A77" s="6" t="s">
        <v>37</v>
      </c>
      <c r="B77" s="21">
        <v>353620</v>
      </c>
      <c r="C77" s="21">
        <v>352832</v>
      </c>
      <c r="D77" s="27">
        <f t="shared" si="6"/>
        <v>99.777161925230473</v>
      </c>
      <c r="E77" s="25"/>
      <c r="F77" s="27">
        <f t="shared" si="5"/>
        <v>-788</v>
      </c>
    </row>
    <row r="78" spans="1:6" x14ac:dyDescent="0.25">
      <c r="A78" s="6" t="s">
        <v>38</v>
      </c>
      <c r="B78" s="21">
        <v>31745.5</v>
      </c>
      <c r="C78" s="21">
        <v>31495.5</v>
      </c>
      <c r="D78" s="27">
        <f t="shared" si="6"/>
        <v>99.212486809154058</v>
      </c>
      <c r="E78" s="25"/>
      <c r="F78" s="27">
        <f t="shared" si="5"/>
        <v>-250</v>
      </c>
    </row>
    <row r="79" spans="1:6" ht="16.5" customHeight="1" x14ac:dyDescent="0.25">
      <c r="A79" s="6" t="s">
        <v>39</v>
      </c>
      <c r="B79" s="21">
        <v>132421.79999999999</v>
      </c>
      <c r="C79" s="21">
        <v>131791.79999999999</v>
      </c>
      <c r="D79" s="27">
        <f t="shared" si="6"/>
        <v>99.524247518157878</v>
      </c>
      <c r="E79" s="25"/>
      <c r="F79" s="27">
        <f t="shared" si="5"/>
        <v>-630</v>
      </c>
    </row>
    <row r="80" spans="1:6" x14ac:dyDescent="0.25">
      <c r="A80" s="5" t="s">
        <v>82</v>
      </c>
      <c r="B80" s="20">
        <f>B81+B82</f>
        <v>285636.7</v>
      </c>
      <c r="C80" s="20">
        <f>C81+C82</f>
        <v>285470.2</v>
      </c>
      <c r="D80" s="24">
        <f t="shared" si="6"/>
        <v>99.94170917112541</v>
      </c>
      <c r="E80" s="25"/>
      <c r="F80" s="24">
        <f t="shared" si="5"/>
        <v>-166.5</v>
      </c>
    </row>
    <row r="81" spans="1:6" ht="18" customHeight="1" x14ac:dyDescent="0.25">
      <c r="A81" s="6" t="s">
        <v>40</v>
      </c>
      <c r="B81" s="21">
        <v>243144.1</v>
      </c>
      <c r="C81" s="21">
        <v>243097.7</v>
      </c>
      <c r="D81" s="27">
        <f t="shared" si="6"/>
        <v>99.980916666289659</v>
      </c>
      <c r="E81" s="25"/>
      <c r="F81" s="27">
        <f t="shared" si="5"/>
        <v>-46.399999999994179</v>
      </c>
    </row>
    <row r="82" spans="1:6" ht="18.75" customHeight="1" x14ac:dyDescent="0.25">
      <c r="A82" s="6" t="s">
        <v>41</v>
      </c>
      <c r="B82" s="21">
        <v>42492.6</v>
      </c>
      <c r="C82" s="21">
        <v>42372.5</v>
      </c>
      <c r="D82" s="27">
        <f t="shared" si="6"/>
        <v>99.71736255253856</v>
      </c>
      <c r="E82" s="25"/>
      <c r="F82" s="27">
        <f t="shared" si="5"/>
        <v>-120.09999999999854</v>
      </c>
    </row>
    <row r="83" spans="1:6" ht="15" customHeight="1" x14ac:dyDescent="0.25">
      <c r="A83" s="5" t="s">
        <v>83</v>
      </c>
      <c r="B83" s="20">
        <f>B84+B85+B86+B87</f>
        <v>171012.40000000002</v>
      </c>
      <c r="C83" s="20">
        <f>C84+C85+C86+C87</f>
        <v>144955.80000000002</v>
      </c>
      <c r="D83" s="24">
        <f t="shared" si="6"/>
        <v>84.763327103765576</v>
      </c>
      <c r="E83" s="25"/>
      <c r="F83" s="24">
        <f t="shared" si="5"/>
        <v>-26056.600000000006</v>
      </c>
    </row>
    <row r="84" spans="1:6" ht="17.7" customHeight="1" x14ac:dyDescent="0.25">
      <c r="A84" s="6" t="s">
        <v>42</v>
      </c>
      <c r="B84" s="21">
        <v>661.4</v>
      </c>
      <c r="C84" s="21">
        <v>438.7</v>
      </c>
      <c r="D84" s="27">
        <f t="shared" si="6"/>
        <v>66.328999092833385</v>
      </c>
      <c r="E84" s="25"/>
      <c r="F84" s="27">
        <f t="shared" si="5"/>
        <v>-222.7</v>
      </c>
    </row>
    <row r="85" spans="1:6" ht="15" customHeight="1" x14ac:dyDescent="0.25">
      <c r="A85" s="6" t="s">
        <v>43</v>
      </c>
      <c r="B85" s="21">
        <v>7561.6</v>
      </c>
      <c r="C85" s="21">
        <v>7034.9</v>
      </c>
      <c r="D85" s="27">
        <f t="shared" si="6"/>
        <v>93.03454295387219</v>
      </c>
      <c r="E85" s="25"/>
      <c r="F85" s="27">
        <f t="shared" si="5"/>
        <v>-526.70000000000073</v>
      </c>
    </row>
    <row r="86" spans="1:6" ht="16.5" customHeight="1" x14ac:dyDescent="0.25">
      <c r="A86" s="6" t="s">
        <v>44</v>
      </c>
      <c r="B86" s="21">
        <v>162256.20000000001</v>
      </c>
      <c r="C86" s="21">
        <v>137139.1</v>
      </c>
      <c r="D86" s="27">
        <f t="shared" si="6"/>
        <v>84.520098461568807</v>
      </c>
      <c r="E86" s="25"/>
      <c r="F86" s="27">
        <f t="shared" si="5"/>
        <v>-25117.100000000006</v>
      </c>
    </row>
    <row r="87" spans="1:6" ht="16.5" customHeight="1" x14ac:dyDescent="0.25">
      <c r="A87" s="6" t="s">
        <v>45</v>
      </c>
      <c r="B87" s="21">
        <v>533.20000000000005</v>
      </c>
      <c r="C87" s="21">
        <v>343.1</v>
      </c>
      <c r="D87" s="27">
        <f t="shared" si="6"/>
        <v>64.347336834208548</v>
      </c>
      <c r="E87" s="25"/>
      <c r="F87" s="27">
        <f t="shared" si="5"/>
        <v>-190.10000000000002</v>
      </c>
    </row>
    <row r="88" spans="1:6" ht="17.25" customHeight="1" x14ac:dyDescent="0.25">
      <c r="A88" s="5" t="s">
        <v>84</v>
      </c>
      <c r="B88" s="20">
        <f>B89+B90+B91+B92</f>
        <v>372490.10000000003</v>
      </c>
      <c r="C88" s="20">
        <f>C89+C90+C91+C92</f>
        <v>367471.4</v>
      </c>
      <c r="D88" s="24">
        <f t="shared" si="6"/>
        <v>98.652662178135742</v>
      </c>
      <c r="E88" s="25"/>
      <c r="F88" s="24">
        <f t="shared" si="5"/>
        <v>-5018.7000000000116</v>
      </c>
    </row>
    <row r="89" spans="1:6" ht="17.25" customHeight="1" x14ac:dyDescent="0.25">
      <c r="A89" s="8" t="s">
        <v>46</v>
      </c>
      <c r="B89" s="21">
        <v>39870.1</v>
      </c>
      <c r="C89" s="21">
        <v>39870.1</v>
      </c>
      <c r="D89" s="27">
        <f t="shared" si="6"/>
        <v>100</v>
      </c>
      <c r="E89" s="25"/>
      <c r="F89" s="27">
        <f t="shared" si="5"/>
        <v>0</v>
      </c>
    </row>
    <row r="90" spans="1:6" ht="15.6" customHeight="1" x14ac:dyDescent="0.25">
      <c r="A90" s="8" t="s">
        <v>47</v>
      </c>
      <c r="B90" s="21">
        <v>5317.9</v>
      </c>
      <c r="C90" s="21">
        <v>5275.8</v>
      </c>
      <c r="D90" s="27">
        <f t="shared" si="6"/>
        <v>99.208334116850651</v>
      </c>
      <c r="E90" s="25"/>
      <c r="F90" s="27">
        <f t="shared" si="5"/>
        <v>-42.099999999999454</v>
      </c>
    </row>
    <row r="91" spans="1:6" ht="15.6" customHeight="1" x14ac:dyDescent="0.25">
      <c r="A91" s="8" t="s">
        <v>48</v>
      </c>
      <c r="B91" s="21">
        <v>309914.40000000002</v>
      </c>
      <c r="C91" s="21">
        <v>304964.5</v>
      </c>
      <c r="D91" s="27">
        <f t="shared" si="6"/>
        <v>98.402817035929914</v>
      </c>
      <c r="E91" s="25"/>
      <c r="F91" s="27">
        <f t="shared" si="5"/>
        <v>-4949.9000000000233</v>
      </c>
    </row>
    <row r="92" spans="1:6" ht="17.25" customHeight="1" x14ac:dyDescent="0.25">
      <c r="A92" s="8" t="s">
        <v>49</v>
      </c>
      <c r="B92" s="21">
        <v>17387.7</v>
      </c>
      <c r="C92" s="21">
        <v>17361</v>
      </c>
      <c r="D92" s="27">
        <f t="shared" si="6"/>
        <v>99.846443175348085</v>
      </c>
      <c r="E92" s="25"/>
      <c r="F92" s="27">
        <f t="shared" si="5"/>
        <v>-26.700000000000728</v>
      </c>
    </row>
    <row r="93" spans="1:6" ht="16.5" customHeight="1" x14ac:dyDescent="0.25">
      <c r="A93" s="7" t="s">
        <v>85</v>
      </c>
      <c r="B93" s="20">
        <f>B94+B95</f>
        <v>15146.6</v>
      </c>
      <c r="C93" s="20">
        <f>C94+C95</f>
        <v>15038.6</v>
      </c>
      <c r="D93" s="24">
        <f t="shared" si="6"/>
        <v>99.286968692643896</v>
      </c>
      <c r="E93" s="25"/>
      <c r="F93" s="24">
        <f t="shared" si="5"/>
        <v>-108</v>
      </c>
    </row>
    <row r="94" spans="1:6" ht="16.5" customHeight="1" x14ac:dyDescent="0.25">
      <c r="A94" s="6" t="s">
        <v>50</v>
      </c>
      <c r="B94" s="21">
        <v>7000</v>
      </c>
      <c r="C94" s="21">
        <v>6895</v>
      </c>
      <c r="D94" s="27">
        <f t="shared" si="6"/>
        <v>98.5</v>
      </c>
      <c r="E94" s="25"/>
      <c r="F94" s="27">
        <f t="shared" si="5"/>
        <v>-105</v>
      </c>
    </row>
    <row r="95" spans="1:6" ht="17.25" customHeight="1" x14ac:dyDescent="0.25">
      <c r="A95" s="6" t="s">
        <v>51</v>
      </c>
      <c r="B95" s="21">
        <v>8146.6</v>
      </c>
      <c r="C95" s="21">
        <v>8143.6</v>
      </c>
      <c r="D95" s="27">
        <f t="shared" si="6"/>
        <v>99.963174821397885</v>
      </c>
      <c r="E95" s="25"/>
      <c r="F95" s="27">
        <f t="shared" si="5"/>
        <v>-3</v>
      </c>
    </row>
    <row r="96" spans="1:6" ht="18" customHeight="1" x14ac:dyDescent="0.25">
      <c r="A96" s="7" t="s">
        <v>86</v>
      </c>
      <c r="B96" s="20">
        <v>138363.4</v>
      </c>
      <c r="C96" s="20">
        <v>137714.4</v>
      </c>
      <c r="D96" s="24">
        <f t="shared" si="6"/>
        <v>99.530945322245628</v>
      </c>
      <c r="E96" s="25"/>
      <c r="F96" s="27">
        <f t="shared" si="5"/>
        <v>-649</v>
      </c>
    </row>
    <row r="97" spans="1:6" ht="21.75" customHeight="1" x14ac:dyDescent="0.25">
      <c r="A97" s="22" t="s">
        <v>94</v>
      </c>
      <c r="B97" s="20">
        <f>B49+B57+B61+B65+B70+B74+B80+B83+B88+B93+B96</f>
        <v>13582568.899999999</v>
      </c>
      <c r="C97" s="20">
        <f>C49+C57+C61+C65+C70+C74+C80+C83+C88+C93+C96</f>
        <v>12761477.4</v>
      </c>
      <c r="D97" s="20">
        <f t="shared" si="6"/>
        <v>93.954814394499422</v>
      </c>
      <c r="E97" s="25"/>
      <c r="F97" s="24">
        <f t="shared" si="5"/>
        <v>-821091.49999999814</v>
      </c>
    </row>
    <row r="98" spans="1:6" ht="32.4" customHeight="1" x14ac:dyDescent="0.25">
      <c r="A98" s="31" t="s">
        <v>106</v>
      </c>
      <c r="B98" s="32">
        <v>-37.4</v>
      </c>
      <c r="C98" s="44"/>
      <c r="D98" s="33"/>
      <c r="E98" s="25"/>
      <c r="F98" s="38"/>
    </row>
    <row r="99" spans="1:6" ht="19.2" customHeight="1" x14ac:dyDescent="0.25">
      <c r="A99" s="31"/>
      <c r="B99" s="32"/>
      <c r="C99" s="44"/>
      <c r="D99" s="33"/>
      <c r="E99" s="25"/>
      <c r="F99" s="38"/>
    </row>
    <row r="100" spans="1:6" ht="18" customHeight="1" x14ac:dyDescent="0.25">
      <c r="A100" s="23" t="s">
        <v>101</v>
      </c>
      <c r="B100" s="39">
        <f>B47-B97+B98</f>
        <v>-369398.79999999853</v>
      </c>
      <c r="C100" s="20">
        <f>C47-C97+C98</f>
        <v>276237.70000000112</v>
      </c>
      <c r="D100" s="20"/>
      <c r="E100" s="34"/>
      <c r="F100" s="36" t="s">
        <v>99</v>
      </c>
    </row>
    <row r="101" spans="1:6" ht="18" customHeight="1" x14ac:dyDescent="0.25">
      <c r="A101" s="7" t="s">
        <v>89</v>
      </c>
      <c r="B101" s="39">
        <f>B102+B103</f>
        <v>193207.70000000019</v>
      </c>
      <c r="C101" s="20">
        <f>C102+C103</f>
        <v>-6006.1999999999534</v>
      </c>
      <c r="D101" s="35"/>
      <c r="E101" s="34"/>
      <c r="F101" s="36" t="s">
        <v>99</v>
      </c>
    </row>
    <row r="102" spans="1:6" ht="18.75" customHeight="1" x14ac:dyDescent="0.25">
      <c r="A102" s="8" t="s">
        <v>90</v>
      </c>
      <c r="B102" s="40">
        <v>2751207.1</v>
      </c>
      <c r="C102" s="27">
        <v>2078993.2</v>
      </c>
      <c r="D102" s="35"/>
      <c r="E102" s="34"/>
      <c r="F102" s="36" t="s">
        <v>99</v>
      </c>
    </row>
    <row r="103" spans="1:6" ht="20.25" customHeight="1" x14ac:dyDescent="0.25">
      <c r="A103" s="8" t="s">
        <v>91</v>
      </c>
      <c r="B103" s="40">
        <v>-2557999.4</v>
      </c>
      <c r="C103" s="27">
        <v>-2084999.4</v>
      </c>
      <c r="D103" s="35"/>
      <c r="E103" s="34"/>
      <c r="F103" s="36" t="s">
        <v>99</v>
      </c>
    </row>
    <row r="104" spans="1:6" ht="20.25" customHeight="1" x14ac:dyDescent="0.25">
      <c r="A104" s="7" t="s">
        <v>98</v>
      </c>
      <c r="B104" s="39">
        <v>-12000</v>
      </c>
      <c r="C104" s="20">
        <v>-12000</v>
      </c>
      <c r="D104" s="35"/>
      <c r="E104" s="34"/>
      <c r="F104" s="36" t="s">
        <v>99</v>
      </c>
    </row>
    <row r="105" spans="1:6" ht="32.4" customHeight="1" x14ac:dyDescent="0.25">
      <c r="A105" s="7" t="s">
        <v>92</v>
      </c>
      <c r="B105" s="39">
        <v>188191.1</v>
      </c>
      <c r="C105" s="20">
        <v>-258231.5</v>
      </c>
      <c r="D105" s="35"/>
      <c r="E105" s="34"/>
      <c r="F105" s="36" t="s">
        <v>99</v>
      </c>
    </row>
    <row r="106" spans="1:6" ht="18.600000000000001" customHeight="1" x14ac:dyDescent="0.25">
      <c r="A106" s="41" t="s">
        <v>93</v>
      </c>
      <c r="B106" s="39">
        <f>B101+B104+B105</f>
        <v>369398.80000000016</v>
      </c>
      <c r="C106" s="20">
        <f>C101+C104+C105</f>
        <v>-276237.69999999995</v>
      </c>
      <c r="D106" s="35"/>
      <c r="E106" s="34"/>
      <c r="F106" s="36" t="s">
        <v>99</v>
      </c>
    </row>
    <row r="107" spans="1:6" ht="16.5" customHeight="1" x14ac:dyDescent="0.25">
      <c r="C107" s="3"/>
    </row>
    <row r="108" spans="1:6" ht="16.5" customHeight="1" x14ac:dyDescent="0.25">
      <c r="C108" s="3"/>
    </row>
    <row r="109" spans="1:6" ht="16.5" customHeight="1" x14ac:dyDescent="0.25">
      <c r="C109" s="3"/>
    </row>
    <row r="110" spans="1:6" x14ac:dyDescent="0.25">
      <c r="A110" s="4" t="s">
        <v>104</v>
      </c>
      <c r="C110" s="3"/>
      <c r="F110" s="45" t="s">
        <v>105</v>
      </c>
    </row>
    <row r="111" spans="1:6" x14ac:dyDescent="0.25">
      <c r="C111" s="3"/>
    </row>
  </sheetData>
  <mergeCells count="1">
    <mergeCell ref="A1:F3"/>
  </mergeCells>
  <pageMargins left="1.1811023622047245" right="0.39370078740157483" top="0.39370078740157483" bottom="0.39370078740157483" header="0.11811023622047245" footer="0.11811023622047245"/>
  <pageSetup paperSize="9" scale="62" fitToHeight="4" orientation="portrait" r:id="rId1"/>
  <headerFooter alignWithMargins="0"/>
  <rowBreaks count="1" manualBreakCount="1">
    <brk id="4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01.01.2020 </vt:lpstr>
      <vt:lpstr>Лист1</vt:lpstr>
      <vt:lpstr>' 01.01.2020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2020-01-16T10:20:50Z</dcterms:modified>
</cp:coreProperties>
</file>