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на 01.04.2022 " sheetId="6" r:id="rId1"/>
    <sheet name="Лист1" sheetId="7" state="hidden" r:id="rId2"/>
  </sheets>
  <definedNames>
    <definedName name="_xlnm.Print_Titles" localSheetId="0">'на 01.04.2022 '!$4:$5</definedName>
    <definedName name="_xlnm.Print_Area" localSheetId="0">'на 01.04.2022 '!$A$1:$F$112</definedName>
  </definedNames>
  <calcPr calcId="152511"/>
</workbook>
</file>

<file path=xl/calcChain.xml><?xml version="1.0" encoding="utf-8"?>
<calcChain xmlns="http://schemas.openxmlformats.org/spreadsheetml/2006/main">
  <c r="C97" i="6" l="1"/>
  <c r="C94" i="6"/>
  <c r="C89" i="6"/>
  <c r="C84" i="6"/>
  <c r="C81" i="6"/>
  <c r="C75" i="6"/>
  <c r="C71" i="6"/>
  <c r="C66" i="6"/>
  <c r="C62" i="6"/>
  <c r="C58" i="6"/>
  <c r="C50" i="6"/>
  <c r="D57" i="6"/>
  <c r="D54" i="6"/>
  <c r="B97" i="6" l="1"/>
  <c r="B94" i="6"/>
  <c r="B89" i="6"/>
  <c r="B84" i="6"/>
  <c r="B81" i="6"/>
  <c r="B75" i="6"/>
  <c r="B71" i="6"/>
  <c r="B66" i="6"/>
  <c r="B62" i="6"/>
  <c r="B58" i="6"/>
  <c r="B50" i="6"/>
  <c r="F46" i="6" l="1"/>
  <c r="D46" i="6"/>
  <c r="B38" i="6"/>
  <c r="C38" i="6" l="1"/>
  <c r="C33" i="6"/>
  <c r="D52" i="6" l="1"/>
  <c r="D31" i="6"/>
  <c r="D16" i="6"/>
  <c r="C103" i="6" l="1"/>
  <c r="C108" i="6" s="1"/>
  <c r="C25" i="6" l="1"/>
  <c r="F47" i="6"/>
  <c r="D47" i="6"/>
  <c r="D45" i="6"/>
  <c r="D42" i="6"/>
  <c r="D41" i="6"/>
  <c r="D40" i="6"/>
  <c r="D29" i="6"/>
  <c r="D26" i="6"/>
  <c r="F23" i="6"/>
  <c r="D23" i="6"/>
  <c r="D98" i="6" l="1"/>
  <c r="F98" i="6"/>
  <c r="F35" i="6" l="1"/>
  <c r="D35" i="6"/>
  <c r="B33" i="6" l="1"/>
  <c r="B103" i="6" l="1"/>
  <c r="D30" i="6" l="1"/>
  <c r="C9" i="6"/>
  <c r="F39" i="6" l="1"/>
  <c r="C12" i="6" l="1"/>
  <c r="B99" i="6" l="1"/>
  <c r="B25" i="6" l="1"/>
  <c r="D25" i="6" s="1"/>
  <c r="D13" i="6" l="1"/>
  <c r="F13" i="6"/>
  <c r="B12" i="6"/>
  <c r="F64" i="6" l="1"/>
  <c r="D21" i="6"/>
  <c r="F52" i="6" l="1"/>
  <c r="F53" i="6"/>
  <c r="F54" i="6"/>
  <c r="F55" i="6"/>
  <c r="F56" i="6"/>
  <c r="F57" i="6"/>
  <c r="F59" i="6"/>
  <c r="F60" i="6"/>
  <c r="F61" i="6"/>
  <c r="F63" i="6"/>
  <c r="F65" i="6"/>
  <c r="F67" i="6"/>
  <c r="F68" i="6"/>
  <c r="F69" i="6"/>
  <c r="F70" i="6"/>
  <c r="F72" i="6"/>
  <c r="F73" i="6"/>
  <c r="F74" i="6"/>
  <c r="F76" i="6"/>
  <c r="F77" i="6"/>
  <c r="F78" i="6"/>
  <c r="F79" i="6"/>
  <c r="F80" i="6"/>
  <c r="F82" i="6"/>
  <c r="F83" i="6"/>
  <c r="F85" i="6"/>
  <c r="F86" i="6"/>
  <c r="F87" i="6"/>
  <c r="F88" i="6"/>
  <c r="F90" i="6"/>
  <c r="F91" i="6"/>
  <c r="F92" i="6"/>
  <c r="F93" i="6"/>
  <c r="F95" i="6"/>
  <c r="F96" i="6"/>
  <c r="F51" i="6"/>
  <c r="F10" i="6"/>
  <c r="F11" i="6"/>
  <c r="F14" i="6"/>
  <c r="F15" i="6"/>
  <c r="F16" i="6"/>
  <c r="F18" i="6"/>
  <c r="F19" i="6"/>
  <c r="F20" i="6"/>
  <c r="F21" i="6"/>
  <c r="F22" i="6"/>
  <c r="F26" i="6"/>
  <c r="F29" i="6"/>
  <c r="F30" i="6"/>
  <c r="F31" i="6"/>
  <c r="F32" i="6"/>
  <c r="F34" i="6"/>
  <c r="F36" i="6"/>
  <c r="F37" i="6"/>
  <c r="F40" i="6"/>
  <c r="F41" i="6"/>
  <c r="F42" i="6"/>
  <c r="F43" i="6"/>
  <c r="F45" i="6"/>
  <c r="D59" i="6" l="1"/>
  <c r="B108" i="6"/>
  <c r="F27" i="6" l="1"/>
  <c r="D11" i="6" l="1"/>
  <c r="C24" i="6"/>
  <c r="D53" i="6" l="1"/>
  <c r="C17" i="6"/>
  <c r="C8" i="6" s="1"/>
  <c r="C48" i="6" s="1"/>
  <c r="B9" i="6"/>
  <c r="F38" i="6"/>
  <c r="B17" i="6"/>
  <c r="C99" i="6" l="1"/>
  <c r="C102" i="6" s="1"/>
  <c r="C7" i="6"/>
  <c r="F33" i="6"/>
  <c r="B24" i="6"/>
  <c r="F94" i="6"/>
  <c r="F89" i="6"/>
  <c r="F84" i="6"/>
  <c r="F81" i="6"/>
  <c r="F75" i="6"/>
  <c r="F71" i="6"/>
  <c r="F66" i="6"/>
  <c r="F62" i="6"/>
  <c r="F58" i="6"/>
  <c r="F50" i="6"/>
  <c r="F17" i="6"/>
  <c r="F9" i="6"/>
  <c r="F12" i="6"/>
  <c r="B8" i="6"/>
  <c r="D38" i="6"/>
  <c r="F99" i="6" l="1"/>
  <c r="F8" i="6"/>
  <c r="B7" i="6"/>
  <c r="D8" i="6"/>
  <c r="B48" i="6"/>
  <c r="B102" i="6" s="1"/>
  <c r="D72" i="6"/>
  <c r="D91" i="6"/>
  <c r="D93" i="6"/>
  <c r="D68" i="6"/>
  <c r="D70" i="6"/>
  <c r="D20" i="6"/>
  <c r="D33" i="6"/>
  <c r="D63" i="6"/>
  <c r="D66" i="6"/>
  <c r="D75" i="6"/>
  <c r="D89" i="6"/>
  <c r="D69" i="6"/>
  <c r="D81" i="6"/>
  <c r="D15" i="6"/>
  <c r="D36" i="6"/>
  <c r="D78" i="6"/>
  <c r="D86" i="6"/>
  <c r="D92" i="6"/>
  <c r="D10" i="6"/>
  <c r="D18" i="6"/>
  <c r="D58" i="6"/>
  <c r="D60" i="6"/>
  <c r="D62" i="6"/>
  <c r="D77" i="6"/>
  <c r="D83" i="6"/>
  <c r="D85" i="6"/>
  <c r="D9" i="6"/>
  <c r="D17" i="6"/>
  <c r="D19" i="6"/>
  <c r="D27" i="6"/>
  <c r="D51" i="6"/>
  <c r="D61" i="6"/>
  <c r="D71" i="6"/>
  <c r="D76" i="6"/>
  <c r="D84" i="6"/>
  <c r="D94" i="6"/>
  <c r="D12" i="6"/>
  <c r="D22" i="6"/>
  <c r="D34" i="6"/>
  <c r="D50" i="6"/>
  <c r="D56" i="6"/>
  <c r="D65" i="6"/>
  <c r="D67" i="6"/>
  <c r="D74" i="6"/>
  <c r="D79" i="6"/>
  <c r="D88" i="6"/>
  <c r="D90" i="6"/>
  <c r="D95" i="6"/>
  <c r="D37" i="6"/>
  <c r="D64" i="6"/>
  <c r="D80" i="6"/>
  <c r="D82" i="6"/>
  <c r="D87" i="6"/>
  <c r="D96" i="6"/>
  <c r="F48" i="6" l="1"/>
  <c r="F28" i="6"/>
  <c r="D28" i="6"/>
  <c r="F7" i="6" l="1"/>
  <c r="F25" i="6"/>
  <c r="F24" i="6" l="1"/>
  <c r="D7" i="6"/>
  <c r="D24" i="6"/>
  <c r="D48" i="6" l="1"/>
  <c r="D97" i="6"/>
  <c r="F97" i="6"/>
  <c r="D99" i="6" l="1"/>
</calcChain>
</file>

<file path=xl/sharedStrings.xml><?xml version="1.0" encoding="utf-8"?>
<sst xmlns="http://schemas.openxmlformats.org/spreadsheetml/2006/main" count="121" uniqueCount="115">
  <si>
    <t>Наименование показателя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</si>
  <si>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</si>
  <si>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</si>
  <si>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</si>
  <si>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</si>
  <si>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</si>
  <si>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</si>
  <si>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</si>
  <si>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</si>
  <si>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</si>
  <si>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</si>
  <si>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</si>
  <si>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</si>
  <si>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</si>
  <si>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</si>
  <si>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</si>
  <si>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</si>
  <si>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</si>
  <si>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</si>
  <si>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</si>
  <si>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</si>
  <si>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</si>
  <si>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</si>
  <si>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</si>
  <si>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</si>
  <si>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</si>
  <si>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</si>
  <si>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</si>
  <si>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</si>
  <si>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</si>
  <si>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</si>
  <si>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</si>
  <si>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</si>
  <si>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</si>
  <si>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</si>
  <si>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</si>
  <si>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</si>
  <si>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</si>
  <si>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</si>
  <si>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</si>
  <si>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</si>
  <si>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</si>
  <si>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</si>
  <si>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</si>
  <si>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</si>
  <si>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</si>
  <si>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</si>
  <si>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</si>
  <si>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</si>
  <si>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</si>
  <si>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</si>
  <si>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</si>
  <si>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</si>
  <si>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</si>
  <si>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</si>
  <si>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</si>
  <si>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</si>
  <si>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</si>
  <si>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</si>
  <si>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</si>
  <si>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</si>
  <si>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</si>
  <si>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</si>
  <si>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</si>
  <si>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</si>
  <si>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</si>
  <si>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</si>
  <si>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</si>
  <si>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</si>
  <si>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</si>
  <si>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</si>
  <si>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</si>
  <si>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</si>
  <si>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</si>
  <si>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</si>
  <si>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</si>
  <si>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</si>
  <si>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</si>
  <si>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</si>
  <si>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</si>
  <si>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</si>
  <si>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</si>
  <si>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</si>
  <si>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</si>
  <si>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</si>
  <si>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</si>
  <si>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</si>
  <si>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</si>
  <si>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</si>
  <si>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</si>
  <si>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</si>
  <si>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</si>
  <si>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</si>
  <si>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</si>
  <si>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</si>
  <si>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</si>
  <si>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</si>
  <si>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</si>
  <si>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Начальник финансового управления администрации города Чебоксары</t>
  </si>
  <si>
    <t>Н.Г. Куликова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</si>
  <si>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</si>
  <si>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</si>
  <si>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</si>
  <si>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</si>
  <si>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</si>
  <si>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</si>
  <si>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</si>
  <si>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Гражданская оборона</t>
  </si>
  <si>
    <t>Безвозмездные поступления от государственных (муниципальных) организаций</t>
  </si>
  <si>
    <t>х</t>
  </si>
  <si>
    <t xml:space="preserve"> </t>
  </si>
  <si>
    <t xml:space="preserve">Исполнено                на 01.04.2022 года  (тыс.руб.)   </t>
  </si>
  <si>
    <t xml:space="preserve">Сведения об исполнении  бюджета города Чебоксары по состоянию на 1 апреля 2022 года        
</t>
  </si>
  <si>
    <t>План на 2022 год              (тыс.руб.)</t>
  </si>
  <si>
    <t>в 11,3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</si>
</sst>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84">
    <xf numFmtId="0" fontId="0" fillId="0" borderId="0"/>
    <xf numFmtId="0" fontId="28" fillId="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34" fillId="0" borderId="0"/>
    <xf numFmtId="0" fontId="34" fillId="0" borderId="0"/>
    <xf numFmtId="164" fontId="35" fillId="8" borderId="11">
      <alignment horizontal="right" vertical="top" shrinkToFit="1"/>
    </xf>
    <xf numFmtId="164" fontId="35" fillId="36" borderId="11">
      <alignment horizontal="right" vertical="top" shrinkToFit="1"/>
    </xf>
    <xf numFmtId="164" fontId="36" fillId="0" borderId="11">
      <alignment horizontal="right" vertical="top" shrinkToFit="1"/>
    </xf>
    <xf numFmtId="0" fontId="36" fillId="0" borderId="0">
      <alignment horizontal="center" vertical="center" wrapText="1" shrinkToFit="1"/>
    </xf>
    <xf numFmtId="164" fontId="37" fillId="37" borderId="11">
      <alignment horizontal="right" vertical="center" shrinkToFit="1"/>
    </xf>
    <xf numFmtId="164" fontId="37" fillId="36" borderId="11">
      <alignment horizontal="right" vertical="top" shrinkToFit="1"/>
    </xf>
    <xf numFmtId="164" fontId="37" fillId="38" borderId="11">
      <alignment horizontal="right" vertical="top" shrinkToFit="1"/>
    </xf>
    <xf numFmtId="164" fontId="37" fillId="0" borderId="11">
      <alignment horizontal="right" vertical="top" shrinkToFit="1"/>
    </xf>
    <xf numFmtId="164" fontId="38" fillId="0" borderId="12">
      <alignment horizontal="right" vertical="top" shrinkToFit="1"/>
    </xf>
    <xf numFmtId="0" fontId="39" fillId="0" borderId="0"/>
    <xf numFmtId="0" fontId="39" fillId="0" borderId="0"/>
    <xf numFmtId="0" fontId="34" fillId="0" borderId="0"/>
    <xf numFmtId="0" fontId="36" fillId="39" borderId="0"/>
    <xf numFmtId="0" fontId="36" fillId="40" borderId="0"/>
    <xf numFmtId="0" fontId="36" fillId="39" borderId="0"/>
    <xf numFmtId="0" fontId="37" fillId="0" borderId="0"/>
    <xf numFmtId="0" fontId="36" fillId="0" borderId="0">
      <alignment wrapText="1"/>
    </xf>
    <xf numFmtId="0" fontId="37" fillId="0" borderId="0"/>
    <xf numFmtId="0" fontId="37" fillId="0" borderId="0">
      <alignment horizontal="left"/>
    </xf>
    <xf numFmtId="0" fontId="40" fillId="0" borderId="0">
      <alignment horizontal="center" wrapText="1"/>
    </xf>
    <xf numFmtId="0" fontId="37" fillId="0" borderId="0">
      <alignment horizontal="left"/>
    </xf>
    <xf numFmtId="0" fontId="36" fillId="0" borderId="0">
      <alignment horizontal="left" vertical="center" wrapText="1"/>
    </xf>
    <xf numFmtId="0" fontId="40" fillId="0" borderId="0">
      <alignment horizontal="center"/>
    </xf>
    <xf numFmtId="0" fontId="36" fillId="0" borderId="0">
      <alignment horizontal="left" vertical="center" wrapText="1"/>
    </xf>
    <xf numFmtId="0" fontId="35" fillId="0" borderId="0">
      <alignment horizontal="center" vertical="center" shrinkToFit="1"/>
    </xf>
    <xf numFmtId="0" fontId="36" fillId="0" borderId="0">
      <alignment horizontal="right"/>
    </xf>
    <xf numFmtId="0" fontId="35" fillId="0" borderId="0">
      <alignment horizontal="center" vertical="center" shrinkToFit="1"/>
    </xf>
    <xf numFmtId="0" fontId="36" fillId="0" borderId="0">
      <alignment horizontal="center" vertical="center" shrinkToFit="1"/>
    </xf>
    <xf numFmtId="0" fontId="36" fillId="40" borderId="13"/>
    <xf numFmtId="0" fontId="36" fillId="0" borderId="0">
      <alignment horizontal="center" vertical="center" shrinkToFit="1"/>
    </xf>
    <xf numFmtId="0" fontId="36" fillId="39" borderId="13"/>
    <xf numFmtId="0" fontId="36" fillId="0" borderId="11">
      <alignment horizontal="center" vertical="center" wrapText="1"/>
    </xf>
    <xf numFmtId="0" fontId="36" fillId="39" borderId="13"/>
    <xf numFmtId="0" fontId="37" fillId="0" borderId="11">
      <alignment horizontal="center" vertical="center" wrapText="1"/>
    </xf>
    <xf numFmtId="0" fontId="36" fillId="40" borderId="14"/>
    <xf numFmtId="0" fontId="37" fillId="0" borderId="11">
      <alignment horizontal="center" vertical="center" wrapText="1"/>
    </xf>
    <xf numFmtId="0" fontId="36" fillId="39" borderId="14"/>
    <xf numFmtId="49" fontId="36" fillId="0" borderId="11">
      <alignment horizontal="left" vertical="top" wrapText="1" indent="2"/>
    </xf>
    <xf numFmtId="0" fontId="36" fillId="39" borderId="14"/>
    <xf numFmtId="0" fontId="37" fillId="36" borderId="11">
      <alignment vertical="top" wrapText="1"/>
    </xf>
    <xf numFmtId="0" fontId="35" fillId="0" borderId="11">
      <alignment horizontal="left"/>
    </xf>
    <xf numFmtId="0" fontId="37" fillId="36" borderId="11">
      <alignment vertical="top" wrapText="1"/>
    </xf>
    <xf numFmtId="0" fontId="37" fillId="38" borderId="11">
      <alignment vertical="top" wrapText="1"/>
    </xf>
    <xf numFmtId="0" fontId="36" fillId="40" borderId="15"/>
    <xf numFmtId="0" fontId="37" fillId="38" borderId="11">
      <alignment vertical="top" wrapText="1"/>
    </xf>
    <xf numFmtId="0" fontId="37" fillId="0" borderId="11">
      <alignment vertical="top" wrapText="1"/>
    </xf>
    <xf numFmtId="0" fontId="36" fillId="0" borderId="0"/>
    <xf numFmtId="0" fontId="37" fillId="0" borderId="11">
      <alignment vertical="top" wrapText="1"/>
    </xf>
    <xf numFmtId="0" fontId="36" fillId="39" borderId="15"/>
    <xf numFmtId="0" fontId="36" fillId="0" borderId="0">
      <alignment horizontal="left" wrapText="1"/>
    </xf>
    <xf numFmtId="0" fontId="36" fillId="39" borderId="15"/>
    <xf numFmtId="0" fontId="37" fillId="0" borderId="11"/>
    <xf numFmtId="49" fontId="36" fillId="0" borderId="11">
      <alignment horizontal="center" vertical="top" shrinkToFit="1"/>
    </xf>
    <xf numFmtId="0" fontId="37" fillId="0" borderId="11"/>
    <xf numFmtId="0" fontId="36" fillId="0" borderId="0">
      <alignment wrapText="1"/>
    </xf>
    <xf numFmtId="4" fontId="36" fillId="0" borderId="11">
      <alignment horizontal="right" vertical="top" shrinkToFit="1"/>
    </xf>
    <xf numFmtId="0" fontId="36" fillId="0" borderId="0">
      <alignment wrapText="1"/>
    </xf>
    <xf numFmtId="0" fontId="37" fillId="0" borderId="11">
      <alignment horizontal="center" vertical="center" wrapText="1"/>
    </xf>
    <xf numFmtId="4" fontId="35" fillId="8" borderId="11">
      <alignment horizontal="right" vertical="top" shrinkToFit="1"/>
    </xf>
    <xf numFmtId="0" fontId="37" fillId="0" borderId="11">
      <alignment horizontal="center" vertical="center" wrapText="1"/>
    </xf>
    <xf numFmtId="49" fontId="37" fillId="36" borderId="11">
      <alignment horizontal="left" vertical="top" shrinkToFit="1"/>
    </xf>
    <xf numFmtId="0" fontId="36" fillId="0" borderId="11">
      <alignment horizontal="center" vertical="center" wrapText="1"/>
    </xf>
    <xf numFmtId="49" fontId="37" fillId="36" borderId="11">
      <alignment horizontal="left" vertical="top" shrinkToFit="1"/>
    </xf>
    <xf numFmtId="0" fontId="37" fillId="38" borderId="16">
      <alignment wrapText="1"/>
    </xf>
    <xf numFmtId="0" fontId="36" fillId="0" borderId="0">
      <alignment horizontal="left" wrapText="1"/>
    </xf>
    <xf numFmtId="0" fontId="37" fillId="38" borderId="16">
      <alignment wrapText="1"/>
    </xf>
    <xf numFmtId="49" fontId="37" fillId="0" borderId="11">
      <alignment horizontal="left" vertical="top" shrinkToFit="1"/>
    </xf>
    <xf numFmtId="10" fontId="36" fillId="0" borderId="11">
      <alignment horizontal="right" vertical="top" shrinkToFit="1"/>
    </xf>
    <xf numFmtId="49" fontId="37" fillId="0" borderId="11">
      <alignment horizontal="left" vertical="top" shrinkToFit="1"/>
    </xf>
    <xf numFmtId="0" fontId="37" fillId="37" borderId="11">
      <alignment horizontal="left" vertical="center" shrinkToFit="1"/>
    </xf>
    <xf numFmtId="10" fontId="35" fillId="8" borderId="11">
      <alignment horizontal="right" vertical="top" shrinkToFit="1"/>
    </xf>
    <xf numFmtId="0" fontId="37" fillId="37" borderId="11">
      <alignment horizontal="left" vertical="center" shrinkToFit="1"/>
    </xf>
    <xf numFmtId="49" fontId="37" fillId="38" borderId="17">
      <alignment horizontal="left" vertical="top" shrinkToFit="1"/>
    </xf>
    <xf numFmtId="0" fontId="40" fillId="0" borderId="0">
      <alignment horizontal="center" wrapText="1"/>
    </xf>
    <xf numFmtId="49" fontId="37" fillId="38" borderId="17">
      <alignment horizontal="left" vertical="top" shrinkToFit="1"/>
    </xf>
    <xf numFmtId="0" fontId="37" fillId="0" borderId="11">
      <alignment horizontal="center" vertical="center" wrapText="1"/>
    </xf>
    <xf numFmtId="0" fontId="40" fillId="0" borderId="0">
      <alignment horizontal="center"/>
    </xf>
    <xf numFmtId="0" fontId="37" fillId="0" borderId="11">
      <alignment horizontal="center" vertical="center" wrapText="1"/>
    </xf>
    <xf numFmtId="4" fontId="37" fillId="36" borderId="11">
      <alignment horizontal="right" vertical="top" shrinkToFit="1"/>
    </xf>
    <xf numFmtId="0" fontId="35" fillId="0" borderId="11">
      <alignment vertical="top" wrapText="1"/>
    </xf>
    <xf numFmtId="4" fontId="37" fillId="36" borderId="11">
      <alignment horizontal="right" vertical="top" shrinkToFit="1"/>
    </xf>
    <xf numFmtId="4" fontId="37" fillId="38" borderId="11">
      <alignment horizontal="right" vertical="top" shrinkToFit="1"/>
    </xf>
    <xf numFmtId="4" fontId="35" fillId="36" borderId="11">
      <alignment horizontal="right" vertical="top" shrinkToFit="1"/>
    </xf>
    <xf numFmtId="4" fontId="37" fillId="38" borderId="11">
      <alignment horizontal="right" vertical="top" shrinkToFit="1"/>
    </xf>
    <xf numFmtId="4" fontId="37" fillId="0" borderId="11">
      <alignment horizontal="right" vertical="top" shrinkToFit="1"/>
    </xf>
    <xf numFmtId="10" fontId="35" fillId="36" borderId="11">
      <alignment horizontal="right" vertical="top" shrinkToFit="1"/>
    </xf>
    <xf numFmtId="4" fontId="37" fillId="0" borderId="11">
      <alignment horizontal="right" vertical="top" shrinkToFit="1"/>
    </xf>
    <xf numFmtId="4" fontId="37" fillId="37" borderId="11">
      <alignment horizontal="right" vertical="center" shrinkToFit="1"/>
    </xf>
    <xf numFmtId="0" fontId="37" fillId="0" borderId="0">
      <alignment horizontal="left" vertical="top"/>
    </xf>
    <xf numFmtId="0" fontId="37" fillId="0" borderId="18"/>
    <xf numFmtId="0" fontId="37" fillId="0" borderId="19">
      <alignment horizontal="right"/>
    </xf>
    <xf numFmtId="49" fontId="37" fillId="0" borderId="20">
      <alignment horizontal="center"/>
    </xf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3" fillId="7" borderId="7" applyNumberFormat="0" applyAlignment="0" applyProtection="0"/>
    <xf numFmtId="0" fontId="12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8" fillId="0" borderId="0"/>
    <xf numFmtId="0" fontId="28" fillId="0" borderId="0"/>
    <xf numFmtId="0" fontId="28" fillId="41" borderId="0"/>
    <xf numFmtId="0" fontId="28" fillId="41" borderId="0"/>
    <xf numFmtId="0" fontId="28" fillId="41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41" borderId="0"/>
    <xf numFmtId="0" fontId="28" fillId="41" borderId="0"/>
    <xf numFmtId="0" fontId="28" fillId="41" borderId="0"/>
    <xf numFmtId="0" fontId="28" fillId="41" borderId="0"/>
    <xf numFmtId="0" fontId="28" fillId="41" borderId="0"/>
    <xf numFmtId="0" fontId="41" fillId="0" borderId="0"/>
    <xf numFmtId="0" fontId="17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" fillId="8" borderId="8" applyNumberFormat="0" applyFon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6" applyNumberFormat="0" applyFill="0" applyAlignment="0" applyProtection="0"/>
    <xf numFmtId="0" fontId="24" fillId="0" borderId="0" applyNumberFormat="0" applyFill="0" applyBorder="0" applyAlignment="0" applyProtection="0"/>
    <xf numFmtId="166" fontId="42" fillId="0" borderId="0" applyFont="0" applyFill="0" applyBorder="0" applyAlignment="0" applyProtection="0"/>
    <xf numFmtId="0" fontId="16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43" fillId="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42" fillId="0" borderId="0"/>
    <xf numFmtId="0" fontId="10" fillId="8" borderId="8" applyNumberFormat="0" applyFont="0" applyAlignment="0" applyProtection="0"/>
    <xf numFmtId="0" fontId="28" fillId="0" borderId="0"/>
    <xf numFmtId="4" fontId="38" fillId="0" borderId="11">
      <alignment horizontal="right" shrinkToFit="1"/>
    </xf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9" borderId="0" applyNumberFormat="0" applyBorder="0" applyAlignment="0" applyProtection="0"/>
    <xf numFmtId="0" fontId="9" fillId="1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8" applyNumberFormat="0" applyFont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44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45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3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8" borderId="8" applyNumberFormat="0" applyFont="0" applyAlignment="0" applyProtection="0"/>
    <xf numFmtId="0" fontId="5" fillId="18" borderId="0" applyNumberFormat="0" applyBorder="0" applyAlignment="0" applyProtection="0"/>
    <xf numFmtId="0" fontId="5" fillId="2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30" borderId="0" applyNumberFormat="0" applyBorder="0" applyAlignment="0" applyProtection="0"/>
    <xf numFmtId="0" fontId="5" fillId="26" borderId="0" applyNumberFormat="0" applyBorder="0" applyAlignment="0" applyProtection="0"/>
    <xf numFmtId="0" fontId="5" fillId="31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28" fillId="0" borderId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3" borderId="0" applyNumberFormat="0" applyBorder="0" applyAlignment="0" applyProtection="0"/>
    <xf numFmtId="0" fontId="5" fillId="8" borderId="8" applyNumberFormat="0" applyFont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8" applyNumberFormat="0" applyFont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28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6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7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4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</cellStyleXfs>
  <cellXfs count="64">
    <xf numFmtId="0" fontId="0" fillId="0" borderId="0" xfId="0"/>
    <xf numFmtId="0" fontId="30" fillId="34" borderId="0" xfId="155" applyFont="1" applyFill="1"/>
    <xf numFmtId="165" fontId="30" fillId="33" borderId="0" xfId="155" applyNumberFormat="1" applyFont="1" applyFill="1"/>
    <xf numFmtId="0" fontId="30" fillId="33" borderId="0" xfId="155" applyFont="1" applyFill="1"/>
    <xf numFmtId="0" fontId="30" fillId="34" borderId="0" xfId="155" applyFont="1" applyFill="1" applyAlignment="1"/>
    <xf numFmtId="0" fontId="30" fillId="35" borderId="0" xfId="155" applyFont="1" applyFill="1"/>
    <xf numFmtId="0" fontId="29" fillId="33" borderId="10" xfId="155" applyFont="1" applyFill="1" applyBorder="1" applyAlignment="1">
      <alignment horizontal="left" vertical="center" wrapText="1"/>
    </xf>
    <xf numFmtId="0" fontId="30" fillId="33" borderId="21" xfId="155" applyFont="1" applyFill="1" applyBorder="1" applyAlignment="1">
      <alignment horizontal="justify" vertical="center" wrapText="1"/>
    </xf>
    <xf numFmtId="0" fontId="29" fillId="33" borderId="10" xfId="155" applyFont="1" applyFill="1" applyBorder="1" applyAlignment="1">
      <alignment horizontal="justify" vertical="top" wrapText="1"/>
    </xf>
    <xf numFmtId="164" fontId="32" fillId="33" borderId="10" xfId="222" applyNumberFormat="1" applyFont="1" applyFill="1" applyBorder="1" applyAlignment="1">
      <alignment horizontal="right"/>
    </xf>
    <xf numFmtId="164" fontId="30" fillId="33" borderId="10" xfId="222" applyNumberFormat="1" applyFont="1" applyFill="1" applyBorder="1" applyAlignment="1"/>
    <xf numFmtId="164" fontId="29" fillId="33" borderId="21" xfId="155" applyNumberFormat="1" applyFont="1" applyFill="1" applyBorder="1" applyAlignment="1">
      <alignment horizontal="right"/>
    </xf>
    <xf numFmtId="164" fontId="31" fillId="33" borderId="21" xfId="155" applyNumberFormat="1" applyFont="1" applyFill="1" applyBorder="1" applyAlignment="1"/>
    <xf numFmtId="164" fontId="30" fillId="33" borderId="21" xfId="155" applyNumberFormat="1" applyFont="1" applyFill="1" applyBorder="1" applyAlignment="1"/>
    <xf numFmtId="0" fontId="30" fillId="33" borderId="10" xfId="155" applyFont="1" applyFill="1" applyBorder="1" applyAlignment="1"/>
    <xf numFmtId="164" fontId="31" fillId="33" borderId="10" xfId="155" applyNumberFormat="1" applyFont="1" applyFill="1" applyBorder="1" applyAlignment="1"/>
    <xf numFmtId="0" fontId="30" fillId="33" borderId="0" xfId="155" applyFont="1" applyFill="1"/>
    <xf numFmtId="0" fontId="33" fillId="33" borderId="10" xfId="155" applyFont="1" applyFill="1" applyBorder="1" applyAlignment="1">
      <alignment horizontal="justify" vertical="center" wrapText="1"/>
    </xf>
    <xf numFmtId="0" fontId="32" fillId="33" borderId="10" xfId="155" applyFont="1" applyFill="1" applyBorder="1" applyAlignment="1">
      <alignment horizontal="justify" vertical="center" wrapText="1"/>
    </xf>
    <xf numFmtId="0" fontId="29" fillId="33" borderId="10" xfId="155" applyFont="1" applyFill="1" applyBorder="1" applyAlignment="1">
      <alignment horizontal="justify" vertical="center" wrapText="1"/>
    </xf>
    <xf numFmtId="0" fontId="30" fillId="33" borderId="10" xfId="155" applyFont="1" applyFill="1" applyBorder="1" applyAlignment="1">
      <alignment horizontal="justify" vertical="center" wrapText="1"/>
    </xf>
    <xf numFmtId="0" fontId="29" fillId="33" borderId="10" xfId="155" applyNumberFormat="1" applyFont="1" applyFill="1" applyBorder="1" applyAlignment="1">
      <alignment horizontal="center" vertical="center"/>
    </xf>
    <xf numFmtId="0" fontId="29" fillId="33" borderId="10" xfId="155" applyFont="1" applyFill="1" applyBorder="1" applyAlignment="1">
      <alignment horizontal="center" vertical="center"/>
    </xf>
    <xf numFmtId="0" fontId="29" fillId="33" borderId="10" xfId="155" applyFont="1" applyFill="1" applyBorder="1" applyAlignment="1">
      <alignment horizontal="center" vertical="center" wrapText="1"/>
    </xf>
    <xf numFmtId="165" fontId="29" fillId="33" borderId="10" xfId="155" applyNumberFormat="1" applyFont="1" applyFill="1" applyBorder="1" applyAlignment="1">
      <alignment horizontal="center" vertical="center" wrapText="1"/>
    </xf>
    <xf numFmtId="0" fontId="33" fillId="33" borderId="10" xfId="155" applyFont="1" applyFill="1" applyBorder="1" applyAlignment="1">
      <alignment horizontal="center" vertical="center" wrapText="1"/>
    </xf>
    <xf numFmtId="164" fontId="29" fillId="33" borderId="10" xfId="155" applyNumberFormat="1" applyFont="1" applyFill="1" applyBorder="1" applyAlignment="1">
      <alignment horizontal="right"/>
    </xf>
    <xf numFmtId="164" fontId="29" fillId="33" borderId="10" xfId="155" applyNumberFormat="1" applyFont="1" applyFill="1" applyBorder="1" applyAlignment="1"/>
    <xf numFmtId="0" fontId="30" fillId="33" borderId="0" xfId="155" applyFont="1" applyFill="1" applyAlignment="1">
      <alignment horizontal="right"/>
    </xf>
    <xf numFmtId="0" fontId="30" fillId="33" borderId="0" xfId="155" applyFont="1" applyFill="1" applyAlignment="1"/>
    <xf numFmtId="164" fontId="30" fillId="33" borderId="10" xfId="155" applyNumberFormat="1" applyFont="1" applyFill="1" applyBorder="1" applyAlignment="1">
      <alignment horizontal="right"/>
    </xf>
    <xf numFmtId="164" fontId="30" fillId="33" borderId="10" xfId="155" applyNumberFormat="1" applyFont="1" applyFill="1" applyBorder="1" applyAlignment="1"/>
    <xf numFmtId="0" fontId="29" fillId="33" borderId="0" xfId="155" applyFont="1" applyFill="1" applyAlignment="1"/>
    <xf numFmtId="0" fontId="32" fillId="33" borderId="10" xfId="155" applyFont="1" applyFill="1" applyBorder="1" applyAlignment="1">
      <alignment horizontal="justify" vertical="top" wrapText="1"/>
    </xf>
    <xf numFmtId="0" fontId="29" fillId="33" borderId="0" xfId="155" applyFont="1" applyFill="1" applyAlignment="1">
      <alignment vertical="center"/>
    </xf>
    <xf numFmtId="0" fontId="29" fillId="33" borderId="10" xfId="155" applyFont="1" applyFill="1" applyBorder="1" applyAlignment="1">
      <alignment horizontal="center" vertical="top" wrapText="1"/>
    </xf>
    <xf numFmtId="0" fontId="29" fillId="33" borderId="0" xfId="155" applyFont="1" applyFill="1" applyBorder="1" applyAlignment="1">
      <alignment horizontal="justify" vertical="top" wrapText="1"/>
    </xf>
    <xf numFmtId="164" fontId="29" fillId="33" borderId="0" xfId="155" applyNumberFormat="1" applyFont="1" applyFill="1" applyBorder="1" applyAlignment="1">
      <alignment horizontal="right"/>
    </xf>
    <xf numFmtId="164" fontId="31" fillId="33" borderId="0" xfId="155" applyNumberFormat="1" applyFont="1" applyFill="1" applyBorder="1" applyAlignment="1"/>
    <xf numFmtId="0" fontId="30" fillId="33" borderId="0" xfId="155" applyFont="1" applyFill="1" applyBorder="1" applyAlignment="1"/>
    <xf numFmtId="164" fontId="30" fillId="33" borderId="0" xfId="155" applyNumberFormat="1" applyFont="1" applyFill="1" applyBorder="1" applyAlignment="1">
      <alignment horizontal="right"/>
    </xf>
    <xf numFmtId="0" fontId="30" fillId="33" borderId="10" xfId="155" applyFont="1" applyFill="1" applyBorder="1" applyAlignment="1">
      <alignment horizontal="justify" vertical="top" wrapText="1"/>
    </xf>
    <xf numFmtId="164" fontId="30" fillId="33" borderId="0" xfId="155" applyNumberFormat="1" applyFont="1" applyFill="1" applyAlignment="1">
      <alignment horizontal="right"/>
    </xf>
    <xf numFmtId="164" fontId="29" fillId="33" borderId="10" xfId="155" applyNumberFormat="1" applyFont="1" applyFill="1" applyBorder="1" applyAlignment="1">
      <alignment horizontal="center" vertical="center" wrapText="1"/>
    </xf>
    <xf numFmtId="164" fontId="32" fillId="33" borderId="10" xfId="0" applyNumberFormat="1" applyFont="1" applyFill="1" applyBorder="1" applyAlignment="1">
      <alignment horizontal="right" vertical="center"/>
    </xf>
    <xf numFmtId="164" fontId="29" fillId="33" borderId="10" xfId="0" applyNumberFormat="1" applyFont="1" applyFill="1" applyBorder="1"/>
    <xf numFmtId="164" fontId="30" fillId="33" borderId="10" xfId="0" applyNumberFormat="1" applyFont="1" applyFill="1" applyBorder="1"/>
    <xf numFmtId="164" fontId="32" fillId="33" borderId="10" xfId="0" applyNumberFormat="1" applyFont="1" applyFill="1" applyBorder="1"/>
    <xf numFmtId="164" fontId="33" fillId="33" borderId="10" xfId="1010" applyNumberFormat="1" applyFont="1" applyFill="1" applyBorder="1"/>
    <xf numFmtId="164" fontId="33" fillId="33" borderId="10" xfId="0" applyNumberFormat="1" applyFont="1" applyFill="1" applyBorder="1"/>
    <xf numFmtId="164" fontId="29" fillId="33" borderId="10" xfId="0" applyNumberFormat="1" applyFont="1" applyFill="1" applyBorder="1" applyAlignment="1"/>
    <xf numFmtId="164" fontId="30" fillId="33" borderId="10" xfId="0" applyNumberFormat="1" applyFont="1" applyFill="1" applyBorder="1" applyAlignment="1"/>
    <xf numFmtId="164" fontId="33" fillId="33" borderId="10" xfId="0" applyNumberFormat="1" applyFont="1" applyFill="1" applyBorder="1" applyAlignment="1">
      <alignment horizontal="right"/>
    </xf>
    <xf numFmtId="164" fontId="30" fillId="33" borderId="10" xfId="0" applyNumberFormat="1" applyFont="1" applyFill="1" applyBorder="1" applyAlignment="1">
      <alignment horizontal="right"/>
    </xf>
    <xf numFmtId="164" fontId="32" fillId="33" borderId="10" xfId="0" applyNumberFormat="1" applyFont="1" applyFill="1" applyBorder="1" applyAlignment="1">
      <alignment horizontal="right"/>
    </xf>
    <xf numFmtId="164" fontId="29" fillId="33" borderId="21" xfId="155" applyNumberFormat="1" applyFont="1" applyFill="1" applyBorder="1" applyAlignment="1"/>
    <xf numFmtId="0" fontId="30" fillId="33" borderId="0" xfId="0" applyFont="1" applyFill="1" applyAlignment="1"/>
    <xf numFmtId="164" fontId="32" fillId="33" borderId="10" xfId="597" applyNumberFormat="1" applyFont="1" applyFill="1" applyBorder="1"/>
    <xf numFmtId="164" fontId="29" fillId="33" borderId="10" xfId="597" applyNumberFormat="1" applyFont="1" applyFill="1" applyBorder="1" applyAlignment="1">
      <alignment horizontal="right"/>
    </xf>
    <xf numFmtId="164" fontId="30" fillId="33" borderId="10" xfId="597" applyNumberFormat="1" applyFont="1" applyFill="1" applyBorder="1"/>
    <xf numFmtId="164" fontId="29" fillId="33" borderId="10" xfId="597" applyNumberFormat="1" applyFont="1" applyFill="1" applyBorder="1"/>
    <xf numFmtId="0" fontId="29" fillId="33" borderId="0" xfId="155" applyFont="1" applyFill="1" applyAlignment="1">
      <alignment horizontal="center" vertical="center" wrapText="1"/>
    </xf>
    <xf numFmtId="0" fontId="29" fillId="33" borderId="0" xfId="155" applyFont="1" applyFill="1" applyAlignment="1">
      <alignment horizontal="center" vertical="center"/>
    </xf>
    <xf numFmtId="0" fontId="32" fillId="33" borderId="0" xfId="155" applyFont="1" applyFill="1" applyAlignment="1">
      <alignment horizontal="center" vertical="center" wrapText="1"/>
    </xf>
  </cellXfs>
  <cellStyles count="1184">
    <cellStyle name="20% — акцент1" xfId="199" builtinId="30" customBuiltin="1"/>
    <cellStyle name="20% - Акцент1 10" xfId="632"/>
    <cellStyle name="20% - Акцент1 11" xfId="961"/>
    <cellStyle name="20% - Акцент1 12" xfId="1011"/>
    <cellStyle name="20% - Акцент1 13" xfId="1085"/>
    <cellStyle name="20% - Акцент1 14" xfId="1135"/>
    <cellStyle name="20% - Акцент1 2" xfId="2"/>
    <cellStyle name="20% — акцент1 2" xfId="264"/>
    <cellStyle name="20% - Акцент1 2 10" xfId="617"/>
    <cellStyle name="20% - Акцент1 2 11" xfId="628"/>
    <cellStyle name="20% - Акцент1 2 12" xfId="535"/>
    <cellStyle name="20% - Акцент1 2 13" xfId="962"/>
    <cellStyle name="20% - Акцент1 2 14" xfId="1012"/>
    <cellStyle name="20% - Акцент1 2 15" xfId="1080"/>
    <cellStyle name="20% - Акцент1 2 16" xfId="1086"/>
    <cellStyle name="20% - Акцент1 2 17" xfId="1136"/>
    <cellStyle name="20% - Акцент1 2 2" xfId="223"/>
    <cellStyle name="20% — акцент1 2 2" xfId="687"/>
    <cellStyle name="20% - Акцент1 2 2 2" xfId="648"/>
    <cellStyle name="20% - Акцент1 2 2 3" xfId="910"/>
    <cellStyle name="20% - Акцент1 2 3" xfId="265"/>
    <cellStyle name="20% — акцент1 2 3" xfId="935"/>
    <cellStyle name="20% - Акцент1 2 3 2" xfId="688"/>
    <cellStyle name="20% - Акцент1 2 4" xfId="333"/>
    <cellStyle name="20% - Акцент1 2 4 2" xfId="756"/>
    <cellStyle name="20% - Акцент1 2 5" xfId="337"/>
    <cellStyle name="20% - Акцент1 2 5 2" xfId="760"/>
    <cellStyle name="20% - Акцент1 2 6" xfId="387"/>
    <cellStyle name="20% - Акцент1 2 6 2" xfId="810"/>
    <cellStyle name="20% - Акцент1 2 7" xfId="436"/>
    <cellStyle name="20% - Акцент1 2 7 2" xfId="859"/>
    <cellStyle name="20% - Акцент1 2 8" xfId="486"/>
    <cellStyle name="20% - Акцент1 2 9" xfId="590"/>
    <cellStyle name="20% - Акцент1 3" xfId="3"/>
    <cellStyle name="20% — акцент1 3" xfId="334"/>
    <cellStyle name="20% - Акцент1 3 10" xfId="627"/>
    <cellStyle name="20% - Акцент1 3 11" xfId="907"/>
    <cellStyle name="20% - Акцент1 3 12" xfId="963"/>
    <cellStyle name="20% - Акцент1 3 13" xfId="1013"/>
    <cellStyle name="20% - Акцент1 3 14" xfId="1079"/>
    <cellStyle name="20% - Акцент1 3 15" xfId="1087"/>
    <cellStyle name="20% - Акцент1 3 16" xfId="1137"/>
    <cellStyle name="20% - Акцент1 3 2" xfId="224"/>
    <cellStyle name="20% — акцент1 3 2" xfId="757"/>
    <cellStyle name="20% - Акцент1 3 2 2" xfId="649"/>
    <cellStyle name="20% - Акцент1 3 2 3" xfId="911"/>
    <cellStyle name="20% - Акцент1 3 3" xfId="266"/>
    <cellStyle name="20% — акцент1 3 3" xfId="957"/>
    <cellStyle name="20% - Акцент1 3 3 2" xfId="689"/>
    <cellStyle name="20% - Акцент1 3 4" xfId="338"/>
    <cellStyle name="20% - Акцент1 3 4 2" xfId="761"/>
    <cellStyle name="20% - Акцент1 3 5" xfId="388"/>
    <cellStyle name="20% - Акцент1 3 5 2" xfId="811"/>
    <cellStyle name="20% - Акцент1 3 6" xfId="437"/>
    <cellStyle name="20% - Акцент1 3 6 2" xfId="860"/>
    <cellStyle name="20% - Акцент1 3 7" xfId="487"/>
    <cellStyle name="20% - Акцент1 3 8" xfId="589"/>
    <cellStyle name="20% - Акцент1 3 9" xfId="619"/>
    <cellStyle name="20% - Акцент1 4" xfId="4"/>
    <cellStyle name="20% - Акцент1 4 10" xfId="1088"/>
    <cellStyle name="20% - Акцент1 4 11" xfId="1138"/>
    <cellStyle name="20% - Акцент1 4 2" xfId="225"/>
    <cellStyle name="20% - Акцент1 4 2 2" xfId="650"/>
    <cellStyle name="20% - Акцент1 4 3" xfId="267"/>
    <cellStyle name="20% - Акцент1 4 3 2" xfId="690"/>
    <cellStyle name="20% - Акцент1 4 4" xfId="339"/>
    <cellStyle name="20% - Акцент1 4 4 2" xfId="762"/>
    <cellStyle name="20% - Акцент1 4 5" xfId="389"/>
    <cellStyle name="20% - Акцент1 4 5 2" xfId="812"/>
    <cellStyle name="20% - Акцент1 4 6" xfId="438"/>
    <cellStyle name="20% - Акцент1 4 6 2" xfId="861"/>
    <cellStyle name="20% - Акцент1 4 7" xfId="488"/>
    <cellStyle name="20% - Акцент1 4 8" xfId="964"/>
    <cellStyle name="20% - Акцент1 4 9" xfId="1014"/>
    <cellStyle name="20% - Акцент1 5" xfId="336"/>
    <cellStyle name="20% - Акцент1 5 2" xfId="759"/>
    <cellStyle name="20% - Акцент1 6" xfId="386"/>
    <cellStyle name="20% - Акцент1 6 2" xfId="809"/>
    <cellStyle name="20% - Акцент1 7" xfId="435"/>
    <cellStyle name="20% - Акцент1 7 2" xfId="858"/>
    <cellStyle name="20% - Акцент1 8" xfId="485"/>
    <cellStyle name="20% - Акцент1 9" xfId="591"/>
    <cellStyle name="20% — акцент2" xfId="203" builtinId="34" customBuiltin="1"/>
    <cellStyle name="20% - Акцент2 10" xfId="634"/>
    <cellStyle name="20% - Акцент2 11" xfId="965"/>
    <cellStyle name="20% - Акцент2 12" xfId="1015"/>
    <cellStyle name="20% - Акцент2 13" xfId="1089"/>
    <cellStyle name="20% - Акцент2 14" xfId="1139"/>
    <cellStyle name="20% - Акцент2 2" xfId="5"/>
    <cellStyle name="20% — акцент2 2" xfId="268"/>
    <cellStyle name="20% - Акцент2 2 10" xfId="616"/>
    <cellStyle name="20% - Акцент2 2 11" xfId="626"/>
    <cellStyle name="20% - Акцент2 2 12" xfId="636"/>
    <cellStyle name="20% - Акцент2 2 13" xfId="966"/>
    <cellStyle name="20% - Акцент2 2 14" xfId="1016"/>
    <cellStyle name="20% - Акцент2 2 15" xfId="1078"/>
    <cellStyle name="20% - Акцент2 2 16" xfId="1090"/>
    <cellStyle name="20% - Акцент2 2 17" xfId="1140"/>
    <cellStyle name="20% - Акцент2 2 2" xfId="226"/>
    <cellStyle name="20% — акцент2 2 2" xfId="691"/>
    <cellStyle name="20% - Акцент2 2 2 2" xfId="651"/>
    <cellStyle name="20% - Акцент2 2 2 3" xfId="912"/>
    <cellStyle name="20% - Акцент2 2 3" xfId="269"/>
    <cellStyle name="20% — акцент2 2 3" xfId="936"/>
    <cellStyle name="20% - Акцент2 2 3 2" xfId="692"/>
    <cellStyle name="20% - Акцент2 2 4" xfId="331"/>
    <cellStyle name="20% - Акцент2 2 4 2" xfId="754"/>
    <cellStyle name="20% - Акцент2 2 5" xfId="341"/>
    <cellStyle name="20% - Акцент2 2 5 2" xfId="764"/>
    <cellStyle name="20% - Акцент2 2 6" xfId="391"/>
    <cellStyle name="20% - Акцент2 2 6 2" xfId="814"/>
    <cellStyle name="20% - Акцент2 2 7" xfId="440"/>
    <cellStyle name="20% - Акцент2 2 7 2" xfId="863"/>
    <cellStyle name="20% - Акцент2 2 8" xfId="490"/>
    <cellStyle name="20% - Акцент2 2 9" xfId="587"/>
    <cellStyle name="20% - Акцент2 3" xfId="6"/>
    <cellStyle name="20% — акцент2 3" xfId="332"/>
    <cellStyle name="20% - Акцент2 3 10" xfId="630"/>
    <cellStyle name="20% - Акцент2 3 11" xfId="536"/>
    <cellStyle name="20% - Акцент2 3 12" xfId="967"/>
    <cellStyle name="20% - Акцент2 3 13" xfId="1017"/>
    <cellStyle name="20% - Акцент2 3 14" xfId="1077"/>
    <cellStyle name="20% - Акцент2 3 15" xfId="1091"/>
    <cellStyle name="20% - Акцент2 3 16" xfId="1141"/>
    <cellStyle name="20% - Акцент2 3 2" xfId="227"/>
    <cellStyle name="20% — акцент2 3 2" xfId="755"/>
    <cellStyle name="20% - Акцент2 3 2 2" xfId="652"/>
    <cellStyle name="20% - Акцент2 3 2 3" xfId="913"/>
    <cellStyle name="20% - Акцент2 3 3" xfId="270"/>
    <cellStyle name="20% — акцент2 3 3" xfId="956"/>
    <cellStyle name="20% - Акцент2 3 3 2" xfId="693"/>
    <cellStyle name="20% - Акцент2 3 4" xfId="342"/>
    <cellStyle name="20% - Акцент2 3 4 2" xfId="765"/>
    <cellStyle name="20% - Акцент2 3 5" xfId="392"/>
    <cellStyle name="20% - Акцент2 3 5 2" xfId="815"/>
    <cellStyle name="20% - Акцент2 3 6" xfId="441"/>
    <cellStyle name="20% - Акцент2 3 6 2" xfId="864"/>
    <cellStyle name="20% - Акцент2 3 7" xfId="491"/>
    <cellStyle name="20% - Акцент2 3 8" xfId="586"/>
    <cellStyle name="20% - Акцент2 3 9" xfId="615"/>
    <cellStyle name="20% - Акцент2 4" xfId="7"/>
    <cellStyle name="20% - Акцент2 4 10" xfId="1092"/>
    <cellStyle name="20% - Акцент2 4 11" xfId="1142"/>
    <cellStyle name="20% - Акцент2 4 2" xfId="228"/>
    <cellStyle name="20% - Акцент2 4 2 2" xfId="653"/>
    <cellStyle name="20% - Акцент2 4 3" xfId="271"/>
    <cellStyle name="20% - Акцент2 4 3 2" xfId="694"/>
    <cellStyle name="20% - Акцент2 4 4" xfId="343"/>
    <cellStyle name="20% - Акцент2 4 4 2" xfId="766"/>
    <cellStyle name="20% - Акцент2 4 5" xfId="393"/>
    <cellStyle name="20% - Акцент2 4 5 2" xfId="816"/>
    <cellStyle name="20% - Акцент2 4 6" xfId="442"/>
    <cellStyle name="20% - Акцент2 4 6 2" xfId="865"/>
    <cellStyle name="20% - Акцент2 4 7" xfId="492"/>
    <cellStyle name="20% - Акцент2 4 8" xfId="968"/>
    <cellStyle name="20% - Акцент2 4 9" xfId="1018"/>
    <cellStyle name="20% - Акцент2 5" xfId="340"/>
    <cellStyle name="20% - Акцент2 5 2" xfId="763"/>
    <cellStyle name="20% - Акцент2 6" xfId="390"/>
    <cellStyle name="20% - Акцент2 6 2" xfId="813"/>
    <cellStyle name="20% - Акцент2 7" xfId="439"/>
    <cellStyle name="20% - Акцент2 7 2" xfId="862"/>
    <cellStyle name="20% - Акцент2 8" xfId="489"/>
    <cellStyle name="20% - Акцент2 9" xfId="588"/>
    <cellStyle name="20% — акцент3" xfId="207" builtinId="38" customBuiltin="1"/>
    <cellStyle name="20% - Акцент3 10" xfId="637"/>
    <cellStyle name="20% - Акцент3 11" xfId="969"/>
    <cellStyle name="20% - Акцент3 12" xfId="1019"/>
    <cellStyle name="20% - Акцент3 13" xfId="1093"/>
    <cellStyle name="20% - Акцент3 14" xfId="1143"/>
    <cellStyle name="20% - Акцент3 2" xfId="8"/>
    <cellStyle name="20% — акцент3 2" xfId="272"/>
    <cellStyle name="20% - Акцент3 2 10" xfId="613"/>
    <cellStyle name="20% - Акцент3 2 11" xfId="625"/>
    <cellStyle name="20% - Акцент3 2 12" xfId="960"/>
    <cellStyle name="20% - Акцент3 2 13" xfId="970"/>
    <cellStyle name="20% - Акцент3 2 14" xfId="1020"/>
    <cellStyle name="20% - Акцент3 2 15" xfId="1076"/>
    <cellStyle name="20% - Акцент3 2 16" xfId="1094"/>
    <cellStyle name="20% - Акцент3 2 17" xfId="1144"/>
    <cellStyle name="20% - Акцент3 2 2" xfId="229"/>
    <cellStyle name="20% — акцент3 2 2" xfId="695"/>
    <cellStyle name="20% - Акцент3 2 2 2" xfId="654"/>
    <cellStyle name="20% - Акцент3 2 2 3" xfId="914"/>
    <cellStyle name="20% - Акцент3 2 3" xfId="273"/>
    <cellStyle name="20% — акцент3 2 3" xfId="937"/>
    <cellStyle name="20% - Акцент3 2 3 2" xfId="696"/>
    <cellStyle name="20% - Акцент3 2 4" xfId="329"/>
    <cellStyle name="20% - Акцент3 2 4 2" xfId="752"/>
    <cellStyle name="20% - Акцент3 2 5" xfId="345"/>
    <cellStyle name="20% - Акцент3 2 5 2" xfId="768"/>
    <cellStyle name="20% - Акцент3 2 6" xfId="395"/>
    <cellStyle name="20% - Акцент3 2 6 2" xfId="818"/>
    <cellStyle name="20% - Акцент3 2 7" xfId="444"/>
    <cellStyle name="20% - Акцент3 2 7 2" xfId="867"/>
    <cellStyle name="20% - Акцент3 2 8" xfId="494"/>
    <cellStyle name="20% - Акцент3 2 9" xfId="582"/>
    <cellStyle name="20% - Акцент3 3" xfId="9"/>
    <cellStyle name="20% — акцент3 3" xfId="330"/>
    <cellStyle name="20% - Акцент3 3 10" xfId="624"/>
    <cellStyle name="20% - Акцент3 3 11" xfId="958"/>
    <cellStyle name="20% - Акцент3 3 12" xfId="971"/>
    <cellStyle name="20% - Акцент3 3 13" xfId="1021"/>
    <cellStyle name="20% - Акцент3 3 14" xfId="1074"/>
    <cellStyle name="20% - Акцент3 3 15" xfId="1095"/>
    <cellStyle name="20% - Акцент3 3 16" xfId="1145"/>
    <cellStyle name="20% - Акцент3 3 2" xfId="230"/>
    <cellStyle name="20% — акцент3 3 2" xfId="753"/>
    <cellStyle name="20% - Акцент3 3 2 2" xfId="655"/>
    <cellStyle name="20% - Акцент3 3 2 3" xfId="915"/>
    <cellStyle name="20% - Акцент3 3 3" xfId="274"/>
    <cellStyle name="20% — акцент3 3 3" xfId="955"/>
    <cellStyle name="20% - Акцент3 3 3 2" xfId="697"/>
    <cellStyle name="20% - Акцент3 3 4" xfId="346"/>
    <cellStyle name="20% - Акцент3 3 4 2" xfId="769"/>
    <cellStyle name="20% - Акцент3 3 5" xfId="396"/>
    <cellStyle name="20% - Акцент3 3 5 2" xfId="819"/>
    <cellStyle name="20% - Акцент3 3 6" xfId="445"/>
    <cellStyle name="20% - Акцент3 3 6 2" xfId="868"/>
    <cellStyle name="20% - Акцент3 3 7" xfId="495"/>
    <cellStyle name="20% - Акцент3 3 8" xfId="581"/>
    <cellStyle name="20% - Акцент3 3 9" xfId="612"/>
    <cellStyle name="20% - Акцент3 4" xfId="10"/>
    <cellStyle name="20% - Акцент3 4 10" xfId="1096"/>
    <cellStyle name="20% - Акцент3 4 11" xfId="1146"/>
    <cellStyle name="20% - Акцент3 4 2" xfId="231"/>
    <cellStyle name="20% - Акцент3 4 2 2" xfId="656"/>
    <cellStyle name="20% - Акцент3 4 3" xfId="275"/>
    <cellStyle name="20% - Акцент3 4 3 2" xfId="698"/>
    <cellStyle name="20% - Акцент3 4 4" xfId="347"/>
    <cellStyle name="20% - Акцент3 4 4 2" xfId="770"/>
    <cellStyle name="20% - Акцент3 4 5" xfId="397"/>
    <cellStyle name="20% - Акцент3 4 5 2" xfId="820"/>
    <cellStyle name="20% - Акцент3 4 6" xfId="446"/>
    <cellStyle name="20% - Акцент3 4 6 2" xfId="869"/>
    <cellStyle name="20% - Акцент3 4 7" xfId="496"/>
    <cellStyle name="20% - Акцент3 4 8" xfId="972"/>
    <cellStyle name="20% - Акцент3 4 9" xfId="1022"/>
    <cellStyle name="20% - Акцент3 5" xfId="344"/>
    <cellStyle name="20% - Акцент3 5 2" xfId="767"/>
    <cellStyle name="20% - Акцент3 6" xfId="394"/>
    <cellStyle name="20% - Акцент3 6 2" xfId="817"/>
    <cellStyle name="20% - Акцент3 7" xfId="443"/>
    <cellStyle name="20% - Акцент3 7 2" xfId="866"/>
    <cellStyle name="20% - Акцент3 8" xfId="493"/>
    <cellStyle name="20% - Акцент3 9" xfId="584"/>
    <cellStyle name="20% — акцент4" xfId="211" builtinId="42" customBuiltin="1"/>
    <cellStyle name="20% - Акцент4 10" xfId="639"/>
    <cellStyle name="20% - Акцент4 11" xfId="973"/>
    <cellStyle name="20% - Акцент4 12" xfId="1023"/>
    <cellStyle name="20% - Акцент4 13" xfId="1097"/>
    <cellStyle name="20% - Акцент4 14" xfId="1147"/>
    <cellStyle name="20% - Акцент4 2" xfId="11"/>
    <cellStyle name="20% — акцент4 2" xfId="276"/>
    <cellStyle name="20% - Акцент4 2 10" xfId="611"/>
    <cellStyle name="20% - Акцент4 2 11" xfId="623"/>
    <cellStyle name="20% - Акцент4 2 12" xfId="537"/>
    <cellStyle name="20% - Акцент4 2 13" xfId="974"/>
    <cellStyle name="20% - Акцент4 2 14" xfId="1024"/>
    <cellStyle name="20% - Акцент4 2 15" xfId="1073"/>
    <cellStyle name="20% - Акцент4 2 16" xfId="1098"/>
    <cellStyle name="20% - Акцент4 2 17" xfId="1148"/>
    <cellStyle name="20% - Акцент4 2 2" xfId="232"/>
    <cellStyle name="20% — акцент4 2 2" xfId="699"/>
    <cellStyle name="20% - Акцент4 2 2 2" xfId="657"/>
    <cellStyle name="20% - Акцент4 2 2 3" xfId="916"/>
    <cellStyle name="20% - Акцент4 2 3" xfId="277"/>
    <cellStyle name="20% — акцент4 2 3" xfId="938"/>
    <cellStyle name="20% - Акцент4 2 3 2" xfId="700"/>
    <cellStyle name="20% - Акцент4 2 4" xfId="326"/>
    <cellStyle name="20% - Акцент4 2 4 2" xfId="749"/>
    <cellStyle name="20% - Акцент4 2 5" xfId="349"/>
    <cellStyle name="20% - Акцент4 2 5 2" xfId="772"/>
    <cellStyle name="20% - Акцент4 2 6" xfId="399"/>
    <cellStyle name="20% - Акцент4 2 6 2" xfId="822"/>
    <cellStyle name="20% - Акцент4 2 7" xfId="448"/>
    <cellStyle name="20% - Акцент4 2 7 2" xfId="871"/>
    <cellStyle name="20% - Акцент4 2 8" xfId="498"/>
    <cellStyle name="20% - Акцент4 2 9" xfId="578"/>
    <cellStyle name="20% - Акцент4 3" xfId="12"/>
    <cellStyle name="20% — акцент4 3" xfId="327"/>
    <cellStyle name="20% - Акцент4 3 10" xfId="622"/>
    <cellStyle name="20% - Акцент4 3 11" xfId="641"/>
    <cellStyle name="20% - Акцент4 3 12" xfId="975"/>
    <cellStyle name="20% - Акцент4 3 13" xfId="1025"/>
    <cellStyle name="20% - Акцент4 3 14" xfId="1072"/>
    <cellStyle name="20% - Акцент4 3 15" xfId="1099"/>
    <cellStyle name="20% - Акцент4 3 16" xfId="1149"/>
    <cellStyle name="20% - Акцент4 3 2" xfId="233"/>
    <cellStyle name="20% — акцент4 3 2" xfId="750"/>
    <cellStyle name="20% - Акцент4 3 2 2" xfId="658"/>
    <cellStyle name="20% - Акцент4 3 2 3" xfId="917"/>
    <cellStyle name="20% - Акцент4 3 3" xfId="278"/>
    <cellStyle name="20% — акцент4 3 3" xfId="954"/>
    <cellStyle name="20% - Акцент4 3 3 2" xfId="701"/>
    <cellStyle name="20% - Акцент4 3 4" xfId="350"/>
    <cellStyle name="20% - Акцент4 3 4 2" xfId="773"/>
    <cellStyle name="20% - Акцент4 3 5" xfId="400"/>
    <cellStyle name="20% - Акцент4 3 5 2" xfId="823"/>
    <cellStyle name="20% - Акцент4 3 6" xfId="449"/>
    <cellStyle name="20% - Акцент4 3 6 2" xfId="872"/>
    <cellStyle name="20% - Акцент4 3 7" xfId="499"/>
    <cellStyle name="20% - Акцент4 3 8" xfId="577"/>
    <cellStyle name="20% - Акцент4 3 9" xfId="610"/>
    <cellStyle name="20% - Акцент4 4" xfId="13"/>
    <cellStyle name="20% - Акцент4 4 10" xfId="1100"/>
    <cellStyle name="20% - Акцент4 4 11" xfId="1150"/>
    <cellStyle name="20% - Акцент4 4 2" xfId="234"/>
    <cellStyle name="20% - Акцент4 4 2 2" xfId="659"/>
    <cellStyle name="20% - Акцент4 4 3" xfId="279"/>
    <cellStyle name="20% - Акцент4 4 3 2" xfId="702"/>
    <cellStyle name="20% - Акцент4 4 4" xfId="351"/>
    <cellStyle name="20% - Акцент4 4 4 2" xfId="774"/>
    <cellStyle name="20% - Акцент4 4 5" xfId="401"/>
    <cellStyle name="20% - Акцент4 4 5 2" xfId="824"/>
    <cellStyle name="20% - Акцент4 4 6" xfId="450"/>
    <cellStyle name="20% - Акцент4 4 6 2" xfId="873"/>
    <cellStyle name="20% - Акцент4 4 7" xfId="500"/>
    <cellStyle name="20% - Акцент4 4 8" xfId="976"/>
    <cellStyle name="20% - Акцент4 4 9" xfId="1026"/>
    <cellStyle name="20% - Акцент4 5" xfId="348"/>
    <cellStyle name="20% - Акцент4 5 2" xfId="771"/>
    <cellStyle name="20% - Акцент4 6" xfId="398"/>
    <cellStyle name="20% - Акцент4 6 2" xfId="821"/>
    <cellStyle name="20% - Акцент4 7" xfId="447"/>
    <cellStyle name="20% - Акцент4 7 2" xfId="870"/>
    <cellStyle name="20% - Акцент4 8" xfId="497"/>
    <cellStyle name="20% - Акцент4 9" xfId="579"/>
    <cellStyle name="20% — акцент5" xfId="215" builtinId="46" customBuiltin="1"/>
    <cellStyle name="20% - Акцент5 10" xfId="642"/>
    <cellStyle name="20% - Акцент5 11" xfId="977"/>
    <cellStyle name="20% - Акцент5 12" xfId="1027"/>
    <cellStyle name="20% - Акцент5 13" xfId="1101"/>
    <cellStyle name="20% - Акцент5 14" xfId="1151"/>
    <cellStyle name="20% - Акцент5 2" xfId="14"/>
    <cellStyle name="20% — акцент5 2" xfId="280"/>
    <cellStyle name="20% - Акцент5 2 10" xfId="621"/>
    <cellStyle name="20% - Акцент5 2 11" xfId="631"/>
    <cellStyle name="20% - Акцент5 2 12" xfId="614"/>
    <cellStyle name="20% - Акцент5 2 13" xfId="978"/>
    <cellStyle name="20% - Акцент5 2 14" xfId="1028"/>
    <cellStyle name="20% - Акцент5 2 15" xfId="1081"/>
    <cellStyle name="20% - Акцент5 2 16" xfId="1102"/>
    <cellStyle name="20% - Акцент5 2 17" xfId="1152"/>
    <cellStyle name="20% - Акцент5 2 2" xfId="235"/>
    <cellStyle name="20% — акцент5 2 2" xfId="703"/>
    <cellStyle name="20% - Акцент5 2 2 2" xfId="660"/>
    <cellStyle name="20% - Акцент5 2 2 3" xfId="918"/>
    <cellStyle name="20% - Акцент5 2 3" xfId="281"/>
    <cellStyle name="20% — акцент5 2 3" xfId="939"/>
    <cellStyle name="20% - Акцент5 2 3 2" xfId="704"/>
    <cellStyle name="20% - Акцент5 2 4" xfId="324"/>
    <cellStyle name="20% - Акцент5 2 4 2" xfId="747"/>
    <cellStyle name="20% - Акцент5 2 5" xfId="353"/>
    <cellStyle name="20% - Акцент5 2 5 2" xfId="776"/>
    <cellStyle name="20% - Акцент5 2 6" xfId="403"/>
    <cellStyle name="20% - Акцент5 2 6 2" xfId="826"/>
    <cellStyle name="20% - Акцент5 2 7" xfId="452"/>
    <cellStyle name="20% - Акцент5 2 7 2" xfId="875"/>
    <cellStyle name="20% - Акцент5 2 8" xfId="502"/>
    <cellStyle name="20% - Акцент5 2 9" xfId="575"/>
    <cellStyle name="20% - Акцент5 3" xfId="15"/>
    <cellStyle name="20% — акцент5 3" xfId="325"/>
    <cellStyle name="20% - Акцент5 3 10" xfId="585"/>
    <cellStyle name="20% - Акцент5 3 11" xfId="644"/>
    <cellStyle name="20% - Акцент5 3 12" xfId="979"/>
    <cellStyle name="20% - Акцент5 3 13" xfId="1029"/>
    <cellStyle name="20% - Акцент5 3 14" xfId="1071"/>
    <cellStyle name="20% - Акцент5 3 15" xfId="1103"/>
    <cellStyle name="20% - Акцент5 3 16" xfId="1153"/>
    <cellStyle name="20% - Акцент5 3 2" xfId="236"/>
    <cellStyle name="20% — акцент5 3 2" xfId="748"/>
    <cellStyle name="20% - Акцент5 3 2 2" xfId="661"/>
    <cellStyle name="20% - Акцент5 3 2 3" xfId="919"/>
    <cellStyle name="20% - Акцент5 3 3" xfId="282"/>
    <cellStyle name="20% — акцент5 3 3" xfId="953"/>
    <cellStyle name="20% - Акцент5 3 3 2" xfId="705"/>
    <cellStyle name="20% - Акцент5 3 4" xfId="354"/>
    <cellStyle name="20% - Акцент5 3 4 2" xfId="777"/>
    <cellStyle name="20% - Акцент5 3 5" xfId="404"/>
    <cellStyle name="20% - Акцент5 3 5 2" xfId="827"/>
    <cellStyle name="20% - Акцент5 3 6" xfId="453"/>
    <cellStyle name="20% - Акцент5 3 6 2" xfId="876"/>
    <cellStyle name="20% - Акцент5 3 7" xfId="503"/>
    <cellStyle name="20% - Акцент5 3 8" xfId="574"/>
    <cellStyle name="20% - Акцент5 3 9" xfId="620"/>
    <cellStyle name="20% - Акцент5 4" xfId="16"/>
    <cellStyle name="20% - Акцент5 4 10" xfId="1104"/>
    <cellStyle name="20% - Акцент5 4 11" xfId="1154"/>
    <cellStyle name="20% - Акцент5 4 2" xfId="237"/>
    <cellStyle name="20% - Акцент5 4 2 2" xfId="662"/>
    <cellStyle name="20% - Акцент5 4 3" xfId="283"/>
    <cellStyle name="20% - Акцент5 4 3 2" xfId="706"/>
    <cellStyle name="20% - Акцент5 4 4" xfId="355"/>
    <cellStyle name="20% - Акцент5 4 4 2" xfId="778"/>
    <cellStyle name="20% - Акцент5 4 5" xfId="405"/>
    <cellStyle name="20% - Акцент5 4 5 2" xfId="828"/>
    <cellStyle name="20% - Акцент5 4 6" xfId="454"/>
    <cellStyle name="20% - Акцент5 4 6 2" xfId="877"/>
    <cellStyle name="20% - Акцент5 4 7" xfId="504"/>
    <cellStyle name="20% - Акцент5 4 8" xfId="980"/>
    <cellStyle name="20% - Акцент5 4 9" xfId="1030"/>
    <cellStyle name="20% - Акцент5 5" xfId="352"/>
    <cellStyle name="20% - Акцент5 5 2" xfId="775"/>
    <cellStyle name="20% - Акцент5 6" xfId="402"/>
    <cellStyle name="20% - Акцент5 6 2" xfId="825"/>
    <cellStyle name="20% - Акцент5 7" xfId="451"/>
    <cellStyle name="20% - Акцент5 7 2" xfId="874"/>
    <cellStyle name="20% - Акцент5 8" xfId="501"/>
    <cellStyle name="20% - Акцент5 9" xfId="593"/>
    <cellStyle name="20% — акцент6" xfId="219" builtinId="50" customBuiltin="1"/>
    <cellStyle name="20% - Акцент6 10" xfId="645"/>
    <cellStyle name="20% - Акцент6 11" xfId="981"/>
    <cellStyle name="20% - Акцент6 12" xfId="1031"/>
    <cellStyle name="20% - Акцент6 13" xfId="1105"/>
    <cellStyle name="20% - Акцент6 14" xfId="1155"/>
    <cellStyle name="20% - Акцент6 2" xfId="17"/>
    <cellStyle name="20% — акцент6 2" xfId="284"/>
    <cellStyle name="20% - Акцент6 2 10" xfId="609"/>
    <cellStyle name="20% - Акцент6 2 11" xfId="580"/>
    <cellStyle name="20% - Акцент6 2 12" xfId="538"/>
    <cellStyle name="20% - Акцент6 2 13" xfId="982"/>
    <cellStyle name="20% - Акцент6 2 14" xfId="1032"/>
    <cellStyle name="20% - Акцент6 2 15" xfId="1070"/>
    <cellStyle name="20% - Акцент6 2 16" xfId="1106"/>
    <cellStyle name="20% - Акцент6 2 17" xfId="1156"/>
    <cellStyle name="20% - Акцент6 2 2" xfId="238"/>
    <cellStyle name="20% — акцент6 2 2" xfId="707"/>
    <cellStyle name="20% - Акцент6 2 2 2" xfId="663"/>
    <cellStyle name="20% - Акцент6 2 2 3" xfId="920"/>
    <cellStyle name="20% - Акцент6 2 3" xfId="285"/>
    <cellStyle name="20% — акцент6 2 3" xfId="940"/>
    <cellStyle name="20% - Акцент6 2 3 2" xfId="708"/>
    <cellStyle name="20% - Акцент6 2 4" xfId="322"/>
    <cellStyle name="20% - Акцент6 2 4 2" xfId="745"/>
    <cellStyle name="20% - Акцент6 2 5" xfId="357"/>
    <cellStyle name="20% - Акцент6 2 5 2" xfId="780"/>
    <cellStyle name="20% - Акцент6 2 6" xfId="407"/>
    <cellStyle name="20% - Акцент6 2 6 2" xfId="830"/>
    <cellStyle name="20% - Акцент6 2 7" xfId="456"/>
    <cellStyle name="20% - Акцент6 2 7 2" xfId="879"/>
    <cellStyle name="20% - Акцент6 2 8" xfId="506"/>
    <cellStyle name="20% - Акцент6 2 9" xfId="572"/>
    <cellStyle name="20% - Акцент6 3" xfId="18"/>
    <cellStyle name="20% — акцент6 3" xfId="323"/>
    <cellStyle name="20% - Акцент6 3 10" xfId="576"/>
    <cellStyle name="20% - Акцент6 3 11" xfId="539"/>
    <cellStyle name="20% - Акцент6 3 12" xfId="983"/>
    <cellStyle name="20% - Акцент6 3 13" xfId="1033"/>
    <cellStyle name="20% - Акцент6 3 14" xfId="1069"/>
    <cellStyle name="20% - Акцент6 3 15" xfId="1107"/>
    <cellStyle name="20% - Акцент6 3 16" xfId="1157"/>
    <cellStyle name="20% - Акцент6 3 2" xfId="239"/>
    <cellStyle name="20% — акцент6 3 2" xfId="746"/>
    <cellStyle name="20% - Акцент6 3 2 2" xfId="664"/>
    <cellStyle name="20% - Акцент6 3 2 3" xfId="921"/>
    <cellStyle name="20% - Акцент6 3 3" xfId="286"/>
    <cellStyle name="20% — акцент6 3 3" xfId="952"/>
    <cellStyle name="20% - Акцент6 3 3 2" xfId="709"/>
    <cellStyle name="20% - Акцент6 3 4" xfId="358"/>
    <cellStyle name="20% - Акцент6 3 4 2" xfId="781"/>
    <cellStyle name="20% - Акцент6 3 5" xfId="408"/>
    <cellStyle name="20% - Акцент6 3 5 2" xfId="831"/>
    <cellStyle name="20% - Акцент6 3 6" xfId="457"/>
    <cellStyle name="20% - Акцент6 3 6 2" xfId="880"/>
    <cellStyle name="20% - Акцент6 3 7" xfId="507"/>
    <cellStyle name="20% - Акцент6 3 8" xfId="571"/>
    <cellStyle name="20% - Акцент6 3 9" xfId="592"/>
    <cellStyle name="20% - Акцент6 4" xfId="19"/>
    <cellStyle name="20% - Акцент6 4 10" xfId="1108"/>
    <cellStyle name="20% - Акцент6 4 11" xfId="1158"/>
    <cellStyle name="20% - Акцент6 4 2" xfId="240"/>
    <cellStyle name="20% - Акцент6 4 2 2" xfId="665"/>
    <cellStyle name="20% - Акцент6 4 3" xfId="287"/>
    <cellStyle name="20% - Акцент6 4 3 2" xfId="710"/>
    <cellStyle name="20% - Акцент6 4 4" xfId="359"/>
    <cellStyle name="20% - Акцент6 4 4 2" xfId="782"/>
    <cellStyle name="20% - Акцент6 4 5" xfId="409"/>
    <cellStyle name="20% - Акцент6 4 5 2" xfId="832"/>
    <cellStyle name="20% - Акцент6 4 6" xfId="458"/>
    <cellStyle name="20% - Акцент6 4 6 2" xfId="881"/>
    <cellStyle name="20% - Акцент6 4 7" xfId="508"/>
    <cellStyle name="20% - Акцент6 4 8" xfId="984"/>
    <cellStyle name="20% - Акцент6 4 9" xfId="1034"/>
    <cellStyle name="20% - Акцент6 5" xfId="356"/>
    <cellStyle name="20% - Акцент6 5 2" xfId="779"/>
    <cellStyle name="20% - Акцент6 6" xfId="406"/>
    <cellStyle name="20% - Акцент6 6 2" xfId="829"/>
    <cellStyle name="20% - Акцент6 7" xfId="455"/>
    <cellStyle name="20% - Акцент6 7 2" xfId="878"/>
    <cellStyle name="20% - Акцент6 8" xfId="505"/>
    <cellStyle name="20% - Акцент6 9" xfId="573"/>
    <cellStyle name="40% — акцент1" xfId="200" builtinId="31" customBuiltin="1"/>
    <cellStyle name="40% - Акцент1 10" xfId="633"/>
    <cellStyle name="40% - Акцент1 11" xfId="985"/>
    <cellStyle name="40% - Акцент1 12" xfId="1035"/>
    <cellStyle name="40% - Акцент1 13" xfId="1109"/>
    <cellStyle name="40% - Акцент1 14" xfId="1159"/>
    <cellStyle name="40% - Акцент1 2" xfId="20"/>
    <cellStyle name="40% — акцент1 2" xfId="288"/>
    <cellStyle name="40% - Акцент1 2 10" xfId="608"/>
    <cellStyle name="40% - Акцент1 2 11" xfId="570"/>
    <cellStyle name="40% - Акцент1 2 12" xfId="540"/>
    <cellStyle name="40% - Акцент1 2 13" xfId="986"/>
    <cellStyle name="40% - Акцент1 2 14" xfId="1036"/>
    <cellStyle name="40% - Акцент1 2 15" xfId="1068"/>
    <cellStyle name="40% - Акцент1 2 16" xfId="1110"/>
    <cellStyle name="40% - Акцент1 2 17" xfId="1160"/>
    <cellStyle name="40% - Акцент1 2 2" xfId="241"/>
    <cellStyle name="40% — акцент1 2 2" xfId="711"/>
    <cellStyle name="40% - Акцент1 2 2 2" xfId="666"/>
    <cellStyle name="40% - Акцент1 2 2 3" xfId="922"/>
    <cellStyle name="40% - Акцент1 2 3" xfId="289"/>
    <cellStyle name="40% — акцент1 2 3" xfId="941"/>
    <cellStyle name="40% - Акцент1 2 3 2" xfId="712"/>
    <cellStyle name="40% - Акцент1 2 4" xfId="320"/>
    <cellStyle name="40% - Акцент1 2 4 2" xfId="743"/>
    <cellStyle name="40% - Акцент1 2 5" xfId="361"/>
    <cellStyle name="40% - Акцент1 2 5 2" xfId="784"/>
    <cellStyle name="40% - Акцент1 2 6" xfId="411"/>
    <cellStyle name="40% - Акцент1 2 6 2" xfId="834"/>
    <cellStyle name="40% - Акцент1 2 7" xfId="460"/>
    <cellStyle name="40% - Акцент1 2 7 2" xfId="883"/>
    <cellStyle name="40% - Акцент1 2 8" xfId="510"/>
    <cellStyle name="40% - Акцент1 2 9" xfId="568"/>
    <cellStyle name="40% - Акцент1 3" xfId="21"/>
    <cellStyle name="40% — акцент1 3" xfId="321"/>
    <cellStyle name="40% - Акцент1 3 10" xfId="596"/>
    <cellStyle name="40% - Акцент1 3 11" xfId="541"/>
    <cellStyle name="40% - Акцент1 3 12" xfId="987"/>
    <cellStyle name="40% - Акцент1 3 13" xfId="1037"/>
    <cellStyle name="40% - Акцент1 3 14" xfId="1067"/>
    <cellStyle name="40% - Акцент1 3 15" xfId="1111"/>
    <cellStyle name="40% - Акцент1 3 16" xfId="1161"/>
    <cellStyle name="40% - Акцент1 3 2" xfId="242"/>
    <cellStyle name="40% — акцент1 3 2" xfId="744"/>
    <cellStyle name="40% - Акцент1 3 2 2" xfId="667"/>
    <cellStyle name="40% - Акцент1 3 2 3" xfId="923"/>
    <cellStyle name="40% - Акцент1 3 3" xfId="290"/>
    <cellStyle name="40% — акцент1 3 3" xfId="951"/>
    <cellStyle name="40% - Акцент1 3 3 2" xfId="713"/>
    <cellStyle name="40% - Акцент1 3 4" xfId="362"/>
    <cellStyle name="40% - Акцент1 3 4 2" xfId="785"/>
    <cellStyle name="40% - Акцент1 3 5" xfId="412"/>
    <cellStyle name="40% - Акцент1 3 5 2" xfId="835"/>
    <cellStyle name="40% - Акцент1 3 6" xfId="461"/>
    <cellStyle name="40% - Акцент1 3 6 2" xfId="884"/>
    <cellStyle name="40% - Акцент1 3 7" xfId="511"/>
    <cellStyle name="40% - Акцент1 3 8" xfId="567"/>
    <cellStyle name="40% - Акцент1 3 9" xfId="607"/>
    <cellStyle name="40% - Акцент1 4" xfId="22"/>
    <cellStyle name="40% - Акцент1 4 10" xfId="1112"/>
    <cellStyle name="40% - Акцент1 4 11" xfId="1162"/>
    <cellStyle name="40% - Акцент1 4 2" xfId="243"/>
    <cellStyle name="40% - Акцент1 4 2 2" xfId="668"/>
    <cellStyle name="40% - Акцент1 4 3" xfId="291"/>
    <cellStyle name="40% - Акцент1 4 3 2" xfId="714"/>
    <cellStyle name="40% - Акцент1 4 4" xfId="363"/>
    <cellStyle name="40% - Акцент1 4 4 2" xfId="786"/>
    <cellStyle name="40% - Акцент1 4 5" xfId="413"/>
    <cellStyle name="40% - Акцент1 4 5 2" xfId="836"/>
    <cellStyle name="40% - Акцент1 4 6" xfId="462"/>
    <cellStyle name="40% - Акцент1 4 6 2" xfId="885"/>
    <cellStyle name="40% - Акцент1 4 7" xfId="512"/>
    <cellStyle name="40% - Акцент1 4 8" xfId="988"/>
    <cellStyle name="40% - Акцент1 4 9" xfId="1038"/>
    <cellStyle name="40% - Акцент1 5" xfId="360"/>
    <cellStyle name="40% - Акцент1 5 2" xfId="783"/>
    <cellStyle name="40% - Акцент1 6" xfId="410"/>
    <cellStyle name="40% - Акцент1 6 2" xfId="833"/>
    <cellStyle name="40% - Акцент1 7" xfId="459"/>
    <cellStyle name="40% - Акцент1 7 2" xfId="882"/>
    <cellStyle name="40% - Акцент1 8" xfId="509"/>
    <cellStyle name="40% - Акцент1 9" xfId="569"/>
    <cellStyle name="40% — акцент2" xfId="204" builtinId="35" customBuiltin="1"/>
    <cellStyle name="40% - Акцент2 10" xfId="635"/>
    <cellStyle name="40% - Акцент2 11" xfId="989"/>
    <cellStyle name="40% - Акцент2 12" xfId="1039"/>
    <cellStyle name="40% - Акцент2 13" xfId="1113"/>
    <cellStyle name="40% - Акцент2 14" xfId="1163"/>
    <cellStyle name="40% - Акцент2 2" xfId="23"/>
    <cellStyle name="40% — акцент2 2" xfId="292"/>
    <cellStyle name="40% - Акцент2 2 10" xfId="606"/>
    <cellStyle name="40% - Акцент2 2 11" xfId="561"/>
    <cellStyle name="40% - Акцент2 2 12" xfId="542"/>
    <cellStyle name="40% - Акцент2 2 13" xfId="990"/>
    <cellStyle name="40% - Акцент2 2 14" xfId="1040"/>
    <cellStyle name="40% - Акцент2 2 15" xfId="1083"/>
    <cellStyle name="40% - Акцент2 2 16" xfId="1114"/>
    <cellStyle name="40% - Акцент2 2 17" xfId="1164"/>
    <cellStyle name="40% - Акцент2 2 2" xfId="244"/>
    <cellStyle name="40% — акцент2 2 2" xfId="715"/>
    <cellStyle name="40% - Акцент2 2 2 2" xfId="669"/>
    <cellStyle name="40% - Акцент2 2 2 3" xfId="924"/>
    <cellStyle name="40% - Акцент2 2 3" xfId="293"/>
    <cellStyle name="40% — акцент2 2 3" xfId="942"/>
    <cellStyle name="40% - Акцент2 2 3 2" xfId="716"/>
    <cellStyle name="40% - Акцент2 2 4" xfId="335"/>
    <cellStyle name="40% - Акцент2 2 4 2" xfId="758"/>
    <cellStyle name="40% - Акцент2 2 5" xfId="365"/>
    <cellStyle name="40% - Акцент2 2 5 2" xfId="788"/>
    <cellStyle name="40% - Акцент2 2 6" xfId="415"/>
    <cellStyle name="40% - Акцент2 2 6 2" xfId="838"/>
    <cellStyle name="40% - Акцент2 2 7" xfId="464"/>
    <cellStyle name="40% - Акцент2 2 7 2" xfId="887"/>
    <cellStyle name="40% - Акцент2 2 8" xfId="514"/>
    <cellStyle name="40% - Акцент2 2 9" xfId="566"/>
    <cellStyle name="40% - Акцент2 3" xfId="24"/>
    <cellStyle name="40% — акцент2 3" xfId="319"/>
    <cellStyle name="40% - Акцент2 3 10" xfId="557"/>
    <cellStyle name="40% - Акцент2 3 11" xfId="543"/>
    <cellStyle name="40% - Акцент2 3 12" xfId="991"/>
    <cellStyle name="40% - Акцент2 3 13" xfId="1041"/>
    <cellStyle name="40% - Акцент2 3 14" xfId="1082"/>
    <cellStyle name="40% - Акцент2 3 15" xfId="1115"/>
    <cellStyle name="40% - Акцент2 3 16" xfId="1165"/>
    <cellStyle name="40% - Акцент2 3 2" xfId="245"/>
    <cellStyle name="40% — акцент2 3 2" xfId="742"/>
    <cellStyle name="40% - Акцент2 3 2 2" xfId="670"/>
    <cellStyle name="40% - Акцент2 3 2 3" xfId="925"/>
    <cellStyle name="40% - Акцент2 3 3" xfId="294"/>
    <cellStyle name="40% — акцент2 3 3" xfId="950"/>
    <cellStyle name="40% - Акцент2 3 3 2" xfId="717"/>
    <cellStyle name="40% - Акцент2 3 4" xfId="366"/>
    <cellStyle name="40% - Акцент2 3 4 2" xfId="789"/>
    <cellStyle name="40% - Акцент2 3 5" xfId="416"/>
    <cellStyle name="40% - Акцент2 3 5 2" xfId="839"/>
    <cellStyle name="40% - Акцент2 3 6" xfId="465"/>
    <cellStyle name="40% - Акцент2 3 6 2" xfId="888"/>
    <cellStyle name="40% - Акцент2 3 7" xfId="515"/>
    <cellStyle name="40% - Акцент2 3 8" xfId="565"/>
    <cellStyle name="40% - Акцент2 3 9" xfId="605"/>
    <cellStyle name="40% - Акцент2 4" xfId="25"/>
    <cellStyle name="40% - Акцент2 4 10" xfId="1116"/>
    <cellStyle name="40% - Акцент2 4 11" xfId="1166"/>
    <cellStyle name="40% - Акцент2 4 2" xfId="246"/>
    <cellStyle name="40% - Акцент2 4 2 2" xfId="671"/>
    <cellStyle name="40% - Акцент2 4 3" xfId="295"/>
    <cellStyle name="40% - Акцент2 4 3 2" xfId="718"/>
    <cellStyle name="40% - Акцент2 4 4" xfId="367"/>
    <cellStyle name="40% - Акцент2 4 4 2" xfId="790"/>
    <cellStyle name="40% - Акцент2 4 5" xfId="417"/>
    <cellStyle name="40% - Акцент2 4 5 2" xfId="840"/>
    <cellStyle name="40% - Акцент2 4 6" xfId="466"/>
    <cellStyle name="40% - Акцент2 4 6 2" xfId="889"/>
    <cellStyle name="40% - Акцент2 4 7" xfId="516"/>
    <cellStyle name="40% - Акцент2 4 8" xfId="992"/>
    <cellStyle name="40% - Акцент2 4 9" xfId="1042"/>
    <cellStyle name="40% - Акцент2 5" xfId="364"/>
    <cellStyle name="40% - Акцент2 5 2" xfId="787"/>
    <cellStyle name="40% - Акцент2 6" xfId="414"/>
    <cellStyle name="40% - Акцент2 6 2" xfId="837"/>
    <cellStyle name="40% - Акцент2 7" xfId="463"/>
    <cellStyle name="40% - Акцент2 7 2" xfId="886"/>
    <cellStyle name="40% - Акцент2 8" xfId="513"/>
    <cellStyle name="40% - Акцент2 9" xfId="595"/>
    <cellStyle name="40% — акцент3" xfId="208" builtinId="39" customBuiltin="1"/>
    <cellStyle name="40% - Акцент3 10" xfId="638"/>
    <cellStyle name="40% - Акцент3 11" xfId="993"/>
    <cellStyle name="40% - Акцент3 12" xfId="1043"/>
    <cellStyle name="40% - Акцент3 13" xfId="1117"/>
    <cellStyle name="40% - Акцент3 14" xfId="1167"/>
    <cellStyle name="40% - Акцент3 2" xfId="26"/>
    <cellStyle name="40% — акцент3 2" xfId="296"/>
    <cellStyle name="40% - Акцент3 2 10" xfId="603"/>
    <cellStyle name="40% - Акцент3 2 11" xfId="550"/>
    <cellStyle name="40% - Акцент3 2 12" xfId="959"/>
    <cellStyle name="40% - Акцент3 2 13" xfId="994"/>
    <cellStyle name="40% - Акцент3 2 14" xfId="1044"/>
    <cellStyle name="40% - Акцент3 2 15" xfId="1066"/>
    <cellStyle name="40% - Акцент3 2 16" xfId="1118"/>
    <cellStyle name="40% - Акцент3 2 17" xfId="1168"/>
    <cellStyle name="40% - Акцент3 2 2" xfId="247"/>
    <cellStyle name="40% — акцент3 2 2" xfId="719"/>
    <cellStyle name="40% - Акцент3 2 2 2" xfId="672"/>
    <cellStyle name="40% - Акцент3 2 2 3" xfId="926"/>
    <cellStyle name="40% - Акцент3 2 3" xfId="297"/>
    <cellStyle name="40% — акцент3 2 3" xfId="943"/>
    <cellStyle name="40% - Акцент3 2 3 2" xfId="720"/>
    <cellStyle name="40% - Акцент3 2 4" xfId="318"/>
    <cellStyle name="40% - Акцент3 2 4 2" xfId="741"/>
    <cellStyle name="40% - Акцент3 2 5" xfId="369"/>
    <cellStyle name="40% - Акцент3 2 5 2" xfId="792"/>
    <cellStyle name="40% - Акцент3 2 6" xfId="419"/>
    <cellStyle name="40% - Акцент3 2 6 2" xfId="842"/>
    <cellStyle name="40% - Акцент3 2 7" xfId="468"/>
    <cellStyle name="40% - Акцент3 2 7 2" xfId="891"/>
    <cellStyle name="40% - Акцент3 2 8" xfId="518"/>
    <cellStyle name="40% - Акцент3 2 9" xfId="563"/>
    <cellStyle name="40% - Акцент3 3" xfId="27"/>
    <cellStyle name="40% — акцент3 3" xfId="263"/>
    <cellStyle name="40% - Акцент3 3 10" xfId="549"/>
    <cellStyle name="40% - Акцент3 3 11" xfId="909"/>
    <cellStyle name="40% - Акцент3 3 12" xfId="995"/>
    <cellStyle name="40% - Акцент3 3 13" xfId="1045"/>
    <cellStyle name="40% - Акцент3 3 14" xfId="1065"/>
    <cellStyle name="40% - Акцент3 3 15" xfId="1119"/>
    <cellStyle name="40% - Акцент3 3 16" xfId="1169"/>
    <cellStyle name="40% - Акцент3 3 2" xfId="248"/>
    <cellStyle name="40% — акцент3 3 2" xfId="686"/>
    <cellStyle name="40% - Акцент3 3 2 2" xfId="673"/>
    <cellStyle name="40% - Акцент3 3 2 3" xfId="927"/>
    <cellStyle name="40% - Акцент3 3 3" xfId="298"/>
    <cellStyle name="40% — акцент3 3 3" xfId="934"/>
    <cellStyle name="40% - Акцент3 3 3 2" xfId="721"/>
    <cellStyle name="40% - Акцент3 3 4" xfId="370"/>
    <cellStyle name="40% - Акцент3 3 4 2" xfId="793"/>
    <cellStyle name="40% - Акцент3 3 5" xfId="420"/>
    <cellStyle name="40% - Акцент3 3 5 2" xfId="843"/>
    <cellStyle name="40% - Акцент3 3 6" xfId="469"/>
    <cellStyle name="40% - Акцент3 3 6 2" xfId="892"/>
    <cellStyle name="40% - Акцент3 3 7" xfId="519"/>
    <cellStyle name="40% - Акцент3 3 8" xfId="562"/>
    <cellStyle name="40% - Акцент3 3 9" xfId="602"/>
    <cellStyle name="40% - Акцент3 4" xfId="28"/>
    <cellStyle name="40% - Акцент3 4 10" xfId="1120"/>
    <cellStyle name="40% - Акцент3 4 11" xfId="1170"/>
    <cellStyle name="40% - Акцент3 4 2" xfId="249"/>
    <cellStyle name="40% - Акцент3 4 2 2" xfId="674"/>
    <cellStyle name="40% - Акцент3 4 3" xfId="299"/>
    <cellStyle name="40% - Акцент3 4 3 2" xfId="722"/>
    <cellStyle name="40% - Акцент3 4 4" xfId="371"/>
    <cellStyle name="40% - Акцент3 4 4 2" xfId="794"/>
    <cellStyle name="40% - Акцент3 4 5" xfId="421"/>
    <cellStyle name="40% - Акцент3 4 5 2" xfId="844"/>
    <cellStyle name="40% - Акцент3 4 6" xfId="470"/>
    <cellStyle name="40% - Акцент3 4 6 2" xfId="893"/>
    <cellStyle name="40% - Акцент3 4 7" xfId="520"/>
    <cellStyle name="40% - Акцент3 4 8" xfId="996"/>
    <cellStyle name="40% - Акцент3 4 9" xfId="1046"/>
    <cellStyle name="40% - Акцент3 5" xfId="368"/>
    <cellStyle name="40% - Акцент3 5 2" xfId="791"/>
    <cellStyle name="40% - Акцент3 6" xfId="418"/>
    <cellStyle name="40% - Акцент3 6 2" xfId="841"/>
    <cellStyle name="40% - Акцент3 7" xfId="467"/>
    <cellStyle name="40% - Акцент3 7 2" xfId="890"/>
    <cellStyle name="40% - Акцент3 8" xfId="517"/>
    <cellStyle name="40% - Акцент3 9" xfId="564"/>
    <cellStyle name="40% — акцент4" xfId="212" builtinId="43" customBuiltin="1"/>
    <cellStyle name="40% - Акцент4 10" xfId="640"/>
    <cellStyle name="40% - Акцент4 11" xfId="997"/>
    <cellStyle name="40% - Акцент4 12" xfId="1047"/>
    <cellStyle name="40% - Акцент4 13" xfId="1121"/>
    <cellStyle name="40% - Акцент4 14" xfId="1171"/>
    <cellStyle name="40% - Акцент4 2" xfId="29"/>
    <cellStyle name="40% — акцент4 2" xfId="300"/>
    <cellStyle name="40% - Акцент4 2 10" xfId="601"/>
    <cellStyle name="40% - Акцент4 2 11" xfId="548"/>
    <cellStyle name="40% - Акцент4 2 12" xfId="544"/>
    <cellStyle name="40% - Акцент4 2 13" xfId="998"/>
    <cellStyle name="40% - Акцент4 2 14" xfId="1048"/>
    <cellStyle name="40% - Акцент4 2 15" xfId="1064"/>
    <cellStyle name="40% - Акцент4 2 16" xfId="1122"/>
    <cellStyle name="40% - Акцент4 2 17" xfId="1172"/>
    <cellStyle name="40% - Акцент4 2 2" xfId="250"/>
    <cellStyle name="40% — акцент4 2 2" xfId="723"/>
    <cellStyle name="40% - Акцент4 2 2 2" xfId="675"/>
    <cellStyle name="40% - Акцент4 2 2 3" xfId="928"/>
    <cellStyle name="40% - Акцент4 2 3" xfId="301"/>
    <cellStyle name="40% — акцент4 2 3" xfId="944"/>
    <cellStyle name="40% - Акцент4 2 3 2" xfId="724"/>
    <cellStyle name="40% - Акцент4 2 4" xfId="316"/>
    <cellStyle name="40% - Акцент4 2 4 2" xfId="739"/>
    <cellStyle name="40% - Акцент4 2 5" xfId="373"/>
    <cellStyle name="40% - Акцент4 2 5 2" xfId="796"/>
    <cellStyle name="40% - Акцент4 2 6" xfId="423"/>
    <cellStyle name="40% - Акцент4 2 6 2" xfId="846"/>
    <cellStyle name="40% - Акцент4 2 7" xfId="472"/>
    <cellStyle name="40% - Акцент4 2 7 2" xfId="895"/>
    <cellStyle name="40% - Акцент4 2 8" xfId="522"/>
    <cellStyle name="40% - Акцент4 2 9" xfId="559"/>
    <cellStyle name="40% - Акцент4 3" xfId="30"/>
    <cellStyle name="40% — акцент4 3" xfId="317"/>
    <cellStyle name="40% - Акцент4 3 10" xfId="684"/>
    <cellStyle name="40% - Акцент4 3 11" xfId="629"/>
    <cellStyle name="40% - Акцент4 3 12" xfId="999"/>
    <cellStyle name="40% - Акцент4 3 13" xfId="1049"/>
    <cellStyle name="40% - Акцент4 3 14" xfId="1063"/>
    <cellStyle name="40% - Акцент4 3 15" xfId="1123"/>
    <cellStyle name="40% - Акцент4 3 16" xfId="1173"/>
    <cellStyle name="40% - Акцент4 3 2" xfId="251"/>
    <cellStyle name="40% — акцент4 3 2" xfId="740"/>
    <cellStyle name="40% - Акцент4 3 2 2" xfId="676"/>
    <cellStyle name="40% - Акцент4 3 2 3" xfId="929"/>
    <cellStyle name="40% - Акцент4 3 3" xfId="302"/>
    <cellStyle name="40% — акцент4 3 3" xfId="949"/>
    <cellStyle name="40% - Акцент4 3 3 2" xfId="725"/>
    <cellStyle name="40% - Акцент4 3 4" xfId="374"/>
    <cellStyle name="40% - Акцент4 3 4 2" xfId="797"/>
    <cellStyle name="40% - Акцент4 3 5" xfId="424"/>
    <cellStyle name="40% - Акцент4 3 5 2" xfId="847"/>
    <cellStyle name="40% - Акцент4 3 6" xfId="473"/>
    <cellStyle name="40% - Акцент4 3 6 2" xfId="896"/>
    <cellStyle name="40% - Акцент4 3 7" xfId="523"/>
    <cellStyle name="40% - Акцент4 3 8" xfId="558"/>
    <cellStyle name="40% - Акцент4 3 9" xfId="600"/>
    <cellStyle name="40% - Акцент4 4" xfId="31"/>
    <cellStyle name="40% - Акцент4 4 10" xfId="1124"/>
    <cellStyle name="40% - Акцент4 4 11" xfId="1174"/>
    <cellStyle name="40% - Акцент4 4 2" xfId="252"/>
    <cellStyle name="40% - Акцент4 4 2 2" xfId="677"/>
    <cellStyle name="40% - Акцент4 4 3" xfId="303"/>
    <cellStyle name="40% - Акцент4 4 3 2" xfId="726"/>
    <cellStyle name="40% - Акцент4 4 4" xfId="375"/>
    <cellStyle name="40% - Акцент4 4 4 2" xfId="798"/>
    <cellStyle name="40% - Акцент4 4 5" xfId="425"/>
    <cellStyle name="40% - Акцент4 4 5 2" xfId="848"/>
    <cellStyle name="40% - Акцент4 4 6" xfId="474"/>
    <cellStyle name="40% - Акцент4 4 6 2" xfId="897"/>
    <cellStyle name="40% - Акцент4 4 7" xfId="524"/>
    <cellStyle name="40% - Акцент4 4 8" xfId="1000"/>
    <cellStyle name="40% - Акцент4 4 9" xfId="1050"/>
    <cellStyle name="40% - Акцент4 5" xfId="372"/>
    <cellStyle name="40% - Акцент4 5 2" xfId="795"/>
    <cellStyle name="40% - Акцент4 6" xfId="422"/>
    <cellStyle name="40% - Акцент4 6 2" xfId="845"/>
    <cellStyle name="40% - Акцент4 7" xfId="471"/>
    <cellStyle name="40% - Акцент4 7 2" xfId="894"/>
    <cellStyle name="40% - Акцент4 8" xfId="521"/>
    <cellStyle name="40% - Акцент4 9" xfId="560"/>
    <cellStyle name="40% — акцент5" xfId="216" builtinId="47" customBuiltin="1"/>
    <cellStyle name="40% - Акцент5 10" xfId="643"/>
    <cellStyle name="40% - Акцент5 11" xfId="1001"/>
    <cellStyle name="40% - Акцент5 12" xfId="1051"/>
    <cellStyle name="40% - Акцент5 13" xfId="1125"/>
    <cellStyle name="40% - Акцент5 14" xfId="1175"/>
    <cellStyle name="40% - Акцент5 2" xfId="32"/>
    <cellStyle name="40% — акцент5 2" xfId="304"/>
    <cellStyle name="40% - Акцент5 2 10" xfId="599"/>
    <cellStyle name="40% - Акцент5 2 11" xfId="647"/>
    <cellStyle name="40% - Акцент5 2 12" xfId="545"/>
    <cellStyle name="40% - Акцент5 2 13" xfId="1002"/>
    <cellStyle name="40% - Акцент5 2 14" xfId="1052"/>
    <cellStyle name="40% - Акцент5 2 15" xfId="1062"/>
    <cellStyle name="40% - Акцент5 2 16" xfId="1126"/>
    <cellStyle name="40% - Акцент5 2 17" xfId="1176"/>
    <cellStyle name="40% - Акцент5 2 2" xfId="253"/>
    <cellStyle name="40% — акцент5 2 2" xfId="727"/>
    <cellStyle name="40% - Акцент5 2 2 2" xfId="678"/>
    <cellStyle name="40% - Акцент5 2 2 3" xfId="930"/>
    <cellStyle name="40% - Акцент5 2 3" xfId="305"/>
    <cellStyle name="40% — акцент5 2 3" xfId="945"/>
    <cellStyle name="40% - Акцент5 2 3 2" xfId="728"/>
    <cellStyle name="40% - Акцент5 2 4" xfId="314"/>
    <cellStyle name="40% - Акцент5 2 4 2" xfId="737"/>
    <cellStyle name="40% - Акцент5 2 5" xfId="377"/>
    <cellStyle name="40% - Акцент5 2 5 2" xfId="800"/>
    <cellStyle name="40% - Акцент5 2 6" xfId="427"/>
    <cellStyle name="40% - Акцент5 2 6 2" xfId="850"/>
    <cellStyle name="40% - Акцент5 2 7" xfId="476"/>
    <cellStyle name="40% - Акцент5 2 7 2" xfId="899"/>
    <cellStyle name="40% - Акцент5 2 8" xfId="526"/>
    <cellStyle name="40% - Акцент5 2 9" xfId="555"/>
    <cellStyle name="40% - Акцент5 3" xfId="33"/>
    <cellStyle name="40% — акцент5 3" xfId="315"/>
    <cellStyle name="40% - Акцент5 3 10" xfId="547"/>
    <cellStyle name="40% - Акцент5 3 11" xfId="604"/>
    <cellStyle name="40% - Акцент5 3 12" xfId="1003"/>
    <cellStyle name="40% - Акцент5 3 13" xfId="1053"/>
    <cellStyle name="40% - Акцент5 3 14" xfId="1061"/>
    <cellStyle name="40% - Акцент5 3 15" xfId="1127"/>
    <cellStyle name="40% - Акцент5 3 16" xfId="1177"/>
    <cellStyle name="40% - Акцент5 3 2" xfId="254"/>
    <cellStyle name="40% — акцент5 3 2" xfId="738"/>
    <cellStyle name="40% - Акцент5 3 2 2" xfId="679"/>
    <cellStyle name="40% - Акцент5 3 2 3" xfId="931"/>
    <cellStyle name="40% - Акцент5 3 3" xfId="306"/>
    <cellStyle name="40% — акцент5 3 3" xfId="948"/>
    <cellStyle name="40% - Акцент5 3 3 2" xfId="729"/>
    <cellStyle name="40% - Акцент5 3 4" xfId="378"/>
    <cellStyle name="40% - Акцент5 3 4 2" xfId="801"/>
    <cellStyle name="40% - Акцент5 3 5" xfId="428"/>
    <cellStyle name="40% - Акцент5 3 5 2" xfId="851"/>
    <cellStyle name="40% - Акцент5 3 6" xfId="477"/>
    <cellStyle name="40% - Акцент5 3 6 2" xfId="900"/>
    <cellStyle name="40% - Акцент5 3 7" xfId="527"/>
    <cellStyle name="40% - Акцент5 3 8" xfId="554"/>
    <cellStyle name="40% - Акцент5 3 9" xfId="598"/>
    <cellStyle name="40% - Акцент5 4" xfId="34"/>
    <cellStyle name="40% - Акцент5 4 10" xfId="1128"/>
    <cellStyle name="40% - Акцент5 4 11" xfId="1178"/>
    <cellStyle name="40% - Акцент5 4 2" xfId="255"/>
    <cellStyle name="40% - Акцент5 4 2 2" xfId="680"/>
    <cellStyle name="40% - Акцент5 4 3" xfId="307"/>
    <cellStyle name="40% - Акцент5 4 3 2" xfId="730"/>
    <cellStyle name="40% - Акцент5 4 4" xfId="379"/>
    <cellStyle name="40% - Акцент5 4 4 2" xfId="802"/>
    <cellStyle name="40% - Акцент5 4 5" xfId="429"/>
    <cellStyle name="40% - Акцент5 4 5 2" xfId="852"/>
    <cellStyle name="40% - Акцент5 4 6" xfId="478"/>
    <cellStyle name="40% - Акцент5 4 6 2" xfId="901"/>
    <cellStyle name="40% - Акцент5 4 7" xfId="528"/>
    <cellStyle name="40% - Акцент5 4 8" xfId="1004"/>
    <cellStyle name="40% - Акцент5 4 9" xfId="1054"/>
    <cellStyle name="40% - Акцент5 5" xfId="376"/>
    <cellStyle name="40% - Акцент5 5 2" xfId="799"/>
    <cellStyle name="40% - Акцент5 6" xfId="426"/>
    <cellStyle name="40% - Акцент5 6 2" xfId="849"/>
    <cellStyle name="40% - Акцент5 7" xfId="475"/>
    <cellStyle name="40% - Акцент5 7 2" xfId="898"/>
    <cellStyle name="40% - Акцент5 8" xfId="525"/>
    <cellStyle name="40% - Акцент5 9" xfId="556"/>
    <cellStyle name="40% — акцент6" xfId="220" builtinId="51" customBuiltin="1"/>
    <cellStyle name="40% - Акцент6 10" xfId="646"/>
    <cellStyle name="40% - Акцент6 11" xfId="1005"/>
    <cellStyle name="40% - Акцент6 12" xfId="1055"/>
    <cellStyle name="40% - Акцент6 13" xfId="1129"/>
    <cellStyle name="40% - Акцент6 14" xfId="1179"/>
    <cellStyle name="40% - Акцент6 2" xfId="35"/>
    <cellStyle name="40% — акцент6 2" xfId="308"/>
    <cellStyle name="40% - Акцент6 2 10" xfId="533"/>
    <cellStyle name="40% - Акцент6 2 11" xfId="546"/>
    <cellStyle name="40% - Акцент6 2 12" xfId="594"/>
    <cellStyle name="40% - Акцент6 2 13" xfId="1006"/>
    <cellStyle name="40% - Акцент6 2 14" xfId="1056"/>
    <cellStyle name="40% - Акцент6 2 15" xfId="1060"/>
    <cellStyle name="40% - Акцент6 2 16" xfId="1130"/>
    <cellStyle name="40% - Акцент6 2 17" xfId="1180"/>
    <cellStyle name="40% - Акцент6 2 2" xfId="256"/>
    <cellStyle name="40% — акцент6 2 2" xfId="731"/>
    <cellStyle name="40% - Акцент6 2 2 2" xfId="681"/>
    <cellStyle name="40% - Акцент6 2 2 3" xfId="932"/>
    <cellStyle name="40% - Акцент6 2 3" xfId="309"/>
    <cellStyle name="40% — акцент6 2 3" xfId="946"/>
    <cellStyle name="40% - Акцент6 2 3 2" xfId="732"/>
    <cellStyle name="40% - Акцент6 2 4" xfId="312"/>
    <cellStyle name="40% - Акцент6 2 4 2" xfId="735"/>
    <cellStyle name="40% - Акцент6 2 5" xfId="381"/>
    <cellStyle name="40% - Акцент6 2 5 2" xfId="804"/>
    <cellStyle name="40% - Акцент6 2 6" xfId="431"/>
    <cellStyle name="40% - Акцент6 2 6 2" xfId="854"/>
    <cellStyle name="40% - Акцент6 2 7" xfId="480"/>
    <cellStyle name="40% - Акцент6 2 7 2" xfId="903"/>
    <cellStyle name="40% - Акцент6 2 8" xfId="530"/>
    <cellStyle name="40% - Акцент6 2 9" xfId="552"/>
    <cellStyle name="40% - Акцент6 3" xfId="36"/>
    <cellStyle name="40% — акцент6 3" xfId="313"/>
    <cellStyle name="40% - Акцент6 3 10" xfId="618"/>
    <cellStyle name="40% - Акцент6 3 11" xfId="908"/>
    <cellStyle name="40% - Акцент6 3 12" xfId="1007"/>
    <cellStyle name="40% - Акцент6 3 13" xfId="1057"/>
    <cellStyle name="40% - Акцент6 3 14" xfId="1059"/>
    <cellStyle name="40% - Акцент6 3 15" xfId="1131"/>
    <cellStyle name="40% - Акцент6 3 16" xfId="1181"/>
    <cellStyle name="40% - Акцент6 3 2" xfId="257"/>
    <cellStyle name="40% — акцент6 3 2" xfId="736"/>
    <cellStyle name="40% - Акцент6 3 2 2" xfId="682"/>
    <cellStyle name="40% - Акцент6 3 2 3" xfId="933"/>
    <cellStyle name="40% - Акцент6 3 3" xfId="310"/>
    <cellStyle name="40% — акцент6 3 3" xfId="947"/>
    <cellStyle name="40% - Акцент6 3 3 2" xfId="733"/>
    <cellStyle name="40% - Акцент6 3 4" xfId="382"/>
    <cellStyle name="40% - Акцент6 3 4 2" xfId="805"/>
    <cellStyle name="40% - Акцент6 3 5" xfId="432"/>
    <cellStyle name="40% - Акцент6 3 5 2" xfId="855"/>
    <cellStyle name="40% - Акцент6 3 6" xfId="481"/>
    <cellStyle name="40% - Акцент6 3 6 2" xfId="904"/>
    <cellStyle name="40% - Акцент6 3 7" xfId="531"/>
    <cellStyle name="40% - Акцент6 3 8" xfId="551"/>
    <cellStyle name="40% - Акцент6 3 9" xfId="534"/>
    <cellStyle name="40% - Акцент6 4" xfId="37"/>
    <cellStyle name="40% - Акцент6 4 10" xfId="1132"/>
    <cellStyle name="40% - Акцент6 4 11" xfId="1182"/>
    <cellStyle name="40% - Акцент6 4 2" xfId="258"/>
    <cellStyle name="40% - Акцент6 4 2 2" xfId="683"/>
    <cellStyle name="40% - Акцент6 4 3" xfId="311"/>
    <cellStyle name="40% - Акцент6 4 3 2" xfId="734"/>
    <cellStyle name="40% - Акцент6 4 4" xfId="383"/>
    <cellStyle name="40% - Акцент6 4 4 2" xfId="806"/>
    <cellStyle name="40% - Акцент6 4 5" xfId="433"/>
    <cellStyle name="40% - Акцент6 4 5 2" xfId="856"/>
    <cellStyle name="40% - Акцент6 4 6" xfId="482"/>
    <cellStyle name="40% - Акцент6 4 6 2" xfId="905"/>
    <cellStyle name="40% - Акцент6 4 7" xfId="532"/>
    <cellStyle name="40% - Акцент6 4 8" xfId="1008"/>
    <cellStyle name="40% - Акцент6 4 9" xfId="1058"/>
    <cellStyle name="40% - Акцент6 5" xfId="380"/>
    <cellStyle name="40% - Акцент6 5 2" xfId="803"/>
    <cellStyle name="40% - Акцент6 6" xfId="430"/>
    <cellStyle name="40% - Акцент6 6 2" xfId="853"/>
    <cellStyle name="40% - Акцент6 7" xfId="479"/>
    <cellStyle name="40% - Акцент6 7 2" xfId="902"/>
    <cellStyle name="40% - Акцент6 8" xfId="529"/>
    <cellStyle name="40% - Акцент6 9" xfId="553"/>
    <cellStyle name="60% — акцент1" xfId="201" builtinId="32" customBuiltin="1"/>
    <cellStyle name="60% - Акцент1 2" xfId="38"/>
    <cellStyle name="60% — акцент2" xfId="205" builtinId="36" customBuiltin="1"/>
    <cellStyle name="60% - Акцент2 2" xfId="39"/>
    <cellStyle name="60% — акцент3" xfId="209" builtinId="40" customBuiltin="1"/>
    <cellStyle name="60% - Акцент3 2" xfId="40"/>
    <cellStyle name="60% — акцент4" xfId="213" builtinId="44" customBuiltin="1"/>
    <cellStyle name="60% - Акцент4 2" xfId="41"/>
    <cellStyle name="60% — акцент5" xfId="217" builtinId="48" customBuiltin="1"/>
    <cellStyle name="60% - Акцент5 2" xfId="42"/>
    <cellStyle name="60% —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2 2" xfId="597"/>
    <cellStyle name="Обычный 13" xfId="385"/>
    <cellStyle name="Обычный 13 2" xfId="808"/>
    <cellStyle name="Обычный 14" xfId="484"/>
    <cellStyle name="Обычный 15" xfId="1010"/>
    <cellStyle name="Обычный 16" xfId="1084"/>
    <cellStyle name="Обычный 17" xfId="1134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10" xfId="1133"/>
    <cellStyle name="Примечание 2 11" xfId="1183"/>
    <cellStyle name="Примечание 2 2" xfId="260"/>
    <cellStyle name="Примечание 2 2 2" xfId="685"/>
    <cellStyle name="Примечание 2 3" xfId="328"/>
    <cellStyle name="Примечание 2 3 2" xfId="751"/>
    <cellStyle name="Примечание 2 4" xfId="384"/>
    <cellStyle name="Примечание 2 4 2" xfId="807"/>
    <cellStyle name="Примечание 2 5" xfId="434"/>
    <cellStyle name="Примечание 2 5 2" xfId="857"/>
    <cellStyle name="Примечание 2 6" xfId="483"/>
    <cellStyle name="Примечание 2 6 2" xfId="906"/>
    <cellStyle name="Примечание 2 7" xfId="583"/>
    <cellStyle name="Примечание 2 8" xfId="1009"/>
    <cellStyle name="Примечание 2 9" xfId="1075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Zeros="0" tabSelected="1" view="pageBreakPreview" zoomScaleNormal="100" zoomScaleSheetLayoutView="100" workbookViewId="0">
      <selection activeCell="C108" sqref="C108"/>
    </sheetView>
  </sheetViews>
  <sheetFormatPr defaultColWidth="9.42578125" defaultRowHeight="14.25" x14ac:dyDescent="0.2"/>
  <cols>
    <col min="1" max="1" width="61.28515625" style="16" customWidth="1"/>
    <col min="2" max="2" width="15.85546875" style="16" customWidth="1"/>
    <col min="3" max="3" width="15" style="42" customWidth="1"/>
    <col min="4" max="4" width="14.28515625" style="2" customWidth="1"/>
    <col min="5" max="5" width="0" style="16" hidden="1" customWidth="1"/>
    <col min="6" max="6" width="16.28515625" style="16" customWidth="1"/>
    <col min="7" max="16384" width="9.42578125" style="1"/>
  </cols>
  <sheetData>
    <row r="1" spans="1:12" ht="14.25" customHeight="1" x14ac:dyDescent="0.2">
      <c r="A1" s="34"/>
      <c r="B1" s="34"/>
      <c r="C1" s="34"/>
      <c r="D1" s="34"/>
      <c r="E1" s="34"/>
      <c r="F1" s="34"/>
    </row>
    <row r="2" spans="1:12" ht="14.25" customHeight="1" x14ac:dyDescent="0.2">
      <c r="A2" s="61" t="s">
        <v>112</v>
      </c>
      <c r="B2" s="62"/>
      <c r="C2" s="62"/>
      <c r="D2" s="62"/>
      <c r="E2" s="62"/>
      <c r="F2" s="62"/>
    </row>
    <row r="3" spans="1:12" x14ac:dyDescent="0.2">
      <c r="A3" s="63"/>
      <c r="B3" s="63"/>
      <c r="C3" s="63"/>
      <c r="D3" s="63"/>
      <c r="E3" s="63"/>
      <c r="F3" s="63"/>
    </row>
    <row r="4" spans="1:12" ht="60" x14ac:dyDescent="0.2">
      <c r="A4" s="23" t="s">
        <v>0</v>
      </c>
      <c r="B4" s="23" t="s">
        <v>113</v>
      </c>
      <c r="C4" s="43" t="s">
        <v>111</v>
      </c>
      <c r="D4" s="24" t="s">
        <v>1</v>
      </c>
      <c r="F4" s="35" t="s">
        <v>101</v>
      </c>
    </row>
    <row r="5" spans="1:12" ht="15" x14ac:dyDescent="0.2">
      <c r="A5" s="23">
        <v>1</v>
      </c>
      <c r="B5" s="22">
        <v>2</v>
      </c>
      <c r="C5" s="21">
        <v>3</v>
      </c>
      <c r="D5" s="21">
        <v>4</v>
      </c>
      <c r="F5" s="21" t="s">
        <v>102</v>
      </c>
    </row>
    <row r="6" spans="1:12" ht="15" x14ac:dyDescent="0.2">
      <c r="A6" s="25" t="s">
        <v>93</v>
      </c>
      <c r="B6" s="22"/>
      <c r="C6" s="21"/>
      <c r="D6" s="21"/>
      <c r="F6" s="21"/>
    </row>
    <row r="7" spans="1:12" s="3" customFormat="1" ht="15" x14ac:dyDescent="0.25">
      <c r="A7" s="23" t="s">
        <v>2</v>
      </c>
      <c r="B7" s="26">
        <f>B8+B24</f>
        <v>4617219.3</v>
      </c>
      <c r="C7" s="26">
        <f>C8+C24</f>
        <v>1132000.6000000001</v>
      </c>
      <c r="D7" s="27">
        <f>C7/B7*100</f>
        <v>24.516933817720119</v>
      </c>
      <c r="E7" s="28"/>
      <c r="F7" s="26">
        <f>C7-B7</f>
        <v>-3485218.6999999997</v>
      </c>
    </row>
    <row r="8" spans="1:12" s="3" customFormat="1" ht="15" x14ac:dyDescent="0.25">
      <c r="A8" s="23" t="s">
        <v>50</v>
      </c>
      <c r="B8" s="27">
        <f>B9+B11+B12+B17+B21+B22+B23</f>
        <v>3736681.9</v>
      </c>
      <c r="C8" s="27">
        <f>C9+C11+C12+C17+C21+C22+C23</f>
        <v>865455</v>
      </c>
      <c r="D8" s="27">
        <f>C8/B8*100</f>
        <v>23.161056337174433</v>
      </c>
      <c r="E8" s="29"/>
      <c r="F8" s="26">
        <f>C8-B8</f>
        <v>-2871226.9</v>
      </c>
    </row>
    <row r="9" spans="1:12" s="3" customFormat="1" ht="15" x14ac:dyDescent="0.25">
      <c r="A9" s="17" t="s">
        <v>103</v>
      </c>
      <c r="B9" s="26">
        <f>B10</f>
        <v>2392700</v>
      </c>
      <c r="C9" s="26">
        <f>C10</f>
        <v>505148.9</v>
      </c>
      <c r="D9" s="27">
        <f t="shared" ref="D9:D22" si="0">C9/B9*100</f>
        <v>21.112086763906884</v>
      </c>
      <c r="E9" s="29"/>
      <c r="F9" s="26">
        <f t="shared" ref="F9:F47" si="1">C9-B9</f>
        <v>-1887551.1</v>
      </c>
    </row>
    <row r="10" spans="1:12" s="3" customFormat="1" x14ac:dyDescent="0.2">
      <c r="A10" s="18" t="s">
        <v>3</v>
      </c>
      <c r="B10" s="44">
        <v>2392700</v>
      </c>
      <c r="C10" s="44">
        <v>505148.9</v>
      </c>
      <c r="D10" s="31">
        <f t="shared" si="0"/>
        <v>21.112086763906884</v>
      </c>
      <c r="E10" s="29"/>
      <c r="F10" s="30">
        <f t="shared" si="1"/>
        <v>-1887551.1</v>
      </c>
    </row>
    <row r="11" spans="1:12" s="3" customFormat="1" ht="15" x14ac:dyDescent="0.25">
      <c r="A11" s="19" t="s">
        <v>63</v>
      </c>
      <c r="B11" s="45">
        <v>11600.9</v>
      </c>
      <c r="C11" s="45">
        <v>2991.9</v>
      </c>
      <c r="D11" s="27">
        <f t="shared" si="0"/>
        <v>25.790240412381799</v>
      </c>
      <c r="E11" s="29"/>
      <c r="F11" s="26">
        <f t="shared" si="1"/>
        <v>-8609</v>
      </c>
    </row>
    <row r="12" spans="1:12" s="3" customFormat="1" ht="15" x14ac:dyDescent="0.25">
      <c r="A12" s="17" t="s">
        <v>64</v>
      </c>
      <c r="B12" s="26">
        <f>SUM(B13:B16)</f>
        <v>604894</v>
      </c>
      <c r="C12" s="26">
        <f>SUM(C13:C16)</f>
        <v>150165.70000000001</v>
      </c>
      <c r="D12" s="27">
        <f t="shared" si="0"/>
        <v>24.825126385779988</v>
      </c>
      <c r="E12" s="29"/>
      <c r="F12" s="26">
        <f t="shared" si="1"/>
        <v>-454728.3</v>
      </c>
    </row>
    <row r="13" spans="1:12" s="3" customFormat="1" ht="28.5" x14ac:dyDescent="0.2">
      <c r="A13" s="20" t="s">
        <v>104</v>
      </c>
      <c r="B13" s="46">
        <v>491300</v>
      </c>
      <c r="C13" s="46">
        <v>104371.1</v>
      </c>
      <c r="D13" s="31">
        <f t="shared" si="0"/>
        <v>21.243863220028498</v>
      </c>
      <c r="E13" s="29"/>
      <c r="F13" s="30">
        <f t="shared" si="1"/>
        <v>-386928.9</v>
      </c>
      <c r="L13" s="3" t="s">
        <v>110</v>
      </c>
    </row>
    <row r="14" spans="1:12" s="3" customFormat="1" ht="28.5" x14ac:dyDescent="0.2">
      <c r="A14" s="18" t="s">
        <v>4</v>
      </c>
      <c r="B14" s="47">
        <v>1200</v>
      </c>
      <c r="C14" s="47">
        <v>-292.10000000000002</v>
      </c>
      <c r="D14" s="31"/>
      <c r="E14" s="29"/>
      <c r="F14" s="30">
        <f t="shared" si="1"/>
        <v>-1492.1</v>
      </c>
    </row>
    <row r="15" spans="1:12" s="3" customFormat="1" x14ac:dyDescent="0.2">
      <c r="A15" s="18" t="s">
        <v>5</v>
      </c>
      <c r="B15" s="47">
        <v>3500</v>
      </c>
      <c r="C15" s="47">
        <v>231.7</v>
      </c>
      <c r="D15" s="31">
        <f t="shared" si="0"/>
        <v>6.6199999999999992</v>
      </c>
      <c r="E15" s="29"/>
      <c r="F15" s="30">
        <f t="shared" si="1"/>
        <v>-3268.3</v>
      </c>
    </row>
    <row r="16" spans="1:12" s="3" customFormat="1" ht="28.5" x14ac:dyDescent="0.2">
      <c r="A16" s="18" t="s">
        <v>6</v>
      </c>
      <c r="B16" s="47">
        <v>108894</v>
      </c>
      <c r="C16" s="47">
        <v>45855</v>
      </c>
      <c r="D16" s="31">
        <f t="shared" si="0"/>
        <v>42.109758113394676</v>
      </c>
      <c r="E16" s="29"/>
      <c r="F16" s="30">
        <f t="shared" si="1"/>
        <v>-63039</v>
      </c>
    </row>
    <row r="17" spans="1:6" s="3" customFormat="1" ht="15" x14ac:dyDescent="0.25">
      <c r="A17" s="17" t="s">
        <v>65</v>
      </c>
      <c r="B17" s="26">
        <f>B18+B19+B20</f>
        <v>651869</v>
      </c>
      <c r="C17" s="26">
        <f>C18+C19+C20</f>
        <v>190265.4</v>
      </c>
      <c r="D17" s="27">
        <f t="shared" si="0"/>
        <v>29.187674210615938</v>
      </c>
      <c r="E17" s="29"/>
      <c r="F17" s="26">
        <f t="shared" si="1"/>
        <v>-461603.6</v>
      </c>
    </row>
    <row r="18" spans="1:6" s="3" customFormat="1" x14ac:dyDescent="0.2">
      <c r="A18" s="18" t="s">
        <v>7</v>
      </c>
      <c r="B18" s="47">
        <v>194193</v>
      </c>
      <c r="C18" s="47">
        <v>8454.2000000000007</v>
      </c>
      <c r="D18" s="31">
        <f t="shared" si="0"/>
        <v>4.3535039883002993</v>
      </c>
      <c r="E18" s="29"/>
      <c r="F18" s="30">
        <f t="shared" si="1"/>
        <v>-185738.8</v>
      </c>
    </row>
    <row r="19" spans="1:6" s="3" customFormat="1" x14ac:dyDescent="0.2">
      <c r="A19" s="18" t="s">
        <v>8</v>
      </c>
      <c r="B19" s="47">
        <v>49940</v>
      </c>
      <c r="C19" s="47">
        <v>5799.8</v>
      </c>
      <c r="D19" s="31">
        <f t="shared" si="0"/>
        <v>11.613536243492192</v>
      </c>
      <c r="E19" s="29"/>
      <c r="F19" s="30">
        <f t="shared" si="1"/>
        <v>-44140.2</v>
      </c>
    </row>
    <row r="20" spans="1:6" s="3" customFormat="1" x14ac:dyDescent="0.2">
      <c r="A20" s="18" t="s">
        <v>9</v>
      </c>
      <c r="B20" s="47">
        <v>407736</v>
      </c>
      <c r="C20" s="47">
        <v>176011.4</v>
      </c>
      <c r="D20" s="31">
        <f t="shared" si="0"/>
        <v>43.167981242764924</v>
      </c>
      <c r="E20" s="29"/>
      <c r="F20" s="30">
        <f t="shared" si="1"/>
        <v>-231724.6</v>
      </c>
    </row>
    <row r="21" spans="1:6" s="3" customFormat="1" ht="30" x14ac:dyDescent="0.25">
      <c r="A21" s="17" t="s">
        <v>66</v>
      </c>
      <c r="B21" s="26">
        <v>9067</v>
      </c>
      <c r="C21" s="48">
        <v>1049.5999999999999</v>
      </c>
      <c r="D21" s="27">
        <f>C21/B21*100</f>
        <v>11.576044998345649</v>
      </c>
      <c r="E21" s="29"/>
      <c r="F21" s="26">
        <f t="shared" si="1"/>
        <v>-8017.4</v>
      </c>
    </row>
    <row r="22" spans="1:6" s="3" customFormat="1" ht="15" x14ac:dyDescent="0.25">
      <c r="A22" s="17" t="s">
        <v>67</v>
      </c>
      <c r="B22" s="26">
        <v>66551</v>
      </c>
      <c r="C22" s="49">
        <v>15833.5</v>
      </c>
      <c r="D22" s="27">
        <f t="shared" si="0"/>
        <v>23.791528301603282</v>
      </c>
      <c r="E22" s="29"/>
      <c r="F22" s="26">
        <f t="shared" si="1"/>
        <v>-50717.5</v>
      </c>
    </row>
    <row r="23" spans="1:6" s="3" customFormat="1" ht="30" x14ac:dyDescent="0.25">
      <c r="A23" s="17" t="s">
        <v>68</v>
      </c>
      <c r="B23" s="26">
        <v>0</v>
      </c>
      <c r="C23" s="50"/>
      <c r="D23" s="26" t="str">
        <f>IF(B23=0, "х",C23/B23*100)</f>
        <v>х</v>
      </c>
      <c r="E23" s="29"/>
      <c r="F23" s="26">
        <f>C23-B23</f>
        <v>0</v>
      </c>
    </row>
    <row r="24" spans="1:6" s="3" customFormat="1" ht="15" x14ac:dyDescent="0.25">
      <c r="A24" s="23" t="s">
        <v>51</v>
      </c>
      <c r="B24" s="26">
        <f>B25+B31+B32+B33+B36+B37</f>
        <v>880537.4</v>
      </c>
      <c r="C24" s="26">
        <f>C25+C31+C32+C33+C36+C37</f>
        <v>266545.59999999998</v>
      </c>
      <c r="D24" s="27">
        <f>C24/B24*100</f>
        <v>30.270786908085899</v>
      </c>
      <c r="E24" s="29"/>
      <c r="F24" s="26">
        <f t="shared" si="1"/>
        <v>-613991.80000000005</v>
      </c>
    </row>
    <row r="25" spans="1:6" s="3" customFormat="1" ht="30" x14ac:dyDescent="0.25">
      <c r="A25" s="17" t="s">
        <v>69</v>
      </c>
      <c r="B25" s="26">
        <f>B26+B27+B28+B29+B30</f>
        <v>498686.2</v>
      </c>
      <c r="C25" s="26">
        <f>C26+C27+C28+C29+C30</f>
        <v>126219.09999999999</v>
      </c>
      <c r="D25" s="27">
        <f>C25/B25*100</f>
        <v>25.310325411050073</v>
      </c>
      <c r="E25" s="29"/>
      <c r="F25" s="26">
        <f t="shared" si="1"/>
        <v>-372467.10000000003</v>
      </c>
    </row>
    <row r="26" spans="1:6" s="3" customFormat="1" ht="57" x14ac:dyDescent="0.2">
      <c r="A26" s="18" t="s">
        <v>52</v>
      </c>
      <c r="B26" s="30">
        <v>1000</v>
      </c>
      <c r="C26" s="56"/>
      <c r="D26" s="30">
        <f>IF(B26=0, "х",C26/B26*100)</f>
        <v>0</v>
      </c>
      <c r="E26" s="29"/>
      <c r="F26" s="30">
        <f t="shared" si="1"/>
        <v>-1000</v>
      </c>
    </row>
    <row r="27" spans="1:6" s="3" customFormat="1" ht="19.5" customHeight="1" x14ac:dyDescent="0.2">
      <c r="A27" s="18" t="s">
        <v>53</v>
      </c>
      <c r="B27" s="30">
        <v>337000</v>
      </c>
      <c r="C27" s="30">
        <v>83898.5</v>
      </c>
      <c r="D27" s="31">
        <f>C27/B27*100</f>
        <v>24.895697329376855</v>
      </c>
      <c r="E27" s="29"/>
      <c r="F27" s="30">
        <f t="shared" si="1"/>
        <v>-253101.5</v>
      </c>
    </row>
    <row r="28" spans="1:6" x14ac:dyDescent="0.2">
      <c r="A28" s="18" t="s">
        <v>54</v>
      </c>
      <c r="B28" s="30">
        <v>46000</v>
      </c>
      <c r="C28" s="30">
        <v>18177.7</v>
      </c>
      <c r="D28" s="31">
        <f>C28/B28*100</f>
        <v>39.516739130434786</v>
      </c>
      <c r="E28" s="29"/>
      <c r="F28" s="30">
        <f t="shared" si="1"/>
        <v>-27822.3</v>
      </c>
    </row>
    <row r="29" spans="1:6" ht="28.5" x14ac:dyDescent="0.2">
      <c r="A29" s="18" t="s">
        <v>56</v>
      </c>
      <c r="B29" s="30">
        <v>1200</v>
      </c>
      <c r="C29" s="51">
        <v>765.2</v>
      </c>
      <c r="D29" s="30">
        <f>IF(B29=0, "х",C29/B29*100)</f>
        <v>63.766666666666673</v>
      </c>
      <c r="E29" s="29"/>
      <c r="F29" s="30">
        <f t="shared" si="1"/>
        <v>-434.79999999999995</v>
      </c>
    </row>
    <row r="30" spans="1:6" x14ac:dyDescent="0.2">
      <c r="A30" s="18" t="s">
        <v>55</v>
      </c>
      <c r="B30" s="30">
        <v>113486.2</v>
      </c>
      <c r="C30" s="47">
        <v>23377.7</v>
      </c>
      <c r="D30" s="31">
        <f t="shared" ref="D30:D36" si="2">C30/B30*100</f>
        <v>20.599597131633626</v>
      </c>
      <c r="E30" s="29"/>
      <c r="F30" s="30">
        <f t="shared" si="1"/>
        <v>-90108.5</v>
      </c>
    </row>
    <row r="31" spans="1:6" ht="30" x14ac:dyDescent="0.25">
      <c r="A31" s="19" t="s">
        <v>10</v>
      </c>
      <c r="B31" s="26">
        <v>17940</v>
      </c>
      <c r="C31" s="49">
        <v>7135</v>
      </c>
      <c r="D31" s="27">
        <f t="shared" si="2"/>
        <v>39.771460423634338</v>
      </c>
      <c r="E31" s="32"/>
      <c r="F31" s="26">
        <f t="shared" si="1"/>
        <v>-10805</v>
      </c>
    </row>
    <row r="32" spans="1:6" s="5" customFormat="1" ht="30" x14ac:dyDescent="0.25">
      <c r="A32" s="17" t="s">
        <v>84</v>
      </c>
      <c r="B32" s="26">
        <v>500</v>
      </c>
      <c r="C32" s="48">
        <v>5664.3</v>
      </c>
      <c r="D32" s="26" t="s">
        <v>114</v>
      </c>
      <c r="E32" s="29"/>
      <c r="F32" s="26">
        <f t="shared" si="1"/>
        <v>5164.3</v>
      </c>
    </row>
    <row r="33" spans="1:6" s="5" customFormat="1" ht="30" x14ac:dyDescent="0.25">
      <c r="A33" s="17" t="s">
        <v>72</v>
      </c>
      <c r="B33" s="26">
        <f>B34+B35</f>
        <v>268700</v>
      </c>
      <c r="C33" s="26">
        <f>C34+C35</f>
        <v>103703.1</v>
      </c>
      <c r="D33" s="27">
        <f t="shared" si="2"/>
        <v>38.594380349832527</v>
      </c>
      <c r="E33" s="29"/>
      <c r="F33" s="26">
        <f t="shared" si="1"/>
        <v>-164996.9</v>
      </c>
    </row>
    <row r="34" spans="1:6" x14ac:dyDescent="0.2">
      <c r="A34" s="18" t="s">
        <v>57</v>
      </c>
      <c r="B34" s="30">
        <v>175000</v>
      </c>
      <c r="C34" s="47">
        <v>80939.600000000006</v>
      </c>
      <c r="D34" s="31">
        <f t="shared" si="2"/>
        <v>46.251200000000004</v>
      </c>
      <c r="E34" s="29"/>
      <c r="F34" s="30">
        <f t="shared" si="1"/>
        <v>-94060.4</v>
      </c>
    </row>
    <row r="35" spans="1:6" x14ac:dyDescent="0.2">
      <c r="A35" s="18" t="s">
        <v>58</v>
      </c>
      <c r="B35" s="30">
        <v>93700</v>
      </c>
      <c r="C35" s="47">
        <v>22763.5</v>
      </c>
      <c r="D35" s="31">
        <f t="shared" si="2"/>
        <v>24.294023479188901</v>
      </c>
      <c r="E35" s="29"/>
      <c r="F35" s="30">
        <f t="shared" si="1"/>
        <v>-70936.5</v>
      </c>
    </row>
    <row r="36" spans="1:6" s="5" customFormat="1" ht="15" x14ac:dyDescent="0.25">
      <c r="A36" s="17" t="s">
        <v>70</v>
      </c>
      <c r="B36" s="26">
        <v>72444.399999999994</v>
      </c>
      <c r="C36" s="49">
        <v>23367.200000000001</v>
      </c>
      <c r="D36" s="27">
        <f t="shared" si="2"/>
        <v>32.255357211875598</v>
      </c>
      <c r="E36" s="29"/>
      <c r="F36" s="26">
        <f t="shared" si="1"/>
        <v>-49077.2</v>
      </c>
    </row>
    <row r="37" spans="1:6" s="5" customFormat="1" ht="15" x14ac:dyDescent="0.25">
      <c r="A37" s="17" t="s">
        <v>71</v>
      </c>
      <c r="B37" s="26">
        <v>22266.799999999999</v>
      </c>
      <c r="C37" s="52">
        <v>456.9</v>
      </c>
      <c r="D37" s="27">
        <f>C37/B37*100</f>
        <v>2.0519338207555644</v>
      </c>
      <c r="E37" s="29"/>
      <c r="F37" s="26">
        <f t="shared" si="1"/>
        <v>-21809.899999999998</v>
      </c>
    </row>
    <row r="38" spans="1:6" ht="15" x14ac:dyDescent="0.25">
      <c r="A38" s="25" t="s">
        <v>59</v>
      </c>
      <c r="B38" s="26">
        <f>B39+B40+B41+B42+B43+B45+B46+B47+B44</f>
        <v>9116919.2999999989</v>
      </c>
      <c r="C38" s="26">
        <f>C39+C40+C41+C42+C43+C44+C45+C46+C47</f>
        <v>1311920.7000000002</v>
      </c>
      <c r="D38" s="27">
        <f>C38/B38*100</f>
        <v>14.389956265160759</v>
      </c>
      <c r="E38" s="29"/>
      <c r="F38" s="26">
        <f t="shared" si="1"/>
        <v>-7804998.5999999987</v>
      </c>
    </row>
    <row r="39" spans="1:6" ht="15" x14ac:dyDescent="0.25">
      <c r="A39" s="33" t="s">
        <v>60</v>
      </c>
      <c r="B39" s="30"/>
      <c r="C39" s="51"/>
      <c r="D39" s="31"/>
      <c r="E39" s="29"/>
      <c r="F39" s="26">
        <f t="shared" si="1"/>
        <v>0</v>
      </c>
    </row>
    <row r="40" spans="1:6" x14ac:dyDescent="0.2">
      <c r="A40" s="33" t="s">
        <v>61</v>
      </c>
      <c r="B40" s="54">
        <v>3435014</v>
      </c>
      <c r="C40" s="53">
        <v>151475.1</v>
      </c>
      <c r="D40" s="31">
        <f>C40/B40*100</f>
        <v>4.409737485786084</v>
      </c>
      <c r="E40" s="29"/>
      <c r="F40" s="30">
        <f t="shared" si="1"/>
        <v>-3283538.9</v>
      </c>
    </row>
    <row r="41" spans="1:6" x14ac:dyDescent="0.2">
      <c r="A41" s="33" t="s">
        <v>62</v>
      </c>
      <c r="B41" s="54">
        <v>5502032.5999999996</v>
      </c>
      <c r="C41" s="54">
        <v>1041220.5</v>
      </c>
      <c r="D41" s="31">
        <f>C41/B41*100</f>
        <v>18.924288089459885</v>
      </c>
      <c r="E41" s="29"/>
      <c r="F41" s="30">
        <f t="shared" si="1"/>
        <v>-4460812.0999999996</v>
      </c>
    </row>
    <row r="42" spans="1:6" x14ac:dyDescent="0.2">
      <c r="A42" s="33" t="s">
        <v>11</v>
      </c>
      <c r="B42" s="54">
        <v>179872.7</v>
      </c>
      <c r="C42" s="54">
        <v>49683</v>
      </c>
      <c r="D42" s="31">
        <f>C42/B42*100</f>
        <v>27.621200993813954</v>
      </c>
      <c r="E42" s="29"/>
      <c r="F42" s="30">
        <f t="shared" si="1"/>
        <v>-130189.70000000001</v>
      </c>
    </row>
    <row r="43" spans="1:6" ht="28.5" x14ac:dyDescent="0.2">
      <c r="A43" s="33" t="s">
        <v>12</v>
      </c>
      <c r="B43" s="30"/>
      <c r="C43" s="30"/>
      <c r="D43" s="30" t="s">
        <v>109</v>
      </c>
      <c r="E43" s="29"/>
      <c r="F43" s="30">
        <f t="shared" si="1"/>
        <v>0</v>
      </c>
    </row>
    <row r="44" spans="1:6" ht="28.5" x14ac:dyDescent="0.2">
      <c r="A44" s="33" t="s">
        <v>108</v>
      </c>
      <c r="B44" s="30"/>
      <c r="C44" s="30">
        <v>491.1</v>
      </c>
      <c r="D44" s="31"/>
      <c r="E44" s="29"/>
      <c r="F44" s="30"/>
    </row>
    <row r="45" spans="1:6" ht="28.5" x14ac:dyDescent="0.2">
      <c r="A45" s="33" t="s">
        <v>13</v>
      </c>
      <c r="B45" s="9"/>
      <c r="C45" s="54"/>
      <c r="D45" s="30" t="str">
        <f>IF(B45=0, "х",C45/B45*100)</f>
        <v>х</v>
      </c>
      <c r="E45" s="29"/>
      <c r="F45" s="30">
        <f t="shared" si="1"/>
        <v>0</v>
      </c>
    </row>
    <row r="46" spans="1:6" ht="71.25" x14ac:dyDescent="0.2">
      <c r="A46" s="33" t="s">
        <v>92</v>
      </c>
      <c r="B46" s="9"/>
      <c r="C46" s="54">
        <v>100547.7</v>
      </c>
      <c r="D46" s="30" t="str">
        <f>IF(B46=0, "х",C46/B46*100)</f>
        <v>х</v>
      </c>
      <c r="E46" s="29"/>
      <c r="F46" s="30">
        <f>C46-B46</f>
        <v>100547.7</v>
      </c>
    </row>
    <row r="47" spans="1:6" ht="42.75" x14ac:dyDescent="0.2">
      <c r="A47" s="41" t="s">
        <v>73</v>
      </c>
      <c r="B47" s="10"/>
      <c r="C47" s="51">
        <v>-31496.7</v>
      </c>
      <c r="D47" s="30" t="str">
        <f>IF(B47=0, "х",C47/B47*100)</f>
        <v>х</v>
      </c>
      <c r="E47" s="29"/>
      <c r="F47" s="30">
        <f t="shared" si="1"/>
        <v>-31496.7</v>
      </c>
    </row>
    <row r="48" spans="1:6" ht="15" x14ac:dyDescent="0.25">
      <c r="A48" s="25" t="s">
        <v>91</v>
      </c>
      <c r="B48" s="26">
        <f>B38+B24+B8</f>
        <v>13734138.6</v>
      </c>
      <c r="C48" s="26">
        <f>C38+C24+C8</f>
        <v>2443921.3000000003</v>
      </c>
      <c r="D48" s="27">
        <f>C48/B48*100</f>
        <v>17.794500049679129</v>
      </c>
      <c r="E48" s="29"/>
      <c r="F48" s="26">
        <f>C48-B48</f>
        <v>-11290217.299999999</v>
      </c>
    </row>
    <row r="49" spans="1:6" ht="15" x14ac:dyDescent="0.25">
      <c r="A49" s="25" t="s">
        <v>83</v>
      </c>
      <c r="B49" s="26"/>
      <c r="C49" s="26"/>
      <c r="D49" s="31"/>
      <c r="E49" s="29"/>
      <c r="F49" s="31"/>
    </row>
    <row r="50" spans="1:6" ht="15" x14ac:dyDescent="0.25">
      <c r="A50" s="17" t="s">
        <v>74</v>
      </c>
      <c r="B50" s="58">
        <f>B51+B52+B53+B54+B55+B56+B57</f>
        <v>415156.19999999995</v>
      </c>
      <c r="C50" s="26">
        <f>C51+C52+C54+C57</f>
        <v>68329.5</v>
      </c>
      <c r="D50" s="27">
        <f t="shared" ref="D50:D71" si="3">C50/B50*100</f>
        <v>16.45874492540398</v>
      </c>
      <c r="E50" s="29"/>
      <c r="F50" s="27">
        <f>C50-B50</f>
        <v>-346826.69999999995</v>
      </c>
    </row>
    <row r="51" spans="1:6" ht="48" customHeight="1" x14ac:dyDescent="0.2">
      <c r="A51" s="33" t="s">
        <v>14</v>
      </c>
      <c r="B51" s="57">
        <v>21361.599999999999</v>
      </c>
      <c r="C51" s="57">
        <v>2948.4</v>
      </c>
      <c r="D51" s="31">
        <f t="shared" si="3"/>
        <v>13.802336903602727</v>
      </c>
      <c r="E51" s="29"/>
      <c r="F51" s="31">
        <f>C51-B51</f>
        <v>-18413.199999999997</v>
      </c>
    </row>
    <row r="52" spans="1:6" ht="57" x14ac:dyDescent="0.2">
      <c r="A52" s="33" t="s">
        <v>15</v>
      </c>
      <c r="B52" s="57">
        <v>172364.9</v>
      </c>
      <c r="C52" s="57">
        <v>27097.7</v>
      </c>
      <c r="D52" s="31">
        <f>C52/B52*100</f>
        <v>15.721124196399616</v>
      </c>
      <c r="E52" s="29"/>
      <c r="F52" s="31">
        <f t="shared" ref="F52:F98" si="4">C52-B52</f>
        <v>-145267.19999999998</v>
      </c>
    </row>
    <row r="53" spans="1:6" x14ac:dyDescent="0.2">
      <c r="A53" s="33" t="s">
        <v>16</v>
      </c>
      <c r="B53" s="57">
        <v>1002.7</v>
      </c>
      <c r="C53" s="57"/>
      <c r="D53" s="31">
        <f t="shared" si="3"/>
        <v>0</v>
      </c>
      <c r="E53" s="29"/>
      <c r="F53" s="31">
        <f t="shared" si="4"/>
        <v>-1002.7</v>
      </c>
    </row>
    <row r="54" spans="1:6" ht="42.75" x14ac:dyDescent="0.2">
      <c r="A54" s="33" t="s">
        <v>17</v>
      </c>
      <c r="B54" s="57">
        <v>30016.799999999999</v>
      </c>
      <c r="C54" s="57">
        <v>5383.6</v>
      </c>
      <c r="D54" s="31">
        <f>C54/B54*100</f>
        <v>17.935289571173477</v>
      </c>
      <c r="E54" s="29"/>
      <c r="F54" s="31">
        <f t="shared" si="4"/>
        <v>-24633.199999999997</v>
      </c>
    </row>
    <row r="55" spans="1:6" x14ac:dyDescent="0.2">
      <c r="A55" s="33" t="s">
        <v>18</v>
      </c>
      <c r="B55" s="57"/>
      <c r="C55" s="57"/>
      <c r="D55" s="31"/>
      <c r="E55" s="29"/>
      <c r="F55" s="31">
        <f t="shared" si="4"/>
        <v>0</v>
      </c>
    </row>
    <row r="56" spans="1:6" s="4" customFormat="1" x14ac:dyDescent="0.2">
      <c r="A56" s="33" t="s">
        <v>19</v>
      </c>
      <c r="B56" s="57">
        <v>8369.9</v>
      </c>
      <c r="C56" s="57"/>
      <c r="D56" s="31">
        <f t="shared" si="3"/>
        <v>0</v>
      </c>
      <c r="E56" s="29"/>
      <c r="F56" s="31">
        <f t="shared" si="4"/>
        <v>-8369.9</v>
      </c>
    </row>
    <row r="57" spans="1:6" x14ac:dyDescent="0.2">
      <c r="A57" s="33" t="s">
        <v>20</v>
      </c>
      <c r="B57" s="57">
        <v>182040.3</v>
      </c>
      <c r="C57" s="57">
        <v>32899.800000000003</v>
      </c>
      <c r="D57" s="31">
        <f>C57/B57*100</f>
        <v>18.072811350014259</v>
      </c>
      <c r="E57" s="29"/>
      <c r="F57" s="31">
        <f t="shared" si="4"/>
        <v>-149140.5</v>
      </c>
    </row>
    <row r="58" spans="1:6" ht="30" x14ac:dyDescent="0.25">
      <c r="A58" s="17" t="s">
        <v>75</v>
      </c>
      <c r="B58" s="58">
        <f>SUM(B59:B61)</f>
        <v>75896.5</v>
      </c>
      <c r="C58" s="26">
        <f>C59+C60+C61</f>
        <v>7816.2</v>
      </c>
      <c r="D58" s="27">
        <f t="shared" si="3"/>
        <v>10.298498613243034</v>
      </c>
      <c r="E58" s="29"/>
      <c r="F58" s="27">
        <f t="shared" si="4"/>
        <v>-68080.3</v>
      </c>
    </row>
    <row r="59" spans="1:6" x14ac:dyDescent="0.2">
      <c r="A59" s="18" t="s">
        <v>21</v>
      </c>
      <c r="B59" s="57">
        <v>13534.2</v>
      </c>
      <c r="C59" s="47">
        <v>2682.2</v>
      </c>
      <c r="D59" s="31">
        <f t="shared" si="3"/>
        <v>19.817942693325055</v>
      </c>
      <c r="E59" s="29"/>
      <c r="F59" s="31">
        <f t="shared" si="4"/>
        <v>-10852</v>
      </c>
    </row>
    <row r="60" spans="1:6" x14ac:dyDescent="0.2">
      <c r="A60" s="33" t="s">
        <v>107</v>
      </c>
      <c r="B60" s="57">
        <v>23362.3</v>
      </c>
      <c r="C60" s="47">
        <v>2684</v>
      </c>
      <c r="D60" s="31">
        <f t="shared" si="3"/>
        <v>11.488594872936313</v>
      </c>
      <c r="E60" s="29"/>
      <c r="F60" s="31">
        <f t="shared" si="4"/>
        <v>-20678.3</v>
      </c>
    </row>
    <row r="61" spans="1:6" ht="28.5" x14ac:dyDescent="0.2">
      <c r="A61" s="18" t="s">
        <v>22</v>
      </c>
      <c r="B61" s="57">
        <v>39000</v>
      </c>
      <c r="C61" s="47">
        <v>2450</v>
      </c>
      <c r="D61" s="31">
        <f t="shared" si="3"/>
        <v>6.2820512820512819</v>
      </c>
      <c r="E61" s="29"/>
      <c r="F61" s="31">
        <f t="shared" si="4"/>
        <v>-36550</v>
      </c>
    </row>
    <row r="62" spans="1:6" ht="15" x14ac:dyDescent="0.25">
      <c r="A62" s="17" t="s">
        <v>76</v>
      </c>
      <c r="B62" s="58">
        <f>SUM(B63:B65)</f>
        <v>2711178.9</v>
      </c>
      <c r="C62" s="26">
        <f>+C63+C64+C65</f>
        <v>319061.5</v>
      </c>
      <c r="D62" s="27">
        <f t="shared" si="3"/>
        <v>11.768367627824192</v>
      </c>
      <c r="E62" s="29"/>
      <c r="F62" s="27">
        <f t="shared" si="4"/>
        <v>-2392117.4</v>
      </c>
    </row>
    <row r="63" spans="1:6" x14ac:dyDescent="0.2">
      <c r="A63" s="18" t="s">
        <v>23</v>
      </c>
      <c r="B63" s="57">
        <v>83005.5</v>
      </c>
      <c r="C63" s="47">
        <v>27739.5</v>
      </c>
      <c r="D63" s="31">
        <f t="shared" si="3"/>
        <v>33.418869833926671</v>
      </c>
      <c r="E63" s="29"/>
      <c r="F63" s="31">
        <f t="shared" si="4"/>
        <v>-55266</v>
      </c>
    </row>
    <row r="64" spans="1:6" x14ac:dyDescent="0.2">
      <c r="A64" s="18" t="s">
        <v>24</v>
      </c>
      <c r="B64" s="57">
        <v>1943326.7</v>
      </c>
      <c r="C64" s="47">
        <v>266663</v>
      </c>
      <c r="D64" s="31">
        <f t="shared" si="3"/>
        <v>13.721985088765571</v>
      </c>
      <c r="E64" s="29"/>
      <c r="F64" s="31">
        <f>C64-B64</f>
        <v>-1676663.7</v>
      </c>
    </row>
    <row r="65" spans="1:6" x14ac:dyDescent="0.2">
      <c r="A65" s="18" t="s">
        <v>25</v>
      </c>
      <c r="B65" s="57">
        <v>684846.7</v>
      </c>
      <c r="C65" s="47">
        <v>24659</v>
      </c>
      <c r="D65" s="31">
        <f t="shared" si="3"/>
        <v>3.6006598264983971</v>
      </c>
      <c r="E65" s="29"/>
      <c r="F65" s="31">
        <f t="shared" si="4"/>
        <v>-660187.69999999995</v>
      </c>
    </row>
    <row r="66" spans="1:6" ht="15" x14ac:dyDescent="0.25">
      <c r="A66" s="17" t="s">
        <v>96</v>
      </c>
      <c r="B66" s="58">
        <f>B67+B68+B69+B70</f>
        <v>1550065.3</v>
      </c>
      <c r="C66" s="26">
        <f>C67+C68+C69+C70</f>
        <v>385999.1</v>
      </c>
      <c r="D66" s="27">
        <f t="shared" si="3"/>
        <v>24.902118639776013</v>
      </c>
      <c r="E66" s="29"/>
      <c r="F66" s="27">
        <f t="shared" si="4"/>
        <v>-1164066.2000000002</v>
      </c>
    </row>
    <row r="67" spans="1:6" x14ac:dyDescent="0.2">
      <c r="A67" s="18" t="s">
        <v>26</v>
      </c>
      <c r="B67" s="57">
        <v>233970.8</v>
      </c>
      <c r="C67" s="47">
        <v>11516.6</v>
      </c>
      <c r="D67" s="31">
        <f>C67/B67*100</f>
        <v>4.9222381596335953</v>
      </c>
      <c r="E67" s="29"/>
      <c r="F67" s="31">
        <f>C67-B67</f>
        <v>-222454.19999999998</v>
      </c>
    </row>
    <row r="68" spans="1:6" x14ac:dyDescent="0.2">
      <c r="A68" s="18" t="s">
        <v>27</v>
      </c>
      <c r="B68" s="57">
        <v>177732.9</v>
      </c>
      <c r="C68" s="47">
        <v>210.7</v>
      </c>
      <c r="D68" s="31">
        <f>C68/B68*100</f>
        <v>0.11854867613143093</v>
      </c>
      <c r="E68" s="29"/>
      <c r="F68" s="31">
        <f>C68-B68</f>
        <v>-177522.19999999998</v>
      </c>
    </row>
    <row r="69" spans="1:6" x14ac:dyDescent="0.2">
      <c r="A69" s="18" t="s">
        <v>28</v>
      </c>
      <c r="B69" s="57">
        <v>982771.4</v>
      </c>
      <c r="C69" s="47">
        <v>339948.3</v>
      </c>
      <c r="D69" s="31">
        <f>C69/B69*100</f>
        <v>34.590780724795209</v>
      </c>
      <c r="E69" s="29"/>
      <c r="F69" s="31">
        <f>C69-B69</f>
        <v>-642823.10000000009</v>
      </c>
    </row>
    <row r="70" spans="1:6" ht="28.5" x14ac:dyDescent="0.2">
      <c r="A70" s="18" t="s">
        <v>29</v>
      </c>
      <c r="B70" s="57">
        <v>155590.20000000001</v>
      </c>
      <c r="C70" s="47">
        <v>34323.5</v>
      </c>
      <c r="D70" s="31">
        <f>C70/B70*100</f>
        <v>22.060194022502703</v>
      </c>
      <c r="E70" s="29"/>
      <c r="F70" s="31">
        <f>C70-B70</f>
        <v>-121266.70000000001</v>
      </c>
    </row>
    <row r="71" spans="1:6" ht="15" x14ac:dyDescent="0.25">
      <c r="A71" s="17" t="s">
        <v>77</v>
      </c>
      <c r="B71" s="58">
        <f>SUM(B72:B74)</f>
        <v>237083.6</v>
      </c>
      <c r="C71" s="26">
        <f>C72+C73+C74</f>
        <v>1103</v>
      </c>
      <c r="D71" s="27">
        <f t="shared" si="3"/>
        <v>0.46523673505885688</v>
      </c>
      <c r="E71" s="29"/>
      <c r="F71" s="27">
        <f t="shared" si="4"/>
        <v>-235980.6</v>
      </c>
    </row>
    <row r="72" spans="1:6" x14ac:dyDescent="0.2">
      <c r="A72" s="20" t="s">
        <v>30</v>
      </c>
      <c r="B72" s="59">
        <v>218744.1</v>
      </c>
      <c r="C72" s="46"/>
      <c r="D72" s="31">
        <f>C72/B72*100</f>
        <v>0</v>
      </c>
      <c r="E72" s="29"/>
      <c r="F72" s="31">
        <f>C72-B72</f>
        <v>-218744.1</v>
      </c>
    </row>
    <row r="73" spans="1:6" ht="28.5" x14ac:dyDescent="0.2">
      <c r="A73" s="18" t="s">
        <v>31</v>
      </c>
      <c r="B73" s="57"/>
      <c r="C73" s="47"/>
      <c r="D73" s="31"/>
      <c r="E73" s="29"/>
      <c r="F73" s="31">
        <f>C73-B73</f>
        <v>0</v>
      </c>
    </row>
    <row r="74" spans="1:6" x14ac:dyDescent="0.2">
      <c r="A74" s="18" t="s">
        <v>32</v>
      </c>
      <c r="B74" s="57">
        <v>18339.5</v>
      </c>
      <c r="C74" s="47">
        <v>1103</v>
      </c>
      <c r="D74" s="31">
        <f>C74/B74*100</f>
        <v>6.0143406308787037</v>
      </c>
      <c r="E74" s="29"/>
      <c r="F74" s="31">
        <f>C74-B74</f>
        <v>-17236.5</v>
      </c>
    </row>
    <row r="75" spans="1:6" ht="15" x14ac:dyDescent="0.25">
      <c r="A75" s="17" t="s">
        <v>78</v>
      </c>
      <c r="B75" s="58">
        <f>SUM(B76:B80)</f>
        <v>8746637</v>
      </c>
      <c r="C75" s="26">
        <f>C76+C77+C78+C79+C80</f>
        <v>1479289.3</v>
      </c>
      <c r="D75" s="27">
        <f t="shared" ref="D75:D99" si="5">C75/B75*100</f>
        <v>16.912663690055961</v>
      </c>
      <c r="E75" s="29"/>
      <c r="F75" s="27">
        <f t="shared" si="4"/>
        <v>-7267347.7000000002</v>
      </c>
    </row>
    <row r="76" spans="1:6" x14ac:dyDescent="0.2">
      <c r="A76" s="18" t="s">
        <v>33</v>
      </c>
      <c r="B76" s="57">
        <v>3292324.3</v>
      </c>
      <c r="C76" s="47">
        <v>567900</v>
      </c>
      <c r="D76" s="31">
        <f t="shared" si="5"/>
        <v>17.249212053624245</v>
      </c>
      <c r="E76" s="29"/>
      <c r="F76" s="31">
        <f t="shared" si="4"/>
        <v>-2724424.3</v>
      </c>
    </row>
    <row r="77" spans="1:6" x14ac:dyDescent="0.2">
      <c r="A77" s="18" t="s">
        <v>34</v>
      </c>
      <c r="B77" s="57">
        <v>4657740.5999999996</v>
      </c>
      <c r="C77" s="47">
        <v>805063.1</v>
      </c>
      <c r="D77" s="31">
        <f t="shared" si="5"/>
        <v>17.284412532548508</v>
      </c>
      <c r="E77" s="29"/>
      <c r="F77" s="31">
        <f t="shared" si="4"/>
        <v>-3852677.4999999995</v>
      </c>
    </row>
    <row r="78" spans="1:6" x14ac:dyDescent="0.2">
      <c r="A78" s="18" t="s">
        <v>35</v>
      </c>
      <c r="B78" s="57">
        <v>394192.9</v>
      </c>
      <c r="C78" s="47">
        <v>66943.5</v>
      </c>
      <c r="D78" s="31">
        <f t="shared" si="5"/>
        <v>16.982421550464252</v>
      </c>
      <c r="E78" s="29"/>
      <c r="F78" s="31">
        <f t="shared" si="4"/>
        <v>-327249.40000000002</v>
      </c>
    </row>
    <row r="79" spans="1:6" x14ac:dyDescent="0.2">
      <c r="A79" s="18" t="s">
        <v>36</v>
      </c>
      <c r="B79" s="57">
        <v>448</v>
      </c>
      <c r="C79" s="47">
        <v>49.5</v>
      </c>
      <c r="D79" s="31">
        <f t="shared" si="5"/>
        <v>11.049107142857142</v>
      </c>
      <c r="E79" s="29"/>
      <c r="F79" s="31">
        <f t="shared" si="4"/>
        <v>-398.5</v>
      </c>
    </row>
    <row r="80" spans="1:6" x14ac:dyDescent="0.2">
      <c r="A80" s="18" t="s">
        <v>37</v>
      </c>
      <c r="B80" s="57">
        <v>401931.2</v>
      </c>
      <c r="C80" s="47">
        <v>39333.199999999997</v>
      </c>
      <c r="D80" s="31">
        <f t="shared" si="5"/>
        <v>9.7860529364229496</v>
      </c>
      <c r="E80" s="29"/>
      <c r="F80" s="31">
        <f t="shared" si="4"/>
        <v>-362598</v>
      </c>
    </row>
    <row r="81" spans="1:6" ht="15" x14ac:dyDescent="0.25">
      <c r="A81" s="17" t="s">
        <v>79</v>
      </c>
      <c r="B81" s="58">
        <f>SUM(B82:B83)</f>
        <v>287388</v>
      </c>
      <c r="C81" s="26">
        <f>C82+C83</f>
        <v>52703.1</v>
      </c>
      <c r="D81" s="27">
        <f t="shared" si="5"/>
        <v>18.338657146436177</v>
      </c>
      <c r="E81" s="29"/>
      <c r="F81" s="27">
        <f t="shared" si="4"/>
        <v>-234684.9</v>
      </c>
    </row>
    <row r="82" spans="1:6" x14ac:dyDescent="0.2">
      <c r="A82" s="18" t="s">
        <v>38</v>
      </c>
      <c r="B82" s="57">
        <v>239797</v>
      </c>
      <c r="C82" s="47">
        <v>43721.7</v>
      </c>
      <c r="D82" s="31">
        <f t="shared" si="5"/>
        <v>18.232796907384159</v>
      </c>
      <c r="E82" s="29"/>
      <c r="F82" s="31">
        <f t="shared" si="4"/>
        <v>-196075.3</v>
      </c>
    </row>
    <row r="83" spans="1:6" x14ac:dyDescent="0.2">
      <c r="A83" s="18" t="s">
        <v>39</v>
      </c>
      <c r="B83" s="57">
        <v>47591</v>
      </c>
      <c r="C83" s="47">
        <v>8981.4</v>
      </c>
      <c r="D83" s="31">
        <f t="shared" si="5"/>
        <v>18.872055640772416</v>
      </c>
      <c r="E83" s="29"/>
      <c r="F83" s="31">
        <f t="shared" si="4"/>
        <v>-38609.599999999999</v>
      </c>
    </row>
    <row r="84" spans="1:6" ht="15" x14ac:dyDescent="0.25">
      <c r="A84" s="17" t="s">
        <v>80</v>
      </c>
      <c r="B84" s="58">
        <f>SUM(B85:B88)</f>
        <v>266220.79999999999</v>
      </c>
      <c r="C84" s="26">
        <f>C85+C86+C87+C88</f>
        <v>56645.799999999996</v>
      </c>
      <c r="D84" s="27">
        <f t="shared" si="5"/>
        <v>21.277751400341369</v>
      </c>
      <c r="E84" s="29"/>
      <c r="F84" s="27">
        <f t="shared" si="4"/>
        <v>-209575</v>
      </c>
    </row>
    <row r="85" spans="1:6" x14ac:dyDescent="0.2">
      <c r="A85" s="18" t="s">
        <v>40</v>
      </c>
      <c r="B85" s="57">
        <v>480</v>
      </c>
      <c r="C85" s="47">
        <v>94.5</v>
      </c>
      <c r="D85" s="31">
        <f t="shared" si="5"/>
        <v>19.6875</v>
      </c>
      <c r="E85" s="29"/>
      <c r="F85" s="31">
        <f t="shared" si="4"/>
        <v>-385.5</v>
      </c>
    </row>
    <row r="86" spans="1:6" x14ac:dyDescent="0.2">
      <c r="A86" s="18" t="s">
        <v>41</v>
      </c>
      <c r="B86" s="57">
        <v>10071.1</v>
      </c>
      <c r="C86" s="47">
        <v>922.2</v>
      </c>
      <c r="D86" s="31">
        <f t="shared" si="5"/>
        <v>9.1568944802454553</v>
      </c>
      <c r="E86" s="29"/>
      <c r="F86" s="31">
        <f t="shared" si="4"/>
        <v>-9148.9</v>
      </c>
    </row>
    <row r="87" spans="1:6" x14ac:dyDescent="0.2">
      <c r="A87" s="18" t="s">
        <v>42</v>
      </c>
      <c r="B87" s="57">
        <v>255138.5</v>
      </c>
      <c r="C87" s="47">
        <v>55576.6</v>
      </c>
      <c r="D87" s="31">
        <f t="shared" si="5"/>
        <v>21.782913985933131</v>
      </c>
      <c r="E87" s="29"/>
      <c r="F87" s="31">
        <f t="shared" si="4"/>
        <v>-199561.9</v>
      </c>
    </row>
    <row r="88" spans="1:6" x14ac:dyDescent="0.2">
      <c r="A88" s="18" t="s">
        <v>43</v>
      </c>
      <c r="B88" s="57">
        <v>531.20000000000005</v>
      </c>
      <c r="C88" s="47">
        <v>52.5</v>
      </c>
      <c r="D88" s="31">
        <f t="shared" si="5"/>
        <v>9.8832831325301207</v>
      </c>
      <c r="E88" s="29"/>
      <c r="F88" s="31">
        <f t="shared" si="4"/>
        <v>-478.70000000000005</v>
      </c>
    </row>
    <row r="89" spans="1:6" ht="15" x14ac:dyDescent="0.25">
      <c r="A89" s="17" t="s">
        <v>81</v>
      </c>
      <c r="B89" s="58">
        <f>B90+B91+B92+B93</f>
        <v>332039.3</v>
      </c>
      <c r="C89" s="26">
        <f>C90+C91+C92+C93</f>
        <v>73787.7</v>
      </c>
      <c r="D89" s="27">
        <f t="shared" si="5"/>
        <v>22.222580278900718</v>
      </c>
      <c r="E89" s="29"/>
      <c r="F89" s="27">
        <f t="shared" si="4"/>
        <v>-258251.59999999998</v>
      </c>
    </row>
    <row r="90" spans="1:6" x14ac:dyDescent="0.2">
      <c r="A90" s="20" t="s">
        <v>44</v>
      </c>
      <c r="B90" s="59">
        <v>42780.4</v>
      </c>
      <c r="C90" s="46">
        <v>7103.5</v>
      </c>
      <c r="D90" s="31">
        <f t="shared" si="5"/>
        <v>16.604566577217604</v>
      </c>
      <c r="E90" s="29"/>
      <c r="F90" s="31">
        <f t="shared" si="4"/>
        <v>-35676.9</v>
      </c>
    </row>
    <row r="91" spans="1:6" x14ac:dyDescent="0.2">
      <c r="A91" s="20" t="s">
        <v>45</v>
      </c>
      <c r="B91" s="59">
        <v>4818.3</v>
      </c>
      <c r="C91" s="46">
        <v>456.1</v>
      </c>
      <c r="D91" s="31">
        <f t="shared" si="5"/>
        <v>9.4659942303301996</v>
      </c>
      <c r="E91" s="29"/>
      <c r="F91" s="31">
        <f t="shared" si="4"/>
        <v>-4362.2</v>
      </c>
    </row>
    <row r="92" spans="1:6" x14ac:dyDescent="0.2">
      <c r="A92" s="20" t="s">
        <v>46</v>
      </c>
      <c r="B92" s="59">
        <v>265725.59999999998</v>
      </c>
      <c r="C92" s="46">
        <v>61724.7</v>
      </c>
      <c r="D92" s="31">
        <f t="shared" si="5"/>
        <v>23.22873671185614</v>
      </c>
      <c r="E92" s="29"/>
      <c r="F92" s="31">
        <f t="shared" si="4"/>
        <v>-204000.89999999997</v>
      </c>
    </row>
    <row r="93" spans="1:6" x14ac:dyDescent="0.2">
      <c r="A93" s="20" t="s">
        <v>47</v>
      </c>
      <c r="B93" s="59">
        <v>18715</v>
      </c>
      <c r="C93" s="46">
        <v>4503.3999999999996</v>
      </c>
      <c r="D93" s="31">
        <f t="shared" si="5"/>
        <v>24.063051028586692</v>
      </c>
      <c r="E93" s="29"/>
      <c r="F93" s="31">
        <f t="shared" si="4"/>
        <v>-14211.6</v>
      </c>
    </row>
    <row r="94" spans="1:6" ht="15" x14ac:dyDescent="0.25">
      <c r="A94" s="19" t="s">
        <v>82</v>
      </c>
      <c r="B94" s="60">
        <f>B95+B96</f>
        <v>18390.900000000001</v>
      </c>
      <c r="C94" s="26">
        <f>C95+C96</f>
        <v>2871.7999999999997</v>
      </c>
      <c r="D94" s="27">
        <f t="shared" si="5"/>
        <v>15.615331495467865</v>
      </c>
      <c r="E94" s="29"/>
      <c r="F94" s="27">
        <f t="shared" si="4"/>
        <v>-15519.100000000002</v>
      </c>
    </row>
    <row r="95" spans="1:6" x14ac:dyDescent="0.2">
      <c r="A95" s="18" t="s">
        <v>48</v>
      </c>
      <c r="B95" s="59">
        <v>9000</v>
      </c>
      <c r="C95" s="46">
        <v>608.6</v>
      </c>
      <c r="D95" s="31">
        <f t="shared" si="5"/>
        <v>6.7622222222222224</v>
      </c>
      <c r="E95" s="29"/>
      <c r="F95" s="31">
        <f t="shared" si="4"/>
        <v>-8391.4</v>
      </c>
    </row>
    <row r="96" spans="1:6" x14ac:dyDescent="0.2">
      <c r="A96" s="18" t="s">
        <v>49</v>
      </c>
      <c r="B96" s="59">
        <v>9390.9</v>
      </c>
      <c r="C96" s="46">
        <v>2263.1999999999998</v>
      </c>
      <c r="D96" s="31">
        <f t="shared" si="5"/>
        <v>24.099926524614254</v>
      </c>
      <c r="E96" s="29"/>
      <c r="F96" s="31">
        <f t="shared" si="4"/>
        <v>-7127.7</v>
      </c>
    </row>
    <row r="97" spans="1:6" ht="30" x14ac:dyDescent="0.25">
      <c r="A97" s="19" t="s">
        <v>105</v>
      </c>
      <c r="B97" s="58">
        <f>B98</f>
        <v>85353.1</v>
      </c>
      <c r="C97" s="26">
        <f>C98</f>
        <v>24403.1</v>
      </c>
      <c r="D97" s="27">
        <f t="shared" si="5"/>
        <v>28.590760030977197</v>
      </c>
      <c r="E97" s="29"/>
      <c r="F97" s="27">
        <f t="shared" si="4"/>
        <v>-60950.000000000007</v>
      </c>
    </row>
    <row r="98" spans="1:6" ht="28.5" x14ac:dyDescent="0.2">
      <c r="A98" s="20" t="s">
        <v>106</v>
      </c>
      <c r="B98" s="57">
        <v>85353.1</v>
      </c>
      <c r="C98" s="47">
        <v>24403.1</v>
      </c>
      <c r="D98" s="31">
        <f t="shared" si="5"/>
        <v>28.590760030977197</v>
      </c>
      <c r="E98" s="29"/>
      <c r="F98" s="31">
        <f t="shared" si="4"/>
        <v>-60950.000000000007</v>
      </c>
    </row>
    <row r="99" spans="1:6" ht="15" x14ac:dyDescent="0.25">
      <c r="A99" s="25" t="s">
        <v>90</v>
      </c>
      <c r="B99" s="26">
        <f>B50+B58+B62+B66+B71+B75+B81+B84+B89+B94+B97</f>
        <v>14725409.600000001</v>
      </c>
      <c r="C99" s="26">
        <f>C50+C58+C62+C66+C71+C75+C81+C84+C89+C94+C97</f>
        <v>2472010.1</v>
      </c>
      <c r="D99" s="27">
        <f t="shared" si="5"/>
        <v>16.78737751376369</v>
      </c>
      <c r="E99" s="29"/>
      <c r="F99" s="27">
        <f>C99-B99</f>
        <v>-12253399.500000002</v>
      </c>
    </row>
    <row r="100" spans="1:6" ht="28.5" x14ac:dyDescent="0.25">
      <c r="A100" s="7" t="s">
        <v>100</v>
      </c>
      <c r="B100" s="11">
        <v>986997.5</v>
      </c>
      <c r="C100" s="55"/>
      <c r="D100" s="12"/>
      <c r="E100" s="29"/>
      <c r="F100" s="13"/>
    </row>
    <row r="101" spans="1:6" ht="15" x14ac:dyDescent="0.25">
      <c r="A101" s="7"/>
      <c r="B101" s="11"/>
      <c r="C101" s="55"/>
      <c r="D101" s="12"/>
      <c r="E101" s="29"/>
      <c r="F101" s="13"/>
    </row>
    <row r="102" spans="1:6" ht="15" x14ac:dyDescent="0.25">
      <c r="A102" s="6" t="s">
        <v>97</v>
      </c>
      <c r="B102" s="26">
        <f>B48-B99+B100</f>
        <v>-4273.5000000018626</v>
      </c>
      <c r="C102" s="26">
        <f>C48-C99+C100</f>
        <v>-28088.799999999814</v>
      </c>
      <c r="D102" s="27"/>
      <c r="E102" s="14"/>
      <c r="F102" s="30" t="s">
        <v>95</v>
      </c>
    </row>
    <row r="103" spans="1:6" ht="15" x14ac:dyDescent="0.25">
      <c r="A103" s="19" t="s">
        <v>85</v>
      </c>
      <c r="B103" s="26">
        <f>B104+B105</f>
        <v>282333.5</v>
      </c>
      <c r="C103" s="26">
        <f>C104+C105</f>
        <v>-350000</v>
      </c>
      <c r="D103" s="15"/>
      <c r="E103" s="14"/>
      <c r="F103" s="30" t="s">
        <v>95</v>
      </c>
    </row>
    <row r="104" spans="1:6" ht="15" x14ac:dyDescent="0.25">
      <c r="A104" s="20" t="s">
        <v>86</v>
      </c>
      <c r="B104" s="30">
        <v>1837273.5</v>
      </c>
      <c r="C104" s="31"/>
      <c r="D104" s="15"/>
      <c r="E104" s="14"/>
      <c r="F104" s="30" t="s">
        <v>95</v>
      </c>
    </row>
    <row r="105" spans="1:6" ht="15" x14ac:dyDescent="0.25">
      <c r="A105" s="20" t="s">
        <v>87</v>
      </c>
      <c r="B105" s="30">
        <v>-1554940</v>
      </c>
      <c r="C105" s="31">
        <v>-350000</v>
      </c>
      <c r="D105" s="15"/>
      <c r="E105" s="14"/>
      <c r="F105" s="30" t="s">
        <v>95</v>
      </c>
    </row>
    <row r="106" spans="1:6" ht="15" x14ac:dyDescent="0.25">
      <c r="A106" s="19" t="s">
        <v>94</v>
      </c>
      <c r="B106" s="26">
        <v>-335000</v>
      </c>
      <c r="C106" s="26"/>
      <c r="D106" s="15"/>
      <c r="E106" s="14"/>
      <c r="F106" s="30" t="s">
        <v>95</v>
      </c>
    </row>
    <row r="107" spans="1:6" ht="30" x14ac:dyDescent="0.25">
      <c r="A107" s="19" t="s">
        <v>88</v>
      </c>
      <c r="B107" s="26">
        <v>56940</v>
      </c>
      <c r="C107" s="26">
        <v>378088.8</v>
      </c>
      <c r="D107" s="15"/>
      <c r="E107" s="14"/>
      <c r="F107" s="30" t="s">
        <v>95</v>
      </c>
    </row>
    <row r="108" spans="1:6" ht="30" x14ac:dyDescent="0.25">
      <c r="A108" s="8" t="s">
        <v>89</v>
      </c>
      <c r="B108" s="26">
        <f>B103+B106+B107</f>
        <v>4273.5</v>
      </c>
      <c r="C108" s="26">
        <f>C103+C106+C107</f>
        <v>28088.799999999988</v>
      </c>
      <c r="D108" s="15"/>
      <c r="E108" s="14"/>
      <c r="F108" s="30" t="s">
        <v>95</v>
      </c>
    </row>
    <row r="109" spans="1:6" ht="15" x14ac:dyDescent="0.25">
      <c r="A109" s="36"/>
      <c r="B109" s="37"/>
      <c r="C109" s="37"/>
      <c r="D109" s="38"/>
      <c r="E109" s="39"/>
      <c r="F109" s="40"/>
    </row>
    <row r="110" spans="1:6" ht="15" x14ac:dyDescent="0.25">
      <c r="A110" s="36"/>
      <c r="B110" s="37"/>
      <c r="C110" s="37"/>
      <c r="D110" s="38"/>
      <c r="E110" s="39"/>
      <c r="F110" s="40"/>
    </row>
    <row r="112" spans="1:6" x14ac:dyDescent="0.2">
      <c r="A112" s="16" t="s">
        <v>98</v>
      </c>
      <c r="F112" s="28" t="s">
        <v>99</v>
      </c>
    </row>
  </sheetData>
  <mergeCells count="2">
    <mergeCell ref="A2:F2"/>
    <mergeCell ref="A3:F3"/>
  </mergeCells>
  <pageMargins left="0.98425196850393704" right="0.39370078740157483" top="0.19685039370078741" bottom="0.19685039370078741" header="0.11811023622047245" footer="0.11811023622047245"/>
  <pageSetup paperSize="9" scale="64" fitToHeight="0" orientation="portrait" r:id="rId1"/>
  <headerFooter alignWithMargins="0"/>
  <rowBreaks count="1" manualBreakCount="1">
    <brk id="5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01.04.2022 </vt:lpstr>
      <vt:lpstr>Лист1</vt:lpstr>
      <vt:lpstr>'на 01.04.2022 '!Заголовки_для_печати</vt:lpstr>
      <vt:lpstr>'на 01.04.2022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2022-04-06T09:46:04Z</dcterms:modified>
</cp:coreProperties>
</file>