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на 01.08.2022 " sheetId="6" r:id="rId1"/>
    <sheet name="Лист1" sheetId="7" state="hidden" r:id="rId2"/>
  </sheets>
  <definedNames>
    <definedName name="_xlnm.Print_Titles" localSheetId="0">'на 01.08.2022 '!$4:$5</definedName>
    <definedName name="_xlnm.Print_Area" localSheetId="0">'на 01.08.2022 '!$A$1:$F$112</definedName>
  </definedNames>
  <calcPr calcId="152511"/>
</workbook>
</file>

<file path=xl/calcChain.xml><?xml version="1.0" encoding="utf-8"?>
<calcChain xmlns="http://schemas.openxmlformats.org/spreadsheetml/2006/main">
  <c r="D26" i="6" l="1"/>
  <c r="D33" i="6"/>
  <c r="B25" i="6" l="1"/>
  <c r="C51" i="6" l="1"/>
  <c r="D56" i="6"/>
  <c r="C25" i="6"/>
  <c r="F30" i="6"/>
  <c r="C34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F44" i="6"/>
  <c r="F46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<sst xmlns="http://schemas.openxmlformats.org/spreadsheetml/2006/main" count="120" uniqueCount="114">
  <si>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</si>
  <si>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</si>
  <si>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</si>
  <si>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</si>
  <si>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</si>
  <si>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</si>
  <si>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</si>
  <si>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</si>
  <si>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</si>
  <si>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</si>
  <si>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</si>
  <si>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</si>
  <si>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</si>
  <si>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</si>
  <si>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</si>
  <si>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</si>
  <si>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</si>
  <si>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</si>
  <si>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</si>
  <si>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</si>
  <si>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</si>
  <si>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</si>
  <si>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</si>
  <si>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</si>
  <si>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</si>
  <si>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</si>
  <si>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</si>
  <si>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</si>
  <si>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</si>
  <si>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</si>
  <si>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</si>
  <si>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</si>
  <si>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</si>
  <si>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</si>
  <si>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</si>
  <si>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</si>
  <si>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</si>
  <si>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</si>
  <si>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</si>
  <si>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</si>
  <si>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</si>
  <si>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</si>
  <si>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</si>
  <si>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</si>
  <si>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</si>
  <si>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</si>
  <si>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</si>
  <si>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</si>
  <si>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</si>
  <si>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</si>
  <si>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</si>
  <si>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</si>
  <si>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</si>
  <si>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</si>
  <si>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</si>
  <si>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</si>
  <si>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</si>
  <si>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</si>
  <si>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</si>
  <si>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</si>
  <si>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</si>
  <si>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</si>
  <si>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</si>
  <si>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</si>
  <si>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</si>
  <si>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</si>
  <si>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</si>
  <si>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</si>
  <si>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</si>
  <si>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</si>
  <si>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</si>
  <si>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</si>
  <si>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</si>
  <si>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</si>
  <si>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</si>
  <si>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</si>
  <si>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</si>
  <si>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</si>
  <si>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</si>
  <si>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</si>
  <si>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</si>
  <si>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</si>
  <si>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</si>
  <si>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</si>
  <si>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</si>
  <si>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</si>
  <si>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</si>
  <si>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</si>
  <si>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</si>
  <si>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</si>
  <si>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</si>
  <si>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</si>
  <si>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</si>
  <si>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</si>
  <si>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</si>
  <si>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</si>
  <si>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</si>
  <si>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</si>
  <si>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</si>
  <si>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</si>
  <si>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</si>
  <si>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</si>
  <si>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</si>
  <si>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</si>
  <si>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</si>
  <si>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</si>
  <si>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</si>
  <si>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</si>
  <si>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</si>
  <si>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</si>
  <si>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</si>
  <si>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</si>
  <si>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Исполнено                на 01.08.2022 года  (тыс.руб.)   </t>
  </si>
  <si>
    <t xml:space="preserve">Сведения об исполнении  бюджета города Чебоксары по состоянию на 1 августа 2022 года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</si>
</sst>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3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164" fontId="29" fillId="33" borderId="10" xfId="597" applyNumberFormat="1" applyFont="1" applyFill="1" applyBorder="1" applyAlignment="1">
      <alignment horizontal="right"/>
    </xf>
    <xf numFmtId="164" fontId="30" fillId="33" borderId="10" xfId="597" applyNumberFormat="1" applyFont="1" applyFill="1" applyBorder="1"/>
    <xf numFmtId="164" fontId="29" fillId="33" borderId="10" xfId="597" applyNumberFormat="1" applyFont="1" applyFill="1" applyBorder="1"/>
    <xf numFmtId="0" fontId="29" fillId="33" borderId="0" xfId="155" applyFont="1" applyFill="1" applyAlignment="1">
      <alignment horizontal="center" vertical="center" wrapText="1"/>
    </xf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</cellXfs>
  <cellStyles count="1184">
    <cellStyle name="20% —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—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—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—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—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—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—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—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—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—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—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—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— акцент1" xfId="201" builtinId="32" customBuiltin="1"/>
    <cellStyle name="60% - Акцент1 2" xfId="38"/>
    <cellStyle name="60% — акцент2" xfId="205" builtinId="36" customBuiltin="1"/>
    <cellStyle name="60% - Акцент2 2" xfId="39"/>
    <cellStyle name="60% — акцент3" xfId="209" builtinId="40" customBuiltin="1"/>
    <cellStyle name="60% - Акцент3 2" xfId="40"/>
    <cellStyle name="60% — акцент4" xfId="213" builtinId="44" customBuiltin="1"/>
    <cellStyle name="60% - Акцент4 2" xfId="41"/>
    <cellStyle name="60% — акцент5" xfId="217" builtinId="48" customBuiltin="1"/>
    <cellStyle name="60% - Акцент5 2" xfId="42"/>
    <cellStyle name="60% —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82" zoomScaleNormal="100" zoomScaleSheetLayoutView="100" workbookViewId="0">
      <selection activeCell="D26" sqref="D26"/>
    </sheetView>
  </sheetViews>
  <sheetFormatPr defaultColWidth="9.42578125" defaultRowHeight="14.25" x14ac:dyDescent="0.2"/>
  <cols>
    <col min="1" max="1" width="61.28515625" style="15" customWidth="1"/>
    <col min="2" max="2" width="15.85546875" style="15" customWidth="1"/>
    <col min="3" max="3" width="15" style="41" customWidth="1"/>
    <col min="4" max="4" width="14.28515625" style="2" customWidth="1"/>
    <col min="5" max="5" width="0" style="15" hidden="1" customWidth="1"/>
    <col min="6" max="6" width="16.28515625" style="15" customWidth="1"/>
    <col min="7" max="16384" width="9.42578125" style="1"/>
  </cols>
  <sheetData>
    <row r="1" spans="1:12" ht="14.25" customHeight="1" x14ac:dyDescent="0.2">
      <c r="A1" s="33"/>
      <c r="B1" s="33"/>
      <c r="C1" s="33"/>
      <c r="D1" s="33"/>
      <c r="E1" s="33"/>
      <c r="F1" s="33"/>
    </row>
    <row r="2" spans="1:12" ht="14.25" customHeight="1" x14ac:dyDescent="0.2">
      <c r="A2" s="60" t="s">
        <v>113</v>
      </c>
      <c r="B2" s="61"/>
      <c r="C2" s="61"/>
      <c r="D2" s="61"/>
      <c r="E2" s="61"/>
      <c r="F2" s="61"/>
    </row>
    <row r="3" spans="1:12" x14ac:dyDescent="0.2">
      <c r="A3" s="62"/>
      <c r="B3" s="62"/>
      <c r="C3" s="62"/>
      <c r="D3" s="62"/>
      <c r="E3" s="62"/>
      <c r="F3" s="62"/>
    </row>
    <row r="4" spans="1:12" ht="60" x14ac:dyDescent="0.2">
      <c r="A4" s="22" t="s">
        <v>0</v>
      </c>
      <c r="B4" s="22" t="s">
        <v>108</v>
      </c>
      <c r="C4" s="42" t="s">
        <v>112</v>
      </c>
      <c r="D4" s="23" t="s">
        <v>1</v>
      </c>
      <c r="F4" s="34" t="s">
        <v>98</v>
      </c>
    </row>
    <row r="5" spans="1:12" ht="15" x14ac:dyDescent="0.2">
      <c r="A5" s="22">
        <v>1</v>
      </c>
      <c r="B5" s="21">
        <v>2</v>
      </c>
      <c r="C5" s="20">
        <v>3</v>
      </c>
      <c r="D5" s="20">
        <v>4</v>
      </c>
      <c r="F5" s="20" t="s">
        <v>99</v>
      </c>
    </row>
    <row r="6" spans="1:12" ht="15" x14ac:dyDescent="0.2">
      <c r="A6" s="24" t="s">
        <v>92</v>
      </c>
      <c r="B6" s="21"/>
      <c r="C6" s="20"/>
      <c r="D6" s="20"/>
      <c r="F6" s="20"/>
    </row>
    <row r="7" spans="1:12" s="3" customFormat="1" ht="15" x14ac:dyDescent="0.25">
      <c r="A7" s="22" t="s">
        <v>2</v>
      </c>
      <c r="B7" s="25">
        <f>B8+B24</f>
        <v>4984439.8</v>
      </c>
      <c r="C7" s="25">
        <f>C8+C24</f>
        <v>2812607.3</v>
      </c>
      <c r="D7" s="26">
        <f>C7/B7*100</f>
        <v>56.427751419527624</v>
      </c>
      <c r="E7" s="27"/>
      <c r="F7" s="25">
        <f>C7-B7</f>
        <v>-2171832.5</v>
      </c>
    </row>
    <row r="8" spans="1:12" s="3" customFormat="1" ht="15" x14ac:dyDescent="0.25">
      <c r="A8" s="22" t="s">
        <v>49</v>
      </c>
      <c r="B8" s="26">
        <f>B9+B11+B12+B17+B21+B22+B23</f>
        <v>4077504.9</v>
      </c>
      <c r="C8" s="26">
        <f>C9+C11+C12+C17+C21+C22+C23</f>
        <v>2221513.2000000002</v>
      </c>
      <c r="D8" s="26">
        <f>C8/B8*100</f>
        <v>54.482171192485886</v>
      </c>
      <c r="E8" s="28"/>
      <c r="F8" s="25">
        <f>C8-B8</f>
        <v>-1855991.6999999997</v>
      </c>
    </row>
    <row r="9" spans="1:12" s="3" customFormat="1" ht="15" x14ac:dyDescent="0.25">
      <c r="A9" s="16" t="s">
        <v>100</v>
      </c>
      <c r="B9" s="25">
        <f>B10</f>
        <v>2522828</v>
      </c>
      <c r="C9" s="25">
        <f>C10</f>
        <v>1307106.1000000001</v>
      </c>
      <c r="D9" s="26">
        <f t="shared" ref="D9:D22" si="0">C9/B9*100</f>
        <v>51.811146063068911</v>
      </c>
      <c r="E9" s="28"/>
      <c r="F9" s="25">
        <f t="shared" ref="F9:F48" si="1">C9-B9</f>
        <v>-1215721.8999999999</v>
      </c>
    </row>
    <row r="10" spans="1:12" s="3" customFormat="1" x14ac:dyDescent="0.2">
      <c r="A10" s="17" t="s">
        <v>3</v>
      </c>
      <c r="B10" s="43">
        <v>2522828</v>
      </c>
      <c r="C10" s="43">
        <v>1307106.1000000001</v>
      </c>
      <c r="D10" s="30">
        <f t="shared" si="0"/>
        <v>51.811146063068911</v>
      </c>
      <c r="E10" s="28"/>
      <c r="F10" s="29">
        <f t="shared" si="1"/>
        <v>-1215721.8999999999</v>
      </c>
    </row>
    <row r="11" spans="1:12" s="3" customFormat="1" ht="15" x14ac:dyDescent="0.25">
      <c r="A11" s="18" t="s">
        <v>62</v>
      </c>
      <c r="B11" s="44">
        <v>11600.9</v>
      </c>
      <c r="C11" s="44">
        <v>7456.9</v>
      </c>
      <c r="D11" s="26">
        <f t="shared" si="0"/>
        <v>64.278633554293194</v>
      </c>
      <c r="E11" s="28"/>
      <c r="F11" s="25">
        <f t="shared" si="1"/>
        <v>-4144</v>
      </c>
    </row>
    <row r="12" spans="1:12" s="3" customFormat="1" ht="15" x14ac:dyDescent="0.25">
      <c r="A12" s="16" t="s">
        <v>63</v>
      </c>
      <c r="B12" s="25">
        <f>SUM(B13:B16)</f>
        <v>731946</v>
      </c>
      <c r="C12" s="25">
        <f>SUM(C13:C16)</f>
        <v>515345.5</v>
      </c>
      <c r="D12" s="26">
        <f t="shared" si="0"/>
        <v>70.407584712533435</v>
      </c>
      <c r="E12" s="28"/>
      <c r="F12" s="25">
        <f t="shared" si="1"/>
        <v>-216600.5</v>
      </c>
    </row>
    <row r="13" spans="1:12" s="3" customFormat="1" ht="28.5" x14ac:dyDescent="0.2">
      <c r="A13" s="19" t="s">
        <v>101</v>
      </c>
      <c r="B13" s="45">
        <v>573680</v>
      </c>
      <c r="C13" s="45">
        <v>431048.9</v>
      </c>
      <c r="D13" s="30">
        <f t="shared" si="0"/>
        <v>75.137515688188543</v>
      </c>
      <c r="E13" s="28"/>
      <c r="F13" s="29">
        <f t="shared" si="1"/>
        <v>-142631.09999999998</v>
      </c>
      <c r="L13" s="3" t="s">
        <v>107</v>
      </c>
    </row>
    <row r="14" spans="1:12" s="3" customFormat="1" ht="28.5" x14ac:dyDescent="0.2">
      <c r="A14" s="17" t="s">
        <v>4</v>
      </c>
      <c r="B14" s="46">
        <v>0</v>
      </c>
      <c r="C14" s="46">
        <v>-1547.5</v>
      </c>
      <c r="D14" s="30"/>
      <c r="E14" s="28"/>
      <c r="F14" s="29">
        <f t="shared" si="1"/>
        <v>-1547.5</v>
      </c>
    </row>
    <row r="15" spans="1:12" s="3" customFormat="1" x14ac:dyDescent="0.2">
      <c r="A15" s="17" t="s">
        <v>5</v>
      </c>
      <c r="B15" s="46">
        <v>3500</v>
      </c>
      <c r="C15" s="46">
        <v>4538.6000000000004</v>
      </c>
      <c r="D15" s="30">
        <f t="shared" si="0"/>
        <v>129.67428571428573</v>
      </c>
      <c r="E15" s="28"/>
      <c r="F15" s="29">
        <f t="shared" si="1"/>
        <v>1038.6000000000004</v>
      </c>
    </row>
    <row r="16" spans="1:12" s="3" customFormat="1" ht="28.5" x14ac:dyDescent="0.2">
      <c r="A16" s="17" t="s">
        <v>6</v>
      </c>
      <c r="B16" s="46">
        <v>154766</v>
      </c>
      <c r="C16" s="46">
        <v>81305.5</v>
      </c>
      <c r="D16" s="30">
        <f t="shared" si="0"/>
        <v>52.534471395526147</v>
      </c>
      <c r="E16" s="28"/>
      <c r="F16" s="29">
        <f t="shared" si="1"/>
        <v>-73460.5</v>
      </c>
    </row>
    <row r="17" spans="1:6" s="3" customFormat="1" ht="15" x14ac:dyDescent="0.25">
      <c r="A17" s="16" t="s">
        <v>64</v>
      </c>
      <c r="B17" s="25">
        <f>B18+B19+B20</f>
        <v>735512</v>
      </c>
      <c r="C17" s="25">
        <f>C18+C19+C20</f>
        <v>349705.60000000003</v>
      </c>
      <c r="D17" s="26">
        <f t="shared" si="0"/>
        <v>47.54587280696984</v>
      </c>
      <c r="E17" s="28"/>
      <c r="F17" s="25">
        <f t="shared" si="1"/>
        <v>-385806.39999999997</v>
      </c>
    </row>
    <row r="18" spans="1:6" s="3" customFormat="1" x14ac:dyDescent="0.2">
      <c r="A18" s="17" t="s">
        <v>7</v>
      </c>
      <c r="B18" s="46">
        <v>201391</v>
      </c>
      <c r="C18" s="46">
        <v>15846.1</v>
      </c>
      <c r="D18" s="30">
        <f t="shared" si="0"/>
        <v>7.868325794102021</v>
      </c>
      <c r="E18" s="28"/>
      <c r="F18" s="29">
        <f t="shared" si="1"/>
        <v>-185544.9</v>
      </c>
    </row>
    <row r="19" spans="1:6" s="3" customFormat="1" x14ac:dyDescent="0.2">
      <c r="A19" s="17" t="s">
        <v>8</v>
      </c>
      <c r="B19" s="46">
        <v>50175</v>
      </c>
      <c r="C19" s="46">
        <v>12748.6</v>
      </c>
      <c r="D19" s="30">
        <f t="shared" si="0"/>
        <v>25.40827105132038</v>
      </c>
      <c r="E19" s="28"/>
      <c r="F19" s="29">
        <f t="shared" si="1"/>
        <v>-37426.400000000001</v>
      </c>
    </row>
    <row r="20" spans="1:6" s="3" customFormat="1" x14ac:dyDescent="0.2">
      <c r="A20" s="17" t="s">
        <v>9</v>
      </c>
      <c r="B20" s="46">
        <v>483946</v>
      </c>
      <c r="C20" s="46">
        <v>321110.90000000002</v>
      </c>
      <c r="D20" s="30">
        <f t="shared" si="0"/>
        <v>66.352630252135569</v>
      </c>
      <c r="E20" s="28"/>
      <c r="F20" s="29">
        <f t="shared" si="1"/>
        <v>-162835.09999999998</v>
      </c>
    </row>
    <row r="21" spans="1:6" s="3" customFormat="1" ht="30" x14ac:dyDescent="0.25">
      <c r="A21" s="16" t="s">
        <v>65</v>
      </c>
      <c r="B21" s="25">
        <v>9067</v>
      </c>
      <c r="C21" s="47">
        <v>2858.7</v>
      </c>
      <c r="D21" s="26">
        <f>C21/B21*100</f>
        <v>31.528620271313549</v>
      </c>
      <c r="E21" s="28"/>
      <c r="F21" s="25">
        <f t="shared" si="1"/>
        <v>-6208.3</v>
      </c>
    </row>
    <row r="22" spans="1:6" s="3" customFormat="1" ht="15" x14ac:dyDescent="0.25">
      <c r="A22" s="16" t="s">
        <v>66</v>
      </c>
      <c r="B22" s="25">
        <v>66551</v>
      </c>
      <c r="C22" s="48">
        <v>39040.400000000001</v>
      </c>
      <c r="D22" s="26">
        <f t="shared" si="0"/>
        <v>58.662379227960514</v>
      </c>
      <c r="E22" s="28"/>
      <c r="F22" s="25">
        <f t="shared" si="1"/>
        <v>-27510.6</v>
      </c>
    </row>
    <row r="23" spans="1:6" s="3" customFormat="1" ht="30" x14ac:dyDescent="0.25">
      <c r="A23" s="16" t="s">
        <v>67</v>
      </c>
      <c r="B23" s="25">
        <v>0</v>
      </c>
      <c r="C23" s="49"/>
      <c r="D23" s="25" t="str">
        <f>IF(B23=0, "х",C23/B23*100)</f>
        <v>х</v>
      </c>
      <c r="E23" s="28"/>
      <c r="F23" s="25">
        <f>C23-B23</f>
        <v>0</v>
      </c>
    </row>
    <row r="24" spans="1:6" s="3" customFormat="1" ht="15" x14ac:dyDescent="0.25">
      <c r="A24" s="22" t="s">
        <v>50</v>
      </c>
      <c r="B24" s="25">
        <f>B25+B32+B33+B34+B37+B38</f>
        <v>906934.89999999991</v>
      </c>
      <c r="C24" s="25">
        <f>C25+C32+C33+C34+C37+C38</f>
        <v>591094.09999999986</v>
      </c>
      <c r="D24" s="26">
        <f>C24/B24*100</f>
        <v>65.174920493190854</v>
      </c>
      <c r="E24" s="28"/>
      <c r="F24" s="25">
        <f t="shared" si="1"/>
        <v>-315840.80000000005</v>
      </c>
    </row>
    <row r="25" spans="1:6" s="3" customFormat="1" ht="30" x14ac:dyDescent="0.25">
      <c r="A25" s="16" t="s">
        <v>68</v>
      </c>
      <c r="B25" s="25">
        <f>B26+B27+B28+B29+B31+B30</f>
        <v>528786.19999999995</v>
      </c>
      <c r="C25" s="25">
        <f>C26+C27+C28+C29+C30+C31</f>
        <v>318370.99999999994</v>
      </c>
      <c r="D25" s="26">
        <f>C25/B25*100</f>
        <v>60.207887422175531</v>
      </c>
      <c r="E25" s="28"/>
      <c r="F25" s="25">
        <f t="shared" si="1"/>
        <v>-210415.2</v>
      </c>
    </row>
    <row r="26" spans="1:6" s="3" customFormat="1" ht="57" x14ac:dyDescent="0.2">
      <c r="A26" s="17" t="s">
        <v>51</v>
      </c>
      <c r="B26" s="29">
        <v>5900</v>
      </c>
      <c r="C26" s="55">
        <v>5978.8</v>
      </c>
      <c r="D26" s="30">
        <f>C26/B26*100</f>
        <v>101.33559322033898</v>
      </c>
      <c r="E26" s="28"/>
      <c r="F26" s="29">
        <f t="shared" si="1"/>
        <v>78.800000000000182</v>
      </c>
    </row>
    <row r="27" spans="1:6" s="3" customFormat="1" ht="19.5" customHeight="1" x14ac:dyDescent="0.2">
      <c r="A27" s="17" t="s">
        <v>52</v>
      </c>
      <c r="B27" s="29">
        <v>346000</v>
      </c>
      <c r="C27" s="29">
        <v>204333.3</v>
      </c>
      <c r="D27" s="30">
        <f>C27/B27*100</f>
        <v>59.055867052023117</v>
      </c>
      <c r="E27" s="28"/>
      <c r="F27" s="29">
        <f t="shared" si="1"/>
        <v>-141666.70000000001</v>
      </c>
    </row>
    <row r="28" spans="1:6" x14ac:dyDescent="0.2">
      <c r="A28" s="17" t="s">
        <v>53</v>
      </c>
      <c r="B28" s="29">
        <v>54000</v>
      </c>
      <c r="C28" s="29">
        <v>39692.9</v>
      </c>
      <c r="D28" s="30">
        <f>C28/B28*100</f>
        <v>73.505370370370372</v>
      </c>
      <c r="E28" s="28"/>
      <c r="F28" s="29">
        <f t="shared" si="1"/>
        <v>-14307.099999999999</v>
      </c>
    </row>
    <row r="29" spans="1:6" ht="28.5" x14ac:dyDescent="0.2">
      <c r="A29" s="17" t="s">
        <v>55</v>
      </c>
      <c r="B29" s="29">
        <v>3200</v>
      </c>
      <c r="C29" s="50">
        <v>2630.9</v>
      </c>
      <c r="D29" s="29">
        <f>IF(B29=0, "х",C29/B29*100)</f>
        <v>82.215625000000003</v>
      </c>
      <c r="E29" s="28"/>
      <c r="F29" s="29">
        <f t="shared" si="1"/>
        <v>-569.09999999999991</v>
      </c>
    </row>
    <row r="30" spans="1:6" ht="28.5" x14ac:dyDescent="0.2">
      <c r="A30" s="17" t="s">
        <v>111</v>
      </c>
      <c r="B30" s="29">
        <v>5200</v>
      </c>
      <c r="C30" s="50">
        <v>5286.4</v>
      </c>
      <c r="D30" s="29"/>
      <c r="E30" s="28"/>
      <c r="F30" s="29">
        <f t="shared" si="1"/>
        <v>86.399999999999636</v>
      </c>
    </row>
    <row r="31" spans="1:6" x14ac:dyDescent="0.2">
      <c r="A31" s="17" t="s">
        <v>54</v>
      </c>
      <c r="B31" s="29">
        <v>114486.2</v>
      </c>
      <c r="C31" s="46">
        <v>60448.7</v>
      </c>
      <c r="D31" s="30">
        <f t="shared" ref="D31:D37" si="2">C31/B31*100</f>
        <v>52.799988120839018</v>
      </c>
      <c r="E31" s="28"/>
      <c r="F31" s="29">
        <f t="shared" si="1"/>
        <v>-54037.5</v>
      </c>
    </row>
    <row r="32" spans="1:6" ht="30" x14ac:dyDescent="0.25">
      <c r="A32" s="18" t="s">
        <v>10</v>
      </c>
      <c r="B32" s="25">
        <v>17940</v>
      </c>
      <c r="C32" s="48">
        <v>13509.3</v>
      </c>
      <c r="D32" s="26">
        <f t="shared" si="2"/>
        <v>75.302675585284277</v>
      </c>
      <c r="E32" s="31"/>
      <c r="F32" s="25">
        <f t="shared" si="1"/>
        <v>-4430.7000000000007</v>
      </c>
    </row>
    <row r="33" spans="1:6" s="5" customFormat="1" ht="30" x14ac:dyDescent="0.25">
      <c r="A33" s="16" t="s">
        <v>83</v>
      </c>
      <c r="B33" s="25">
        <v>12009.2</v>
      </c>
      <c r="C33" s="47">
        <v>12568</v>
      </c>
      <c r="D33" s="26">
        <f t="shared" si="2"/>
        <v>104.65309929054392</v>
      </c>
      <c r="E33" s="28"/>
      <c r="F33" s="25">
        <f t="shared" si="1"/>
        <v>558.79999999999927</v>
      </c>
    </row>
    <row r="34" spans="1:6" s="5" customFormat="1" ht="30" x14ac:dyDescent="0.25">
      <c r="A34" s="16" t="s">
        <v>71</v>
      </c>
      <c r="B34" s="25">
        <f>B35+B36</f>
        <v>268700</v>
      </c>
      <c r="C34" s="25">
        <f>C35+C36</f>
        <v>177348.4</v>
      </c>
      <c r="D34" s="26">
        <f t="shared" si="2"/>
        <v>66.002381838481568</v>
      </c>
      <c r="E34" s="28"/>
      <c r="F34" s="25">
        <f t="shared" si="1"/>
        <v>-91351.6</v>
      </c>
    </row>
    <row r="35" spans="1:6" x14ac:dyDescent="0.2">
      <c r="A35" s="17" t="s">
        <v>56</v>
      </c>
      <c r="B35" s="29">
        <v>175000</v>
      </c>
      <c r="C35" s="46">
        <v>112499.4</v>
      </c>
      <c r="D35" s="30">
        <f t="shared" si="2"/>
        <v>64.285371428571423</v>
      </c>
      <c r="E35" s="28"/>
      <c r="F35" s="29">
        <f t="shared" si="1"/>
        <v>-62500.600000000006</v>
      </c>
    </row>
    <row r="36" spans="1:6" x14ac:dyDescent="0.2">
      <c r="A36" s="17" t="s">
        <v>57</v>
      </c>
      <c r="B36" s="29">
        <v>93700</v>
      </c>
      <c r="C36" s="46">
        <v>64849</v>
      </c>
      <c r="D36" s="30">
        <f t="shared" si="2"/>
        <v>69.209178228388481</v>
      </c>
      <c r="E36" s="28"/>
      <c r="F36" s="29">
        <f t="shared" si="1"/>
        <v>-28851</v>
      </c>
    </row>
    <row r="37" spans="1:6" s="5" customFormat="1" ht="15" x14ac:dyDescent="0.25">
      <c r="A37" s="16" t="s">
        <v>69</v>
      </c>
      <c r="B37" s="25">
        <v>72444.399999999994</v>
      </c>
      <c r="C37" s="48">
        <v>63061.7</v>
      </c>
      <c r="D37" s="26">
        <f t="shared" si="2"/>
        <v>87.048412299639452</v>
      </c>
      <c r="E37" s="28"/>
      <c r="F37" s="25">
        <f t="shared" si="1"/>
        <v>-9382.6999999999971</v>
      </c>
    </row>
    <row r="38" spans="1:6" s="5" customFormat="1" ht="15" x14ac:dyDescent="0.25">
      <c r="A38" s="16" t="s">
        <v>70</v>
      </c>
      <c r="B38" s="25">
        <v>7055.1</v>
      </c>
      <c r="C38" s="51">
        <v>6235.7</v>
      </c>
      <c r="D38" s="26">
        <f>C38/B38*100</f>
        <v>88.385706793666984</v>
      </c>
      <c r="E38" s="28"/>
      <c r="F38" s="25">
        <f t="shared" si="1"/>
        <v>-819.40000000000055</v>
      </c>
    </row>
    <row r="39" spans="1:6" ht="15" x14ac:dyDescent="0.25">
      <c r="A39" s="24" t="s">
        <v>58</v>
      </c>
      <c r="B39" s="25">
        <f>B40+B41+B42+B43+B44+B46+B47+B48+B45</f>
        <v>10053522.800000001</v>
      </c>
      <c r="C39" s="25">
        <f>C40+C41+C42+C43+C44+C45+C46+C47+C48</f>
        <v>5306373</v>
      </c>
      <c r="D39" s="26">
        <f>C39/B39*100</f>
        <v>52.781230077878774</v>
      </c>
      <c r="E39" s="28"/>
      <c r="F39" s="25">
        <f t="shared" si="1"/>
        <v>-4747149.8000000007</v>
      </c>
    </row>
    <row r="40" spans="1:6" ht="15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">
      <c r="A41" s="32" t="s">
        <v>60</v>
      </c>
      <c r="B41" s="53">
        <v>4088232.9</v>
      </c>
      <c r="C41" s="52">
        <v>1731380.9</v>
      </c>
      <c r="D41" s="30">
        <f>C41/B41*100</f>
        <v>42.350348973513711</v>
      </c>
      <c r="E41" s="28"/>
      <c r="F41" s="29">
        <f t="shared" si="1"/>
        <v>-2356852</v>
      </c>
    </row>
    <row r="42" spans="1:6" x14ac:dyDescent="0.2">
      <c r="A42" s="32" t="s">
        <v>61</v>
      </c>
      <c r="B42" s="53">
        <v>5709951.4000000004</v>
      </c>
      <c r="C42" s="53">
        <v>3353307.1</v>
      </c>
      <c r="D42" s="30">
        <f>C42/B42*100</f>
        <v>58.727419291169447</v>
      </c>
      <c r="E42" s="28"/>
      <c r="F42" s="29">
        <f t="shared" si="1"/>
        <v>-2356644.3000000003</v>
      </c>
    </row>
    <row r="43" spans="1:6" x14ac:dyDescent="0.2">
      <c r="A43" s="32" t="s">
        <v>11</v>
      </c>
      <c r="B43" s="53">
        <v>192472.7</v>
      </c>
      <c r="C43" s="53">
        <v>151028</v>
      </c>
      <c r="D43" s="30">
        <f>C43/B43*100</f>
        <v>78.467231976275073</v>
      </c>
      <c r="E43" s="28"/>
      <c r="F43" s="29">
        <f t="shared" si="1"/>
        <v>-41444.700000000012</v>
      </c>
    </row>
    <row r="44" spans="1:6" ht="28.5" x14ac:dyDescent="0.2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8.5" x14ac:dyDescent="0.2">
      <c r="A45" s="32" t="s">
        <v>105</v>
      </c>
      <c r="B45" s="29"/>
      <c r="C45" s="29">
        <v>1421.3</v>
      </c>
      <c r="D45" s="30"/>
      <c r="E45" s="28"/>
      <c r="F45" s="29"/>
    </row>
    <row r="46" spans="1:6" ht="28.5" x14ac:dyDescent="0.2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71.25" x14ac:dyDescent="0.2">
      <c r="A47" s="32" t="s">
        <v>91</v>
      </c>
      <c r="B47" s="53">
        <v>94362.5</v>
      </c>
      <c r="C47" s="53">
        <v>100747.9</v>
      </c>
      <c r="D47" s="29">
        <f>IF(B47=0, "х",C47/B47*100)</f>
        <v>106.76688303086502</v>
      </c>
      <c r="E47" s="28"/>
      <c r="F47" s="29">
        <f>C47-B47</f>
        <v>6385.3999999999942</v>
      </c>
    </row>
    <row r="48" spans="1:6" ht="42.75" x14ac:dyDescent="0.2">
      <c r="A48" s="40" t="s">
        <v>72</v>
      </c>
      <c r="B48" s="50">
        <v>-31496.7</v>
      </c>
      <c r="C48" s="50">
        <v>-31512.2</v>
      </c>
      <c r="D48" s="29">
        <f>IF(B48=0, "х",C48/B48*100)</f>
        <v>100.04921150469733</v>
      </c>
      <c r="E48" s="28"/>
      <c r="F48" s="29">
        <f t="shared" si="1"/>
        <v>-15.5</v>
      </c>
    </row>
    <row r="49" spans="1:6" ht="15" x14ac:dyDescent="0.25">
      <c r="A49" s="24" t="s">
        <v>90</v>
      </c>
      <c r="B49" s="25">
        <f>B39+B24+B8</f>
        <v>15037962.600000001</v>
      </c>
      <c r="C49" s="25">
        <f>C39+C24+C8</f>
        <v>8118980.2999999998</v>
      </c>
      <c r="D49" s="26">
        <f>C49/B49*100</f>
        <v>53.989895546089464</v>
      </c>
      <c r="E49" s="28"/>
      <c r="F49" s="25">
        <f>C49-B49</f>
        <v>-6918982.3000000017</v>
      </c>
    </row>
    <row r="50" spans="1:6" ht="15" x14ac:dyDescent="0.25">
      <c r="A50" s="24" t="s">
        <v>82</v>
      </c>
      <c r="B50" s="25"/>
      <c r="C50" s="25"/>
      <c r="D50" s="30"/>
      <c r="E50" s="28"/>
      <c r="F50" s="30"/>
    </row>
    <row r="51" spans="1:6" ht="15" x14ac:dyDescent="0.25">
      <c r="A51" s="16" t="s">
        <v>73</v>
      </c>
      <c r="B51" s="57">
        <f>B52+B53+B54+B55+B56+B57+B58</f>
        <v>465080.6</v>
      </c>
      <c r="C51" s="25">
        <f>C52+C53+C54+C55+C56+C58</f>
        <v>235144.19999999998</v>
      </c>
      <c r="D51" s="26">
        <f t="shared" ref="D51:D72" si="3">C51/B51*100</f>
        <v>50.559881448505919</v>
      </c>
      <c r="E51" s="28"/>
      <c r="F51" s="26">
        <f>C51-B51</f>
        <v>-229936.4</v>
      </c>
    </row>
    <row r="52" spans="1:6" ht="48" customHeight="1" x14ac:dyDescent="0.2">
      <c r="A52" s="32" t="s">
        <v>14</v>
      </c>
      <c r="B52" s="56">
        <v>23691.599999999999</v>
      </c>
      <c r="C52" s="56">
        <v>9853.2000000000007</v>
      </c>
      <c r="D52" s="30">
        <f t="shared" si="3"/>
        <v>41.589424099680905</v>
      </c>
      <c r="E52" s="28"/>
      <c r="F52" s="30">
        <f>C52-B52</f>
        <v>-13838.399999999998</v>
      </c>
    </row>
    <row r="53" spans="1:6" ht="57" x14ac:dyDescent="0.2">
      <c r="A53" s="32" t="s">
        <v>15</v>
      </c>
      <c r="B53" s="56">
        <v>174357.5</v>
      </c>
      <c r="C53" s="56">
        <v>90476.2</v>
      </c>
      <c r="D53" s="30">
        <f>C53/B53*100</f>
        <v>51.891200550592885</v>
      </c>
      <c r="E53" s="28"/>
      <c r="F53" s="30">
        <f t="shared" ref="F53:F98" si="4">C53-B53</f>
        <v>-83881.3</v>
      </c>
    </row>
    <row r="54" spans="1:6" x14ac:dyDescent="0.2">
      <c r="A54" s="32" t="s">
        <v>16</v>
      </c>
      <c r="B54" s="56">
        <v>1002.7</v>
      </c>
      <c r="C54" s="56">
        <v>1002.7</v>
      </c>
      <c r="D54" s="30">
        <f t="shared" si="3"/>
        <v>100</v>
      </c>
      <c r="E54" s="28"/>
      <c r="F54" s="30">
        <f t="shared" si="4"/>
        <v>0</v>
      </c>
    </row>
    <row r="55" spans="1:6" ht="42.75" x14ac:dyDescent="0.2">
      <c r="A55" s="32" t="s">
        <v>17</v>
      </c>
      <c r="B55" s="56">
        <v>30163.4</v>
      </c>
      <c r="C55" s="56">
        <v>15728.8</v>
      </c>
      <c r="D55" s="30">
        <f>C55/B55*100</f>
        <v>52.145315183301612</v>
      </c>
      <c r="E55" s="28"/>
      <c r="F55" s="30">
        <f t="shared" si="4"/>
        <v>-14434.600000000002</v>
      </c>
    </row>
    <row r="56" spans="1:6" x14ac:dyDescent="0.2">
      <c r="A56" s="32" t="s">
        <v>18</v>
      </c>
      <c r="B56" s="56">
        <v>8410.9</v>
      </c>
      <c r="C56" s="56">
        <v>8410.9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">
      <c r="A57" s="32" t="s">
        <v>19</v>
      </c>
      <c r="B57" s="56">
        <v>12967.4</v>
      </c>
      <c r="C57" s="56"/>
      <c r="D57" s="30">
        <f t="shared" si="3"/>
        <v>0</v>
      </c>
      <c r="E57" s="28"/>
      <c r="F57" s="30">
        <f t="shared" si="4"/>
        <v>-12967.4</v>
      </c>
    </row>
    <row r="58" spans="1:6" x14ac:dyDescent="0.2">
      <c r="A58" s="32" t="s">
        <v>20</v>
      </c>
      <c r="B58" s="56">
        <v>214487.1</v>
      </c>
      <c r="C58" s="56">
        <v>109672.4</v>
      </c>
      <c r="D58" s="30">
        <f>C58/B58*100</f>
        <v>51.13239910465478</v>
      </c>
      <c r="E58" s="28"/>
      <c r="F58" s="30">
        <f t="shared" si="4"/>
        <v>-104814.70000000001</v>
      </c>
    </row>
    <row r="59" spans="1:6" ht="30" x14ac:dyDescent="0.25">
      <c r="A59" s="16" t="s">
        <v>74</v>
      </c>
      <c r="B59" s="57">
        <f>SUM(B60:B62)</f>
        <v>79538.899999999994</v>
      </c>
      <c r="C59" s="25">
        <f>C60+C61+C62</f>
        <v>29994.1</v>
      </c>
      <c r="D59" s="26">
        <f t="shared" si="3"/>
        <v>37.709975873440541</v>
      </c>
      <c r="E59" s="28"/>
      <c r="F59" s="26">
        <f t="shared" si="4"/>
        <v>-49544.799999999996</v>
      </c>
    </row>
    <row r="60" spans="1:6" x14ac:dyDescent="0.2">
      <c r="A60" s="17" t="s">
        <v>21</v>
      </c>
      <c r="B60" s="56">
        <v>13534.2</v>
      </c>
      <c r="C60" s="46">
        <v>6760</v>
      </c>
      <c r="D60" s="30">
        <f t="shared" si="3"/>
        <v>49.947540305300642</v>
      </c>
      <c r="E60" s="28"/>
      <c r="F60" s="30">
        <f t="shared" si="4"/>
        <v>-6774.2000000000007</v>
      </c>
    </row>
    <row r="61" spans="1:6" x14ac:dyDescent="0.2">
      <c r="A61" s="32" t="s">
        <v>104</v>
      </c>
      <c r="B61" s="56">
        <v>27085.7</v>
      </c>
      <c r="C61" s="46">
        <v>9384.2000000000007</v>
      </c>
      <c r="D61" s="30">
        <f t="shared" si="3"/>
        <v>34.646326290256482</v>
      </c>
      <c r="E61" s="28"/>
      <c r="F61" s="30">
        <f t="shared" si="4"/>
        <v>-17701.5</v>
      </c>
    </row>
    <row r="62" spans="1:6" ht="28.5" x14ac:dyDescent="0.2">
      <c r="A62" s="17" t="s">
        <v>22</v>
      </c>
      <c r="B62" s="56">
        <v>38919</v>
      </c>
      <c r="C62" s="46">
        <v>13849.9</v>
      </c>
      <c r="D62" s="30">
        <f t="shared" si="3"/>
        <v>35.586474472622626</v>
      </c>
      <c r="E62" s="28"/>
      <c r="F62" s="30">
        <f t="shared" si="4"/>
        <v>-25069.1</v>
      </c>
    </row>
    <row r="63" spans="1:6" ht="15" x14ac:dyDescent="0.25">
      <c r="A63" s="16" t="s">
        <v>75</v>
      </c>
      <c r="B63" s="57">
        <f>SUM(B64:B66)</f>
        <v>2974017.6999999997</v>
      </c>
      <c r="C63" s="25">
        <f>+C64+C65+C66</f>
        <v>1524712.5</v>
      </c>
      <c r="D63" s="26">
        <f t="shared" si="3"/>
        <v>51.267768177707893</v>
      </c>
      <c r="E63" s="28"/>
      <c r="F63" s="26">
        <f t="shared" si="4"/>
        <v>-1449305.1999999997</v>
      </c>
    </row>
    <row r="64" spans="1:6" x14ac:dyDescent="0.2">
      <c r="A64" s="17" t="s">
        <v>23</v>
      </c>
      <c r="B64" s="56">
        <v>174405.5</v>
      </c>
      <c r="C64" s="46">
        <v>139471.1</v>
      </c>
      <c r="D64" s="30">
        <f t="shared" si="3"/>
        <v>79.969439037186334</v>
      </c>
      <c r="E64" s="28"/>
      <c r="F64" s="30">
        <f t="shared" si="4"/>
        <v>-34934.399999999994</v>
      </c>
    </row>
    <row r="65" spans="1:6" x14ac:dyDescent="0.2">
      <c r="A65" s="17" t="s">
        <v>24</v>
      </c>
      <c r="B65" s="56">
        <v>2083848.3</v>
      </c>
      <c r="C65" s="46">
        <v>1064992.3</v>
      </c>
      <c r="D65" s="30">
        <f t="shared" si="3"/>
        <v>51.106997567913169</v>
      </c>
      <c r="E65" s="28"/>
      <c r="F65" s="30">
        <f>C65-B65</f>
        <v>-1018856</v>
      </c>
    </row>
    <row r="66" spans="1:6" x14ac:dyDescent="0.2">
      <c r="A66" s="17" t="s">
        <v>25</v>
      </c>
      <c r="B66" s="56">
        <v>715763.9</v>
      </c>
      <c r="C66" s="46">
        <v>320249.09999999998</v>
      </c>
      <c r="D66" s="30">
        <f t="shared" si="3"/>
        <v>44.742281637841749</v>
      </c>
      <c r="E66" s="28"/>
      <c r="F66" s="30">
        <f t="shared" si="4"/>
        <v>-395514.80000000005</v>
      </c>
    </row>
    <row r="67" spans="1:6" ht="15" x14ac:dyDescent="0.25">
      <c r="A67" s="16" t="s">
        <v>95</v>
      </c>
      <c r="B67" s="57">
        <f>B68+B69+B70+B71</f>
        <v>1808485.9</v>
      </c>
      <c r="C67" s="25">
        <f>C68+C69+C70+C71</f>
        <v>1022682.7</v>
      </c>
      <c r="D67" s="26">
        <f t="shared" si="3"/>
        <v>56.549111054722623</v>
      </c>
      <c r="E67" s="28"/>
      <c r="F67" s="26">
        <f t="shared" si="4"/>
        <v>-785803.2</v>
      </c>
    </row>
    <row r="68" spans="1:6" x14ac:dyDescent="0.2">
      <c r="A68" s="17" t="s">
        <v>26</v>
      </c>
      <c r="B68" s="56">
        <v>251652.6</v>
      </c>
      <c r="C68" s="46">
        <v>137759.1</v>
      </c>
      <c r="D68" s="30">
        <f>C68/B68*100</f>
        <v>54.741774970733474</v>
      </c>
      <c r="E68" s="28"/>
      <c r="F68" s="30">
        <f>C68-B68</f>
        <v>-113893.5</v>
      </c>
    </row>
    <row r="69" spans="1:6" x14ac:dyDescent="0.2">
      <c r="A69" s="17" t="s">
        <v>27</v>
      </c>
      <c r="B69" s="56">
        <v>232285.6</v>
      </c>
      <c r="C69" s="46">
        <v>96249.1</v>
      </c>
      <c r="D69" s="30">
        <f>C69/B69*100</f>
        <v>41.435672293073701</v>
      </c>
      <c r="E69" s="28"/>
      <c r="F69" s="30">
        <f>C69-B69</f>
        <v>-136036.5</v>
      </c>
    </row>
    <row r="70" spans="1:6" x14ac:dyDescent="0.2">
      <c r="A70" s="17" t="s">
        <v>28</v>
      </c>
      <c r="B70" s="56">
        <v>1159107</v>
      </c>
      <c r="C70" s="46">
        <v>696671</v>
      </c>
      <c r="D70" s="30">
        <f>C70/B70*100</f>
        <v>60.104114633075291</v>
      </c>
      <c r="E70" s="28"/>
      <c r="F70" s="30">
        <f>C70-B70</f>
        <v>-462436</v>
      </c>
    </row>
    <row r="71" spans="1:6" ht="28.5" x14ac:dyDescent="0.2">
      <c r="A71" s="17" t="s">
        <v>29</v>
      </c>
      <c r="B71" s="56">
        <v>165440.70000000001</v>
      </c>
      <c r="C71" s="46">
        <v>92003.5</v>
      </c>
      <c r="D71" s="30">
        <f>C71/B71*100</f>
        <v>55.611164604598507</v>
      </c>
      <c r="E71" s="28"/>
      <c r="F71" s="30">
        <f>C71-B71</f>
        <v>-73437.200000000012</v>
      </c>
    </row>
    <row r="72" spans="1:6" ht="15" x14ac:dyDescent="0.25">
      <c r="A72" s="16" t="s">
        <v>76</v>
      </c>
      <c r="B72" s="57">
        <f>SUM(B73:B74)</f>
        <v>243316.69999999998</v>
      </c>
      <c r="C72" s="57">
        <f>SUM(C73:C74)</f>
        <v>112036.5</v>
      </c>
      <c r="D72" s="26">
        <f t="shared" si="3"/>
        <v>46.045544757100522</v>
      </c>
      <c r="E72" s="28"/>
      <c r="F72" s="26">
        <f t="shared" si="4"/>
        <v>-131280.19999999998</v>
      </c>
    </row>
    <row r="73" spans="1:6" x14ac:dyDescent="0.2">
      <c r="A73" s="19" t="s">
        <v>30</v>
      </c>
      <c r="B73" s="58">
        <v>223777.4</v>
      </c>
      <c r="C73" s="45">
        <v>105473.5</v>
      </c>
      <c r="D73" s="30">
        <f>C73/B73*100</f>
        <v>47.13322256849888</v>
      </c>
      <c r="E73" s="28"/>
      <c r="F73" s="30">
        <f>C73-B73</f>
        <v>-118303.9</v>
      </c>
    </row>
    <row r="74" spans="1:6" x14ac:dyDescent="0.2">
      <c r="A74" s="17" t="s">
        <v>31</v>
      </c>
      <c r="B74" s="56">
        <v>19539.3</v>
      </c>
      <c r="C74" s="46">
        <v>6563</v>
      </c>
      <c r="D74" s="30">
        <f>C74/B74*100</f>
        <v>33.588716074782624</v>
      </c>
      <c r="E74" s="28"/>
      <c r="F74" s="30">
        <f>C74-B74</f>
        <v>-12976.3</v>
      </c>
    </row>
    <row r="75" spans="1:6" ht="15" x14ac:dyDescent="0.25">
      <c r="A75" s="16" t="s">
        <v>77</v>
      </c>
      <c r="B75" s="57">
        <f>SUM(B76:B80)</f>
        <v>8941676.1999999993</v>
      </c>
      <c r="C75" s="25">
        <f>C76+C77+C78+C79+C80</f>
        <v>4898513.5</v>
      </c>
      <c r="D75" s="26">
        <f t="shared" ref="D75:D99" si="5">C75/B75*100</f>
        <v>54.782944387988465</v>
      </c>
      <c r="E75" s="28"/>
      <c r="F75" s="26">
        <f t="shared" si="4"/>
        <v>-4043162.6999999993</v>
      </c>
    </row>
    <row r="76" spans="1:6" x14ac:dyDescent="0.2">
      <c r="A76" s="17" t="s">
        <v>32</v>
      </c>
      <c r="B76" s="56">
        <v>3395508.7</v>
      </c>
      <c r="C76" s="46">
        <v>1823485.4</v>
      </c>
      <c r="D76" s="30">
        <f t="shared" si="5"/>
        <v>53.702863432510114</v>
      </c>
      <c r="E76" s="28"/>
      <c r="F76" s="30">
        <f t="shared" si="4"/>
        <v>-1572023.3000000003</v>
      </c>
    </row>
    <row r="77" spans="1:6" x14ac:dyDescent="0.2">
      <c r="A77" s="17" t="s">
        <v>33</v>
      </c>
      <c r="B77" s="56">
        <v>4709394.5999999996</v>
      </c>
      <c r="C77" s="46">
        <v>2676143</v>
      </c>
      <c r="D77" s="30">
        <f t="shared" si="5"/>
        <v>56.825626801372728</v>
      </c>
      <c r="E77" s="28"/>
      <c r="F77" s="30">
        <f t="shared" si="4"/>
        <v>-2033251.5999999996</v>
      </c>
    </row>
    <row r="78" spans="1:6" x14ac:dyDescent="0.2">
      <c r="A78" s="17" t="s">
        <v>34</v>
      </c>
      <c r="B78" s="56">
        <v>387291.7</v>
      </c>
      <c r="C78" s="46">
        <v>220287.1</v>
      </c>
      <c r="D78" s="30">
        <f t="shared" si="5"/>
        <v>56.878859009888416</v>
      </c>
      <c r="E78" s="28"/>
      <c r="F78" s="30">
        <f t="shared" si="4"/>
        <v>-167004.6</v>
      </c>
    </row>
    <row r="79" spans="1:6" x14ac:dyDescent="0.2">
      <c r="A79" s="17" t="s">
        <v>35</v>
      </c>
      <c r="B79" s="56">
        <v>448</v>
      </c>
      <c r="C79" s="46">
        <v>115.5</v>
      </c>
      <c r="D79" s="30">
        <f t="shared" si="5"/>
        <v>25.78125</v>
      </c>
      <c r="E79" s="28"/>
      <c r="F79" s="30">
        <f t="shared" si="4"/>
        <v>-332.5</v>
      </c>
    </row>
    <row r="80" spans="1:6" x14ac:dyDescent="0.2">
      <c r="A80" s="17" t="s">
        <v>36</v>
      </c>
      <c r="B80" s="56">
        <v>449033.2</v>
      </c>
      <c r="C80" s="46">
        <v>178482.5</v>
      </c>
      <c r="D80" s="30">
        <f t="shared" si="5"/>
        <v>39.748174522507469</v>
      </c>
      <c r="E80" s="28"/>
      <c r="F80" s="30">
        <f t="shared" si="4"/>
        <v>-270550.7</v>
      </c>
    </row>
    <row r="81" spans="1:6" ht="15" x14ac:dyDescent="0.25">
      <c r="A81" s="16" t="s">
        <v>78</v>
      </c>
      <c r="B81" s="57">
        <f>SUM(B82:B83)</f>
        <v>293987.8</v>
      </c>
      <c r="C81" s="25">
        <f>C82+C83</f>
        <v>166019.4</v>
      </c>
      <c r="D81" s="26">
        <f t="shared" si="5"/>
        <v>56.471527049761924</v>
      </c>
      <c r="E81" s="28"/>
      <c r="F81" s="26">
        <f t="shared" si="4"/>
        <v>-127968.4</v>
      </c>
    </row>
    <row r="82" spans="1:6" x14ac:dyDescent="0.2">
      <c r="A82" s="17" t="s">
        <v>37</v>
      </c>
      <c r="B82" s="56">
        <v>246284.79999999999</v>
      </c>
      <c r="C82" s="46">
        <v>141842.1</v>
      </c>
      <c r="D82" s="30">
        <f t="shared" si="5"/>
        <v>57.59271380125773</v>
      </c>
      <c r="E82" s="28"/>
      <c r="F82" s="30">
        <f t="shared" si="4"/>
        <v>-104442.69999999998</v>
      </c>
    </row>
    <row r="83" spans="1:6" x14ac:dyDescent="0.2">
      <c r="A83" s="17" t="s">
        <v>38</v>
      </c>
      <c r="B83" s="56">
        <v>47703</v>
      </c>
      <c r="C83" s="46">
        <v>24177.3</v>
      </c>
      <c r="D83" s="30">
        <f t="shared" si="5"/>
        <v>50.68297591346456</v>
      </c>
      <c r="E83" s="28"/>
      <c r="F83" s="30">
        <f t="shared" si="4"/>
        <v>-23525.7</v>
      </c>
    </row>
    <row r="84" spans="1:6" ht="15" x14ac:dyDescent="0.25">
      <c r="A84" s="16" t="s">
        <v>79</v>
      </c>
      <c r="B84" s="57">
        <f>SUM(B85:B88)</f>
        <v>269539.5</v>
      </c>
      <c r="C84" s="25">
        <f>C85+C86+C87+C88</f>
        <v>74647.400000000009</v>
      </c>
      <c r="D84" s="26">
        <f t="shared" si="5"/>
        <v>27.694419556317349</v>
      </c>
      <c r="E84" s="28"/>
      <c r="F84" s="26">
        <f t="shared" si="4"/>
        <v>-194892.09999999998</v>
      </c>
    </row>
    <row r="85" spans="1:6" x14ac:dyDescent="0.2">
      <c r="A85" s="17" t="s">
        <v>39</v>
      </c>
      <c r="B85" s="56">
        <v>2898</v>
      </c>
      <c r="C85" s="46">
        <v>1051.8</v>
      </c>
      <c r="D85" s="30">
        <f t="shared" si="5"/>
        <v>36.293995859213254</v>
      </c>
      <c r="E85" s="28"/>
      <c r="F85" s="30">
        <f t="shared" si="4"/>
        <v>-1846.2</v>
      </c>
    </row>
    <row r="86" spans="1:6" x14ac:dyDescent="0.2">
      <c r="A86" s="17" t="s">
        <v>40</v>
      </c>
      <c r="B86" s="56">
        <v>10971.8</v>
      </c>
      <c r="C86" s="46">
        <v>3138.9</v>
      </c>
      <c r="D86" s="30">
        <f t="shared" si="5"/>
        <v>28.608797098014914</v>
      </c>
      <c r="E86" s="28"/>
      <c r="F86" s="30">
        <f t="shared" si="4"/>
        <v>-7832.9</v>
      </c>
    </row>
    <row r="87" spans="1:6" x14ac:dyDescent="0.2">
      <c r="A87" s="17" t="s">
        <v>41</v>
      </c>
      <c r="B87" s="56">
        <v>255138.5</v>
      </c>
      <c r="C87" s="46">
        <v>70298.600000000006</v>
      </c>
      <c r="D87" s="30">
        <f t="shared" si="5"/>
        <v>27.553113309045873</v>
      </c>
      <c r="E87" s="28"/>
      <c r="F87" s="30">
        <f t="shared" si="4"/>
        <v>-184839.9</v>
      </c>
    </row>
    <row r="88" spans="1:6" x14ac:dyDescent="0.2">
      <c r="A88" s="17" t="s">
        <v>42</v>
      </c>
      <c r="B88" s="56">
        <v>531.20000000000005</v>
      </c>
      <c r="C88" s="46">
        <v>158.1</v>
      </c>
      <c r="D88" s="30">
        <f t="shared" si="5"/>
        <v>29.762801204819272</v>
      </c>
      <c r="E88" s="28"/>
      <c r="F88" s="30">
        <f t="shared" si="4"/>
        <v>-373.1</v>
      </c>
    </row>
    <row r="89" spans="1:6" ht="15" x14ac:dyDescent="0.25">
      <c r="A89" s="16" t="s">
        <v>80</v>
      </c>
      <c r="B89" s="57">
        <f>B90+B91+B92+B93</f>
        <v>329344.8</v>
      </c>
      <c r="C89" s="25">
        <f>C90+C91+C92+C93</f>
        <v>175238.1</v>
      </c>
      <c r="D89" s="26">
        <f t="shared" si="5"/>
        <v>53.20809680310726</v>
      </c>
      <c r="E89" s="28"/>
      <c r="F89" s="26">
        <f t="shared" si="4"/>
        <v>-154106.69999999998</v>
      </c>
    </row>
    <row r="90" spans="1:6" x14ac:dyDescent="0.2">
      <c r="A90" s="19" t="s">
        <v>43</v>
      </c>
      <c r="B90" s="58">
        <v>42780.4</v>
      </c>
      <c r="C90" s="45">
        <v>23179.4</v>
      </c>
      <c r="D90" s="30">
        <f t="shared" si="5"/>
        <v>54.182289085656052</v>
      </c>
      <c r="E90" s="28"/>
      <c r="F90" s="30">
        <f t="shared" si="4"/>
        <v>-19601</v>
      </c>
    </row>
    <row r="91" spans="1:6" x14ac:dyDescent="0.2">
      <c r="A91" s="19" t="s">
        <v>44</v>
      </c>
      <c r="B91" s="58">
        <v>4718.3</v>
      </c>
      <c r="C91" s="45">
        <v>2540.1999999999998</v>
      </c>
      <c r="D91" s="30">
        <f t="shared" si="5"/>
        <v>53.837187122480543</v>
      </c>
      <c r="E91" s="28"/>
      <c r="F91" s="30">
        <f t="shared" si="4"/>
        <v>-2178.1000000000004</v>
      </c>
    </row>
    <row r="92" spans="1:6" x14ac:dyDescent="0.2">
      <c r="A92" s="19" t="s">
        <v>45</v>
      </c>
      <c r="B92" s="58">
        <v>262725.59999999998</v>
      </c>
      <c r="C92" s="45">
        <v>138142.39999999999</v>
      </c>
      <c r="D92" s="30">
        <f t="shared" si="5"/>
        <v>52.580487017633615</v>
      </c>
      <c r="E92" s="28"/>
      <c r="F92" s="30">
        <f t="shared" si="4"/>
        <v>-124583.19999999998</v>
      </c>
    </row>
    <row r="93" spans="1:6" x14ac:dyDescent="0.2">
      <c r="A93" s="19" t="s">
        <v>46</v>
      </c>
      <c r="B93" s="58">
        <v>19120.5</v>
      </c>
      <c r="C93" s="45">
        <v>11376.1</v>
      </c>
      <c r="D93" s="30">
        <f t="shared" si="5"/>
        <v>59.496875081718578</v>
      </c>
      <c r="E93" s="28"/>
      <c r="F93" s="30">
        <f t="shared" si="4"/>
        <v>-7744.4</v>
      </c>
    </row>
    <row r="94" spans="1:6" ht="15" x14ac:dyDescent="0.25">
      <c r="A94" s="18" t="s">
        <v>81</v>
      </c>
      <c r="B94" s="59">
        <f>B95+B96</f>
        <v>18390.900000000001</v>
      </c>
      <c r="C94" s="25">
        <f>C95+C96</f>
        <v>8375.2999999999993</v>
      </c>
      <c r="D94" s="26">
        <f t="shared" si="5"/>
        <v>45.540457508876663</v>
      </c>
      <c r="E94" s="28"/>
      <c r="F94" s="26">
        <f t="shared" si="4"/>
        <v>-10015.600000000002</v>
      </c>
    </row>
    <row r="95" spans="1:6" x14ac:dyDescent="0.2">
      <c r="A95" s="17" t="s">
        <v>47</v>
      </c>
      <c r="B95" s="58">
        <v>9000</v>
      </c>
      <c r="C95" s="45">
        <v>2878.5</v>
      </c>
      <c r="D95" s="30">
        <f t="shared" si="5"/>
        <v>31.983333333333334</v>
      </c>
      <c r="E95" s="28"/>
      <c r="F95" s="30">
        <f t="shared" si="4"/>
        <v>-6121.5</v>
      </c>
    </row>
    <row r="96" spans="1:6" x14ac:dyDescent="0.2">
      <c r="A96" s="17" t="s">
        <v>48</v>
      </c>
      <c r="B96" s="58">
        <v>9390.9</v>
      </c>
      <c r="C96" s="45">
        <v>5496.8</v>
      </c>
      <c r="D96" s="30">
        <f t="shared" si="5"/>
        <v>58.533260922808253</v>
      </c>
      <c r="E96" s="28"/>
      <c r="F96" s="30">
        <f t="shared" si="4"/>
        <v>-3894.0999999999995</v>
      </c>
    </row>
    <row r="97" spans="1:6" ht="30" x14ac:dyDescent="0.25">
      <c r="A97" s="18" t="s">
        <v>102</v>
      </c>
      <c r="B97" s="57">
        <f>B98</f>
        <v>56470.3</v>
      </c>
      <c r="C97" s="25">
        <f>C98</f>
        <v>45348.6</v>
      </c>
      <c r="D97" s="26">
        <f t="shared" si="5"/>
        <v>80.305222391239283</v>
      </c>
      <c r="E97" s="28"/>
      <c r="F97" s="26">
        <f t="shared" si="4"/>
        <v>-11121.700000000004</v>
      </c>
    </row>
    <row r="98" spans="1:6" ht="28.5" x14ac:dyDescent="0.2">
      <c r="A98" s="19" t="s">
        <v>103</v>
      </c>
      <c r="B98" s="56">
        <v>56470.3</v>
      </c>
      <c r="C98" s="46">
        <v>45348.6</v>
      </c>
      <c r="D98" s="30">
        <f t="shared" si="5"/>
        <v>80.305222391239283</v>
      </c>
      <c r="E98" s="28"/>
      <c r="F98" s="30">
        <f t="shared" si="4"/>
        <v>-11121.700000000004</v>
      </c>
    </row>
    <row r="99" spans="1:6" ht="15" x14ac:dyDescent="0.25">
      <c r="A99" s="24" t="s">
        <v>89</v>
      </c>
      <c r="B99" s="25">
        <f>B51+B59+B63+B67+B72+B75+B81+B84+B89+B94+B97</f>
        <v>15479849.300000003</v>
      </c>
      <c r="C99" s="25">
        <f>C51+C59+C63+C67+C72+C75+C81+C84+C89+C94+C97</f>
        <v>8292712.2999999998</v>
      </c>
      <c r="D99" s="26">
        <f t="shared" si="5"/>
        <v>53.571014415495618</v>
      </c>
      <c r="E99" s="28"/>
      <c r="F99" s="26">
        <f>C99-B99</f>
        <v>-7187137.0000000028</v>
      </c>
    </row>
    <row r="100" spans="1:6" ht="28.5" x14ac:dyDescent="0.25">
      <c r="A100" s="7" t="s">
        <v>97</v>
      </c>
      <c r="B100" s="10">
        <v>1850.4</v>
      </c>
      <c r="C100" s="54"/>
      <c r="D100" s="11"/>
      <c r="E100" s="28"/>
      <c r="F100" s="12"/>
    </row>
    <row r="101" spans="1:6" ht="15" x14ac:dyDescent="0.25">
      <c r="A101" s="7"/>
      <c r="B101" s="10"/>
      <c r="C101" s="54"/>
      <c r="D101" s="11"/>
      <c r="E101" s="28"/>
      <c r="F101" s="12"/>
    </row>
    <row r="102" spans="1:6" ht="15" x14ac:dyDescent="0.25">
      <c r="A102" s="6" t="s">
        <v>96</v>
      </c>
      <c r="B102" s="25">
        <f>B49-B99+B100</f>
        <v>-440036.30000000109</v>
      </c>
      <c r="C102" s="25">
        <f>C49-C99+C100</f>
        <v>-173732</v>
      </c>
      <c r="D102" s="26"/>
      <c r="E102" s="13"/>
      <c r="F102" s="29" t="s">
        <v>94</v>
      </c>
    </row>
    <row r="103" spans="1:6" ht="15" x14ac:dyDescent="0.25">
      <c r="A103" s="18" t="s">
        <v>84</v>
      </c>
      <c r="B103" s="25">
        <f>B104+B105</f>
        <v>-800820</v>
      </c>
      <c r="C103" s="25">
        <f>C104+C105</f>
        <v>-1540000</v>
      </c>
      <c r="D103" s="14"/>
      <c r="E103" s="13"/>
      <c r="F103" s="29" t="s">
        <v>94</v>
      </c>
    </row>
    <row r="104" spans="1:6" ht="15" x14ac:dyDescent="0.25">
      <c r="A104" s="19" t="s">
        <v>85</v>
      </c>
      <c r="B104" s="29">
        <v>1101180</v>
      </c>
      <c r="C104" s="30">
        <v>362000</v>
      </c>
      <c r="D104" s="14"/>
      <c r="E104" s="13"/>
      <c r="F104" s="29" t="s">
        <v>94</v>
      </c>
    </row>
    <row r="105" spans="1:6" ht="15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ht="15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30" x14ac:dyDescent="0.25">
      <c r="A107" s="18" t="s">
        <v>87</v>
      </c>
      <c r="B107" s="25">
        <v>457856.3</v>
      </c>
      <c r="C107" s="25">
        <v>246732</v>
      </c>
      <c r="D107" s="14"/>
      <c r="E107" s="13"/>
      <c r="F107" s="29" t="s">
        <v>94</v>
      </c>
    </row>
    <row r="108" spans="1:6" ht="30" x14ac:dyDescent="0.25">
      <c r="A108" s="8" t="s">
        <v>88</v>
      </c>
      <c r="B108" s="25">
        <f>B103+B106+B107</f>
        <v>440036.3</v>
      </c>
      <c r="C108" s="25">
        <f>C103+C106+C107</f>
        <v>173732</v>
      </c>
      <c r="D108" s="14"/>
      <c r="E108" s="13"/>
      <c r="F108" s="29" t="s">
        <v>94</v>
      </c>
    </row>
    <row r="109" spans="1:6" ht="15" x14ac:dyDescent="0.25">
      <c r="A109" s="35"/>
      <c r="B109" s="36"/>
      <c r="C109" s="36"/>
      <c r="D109" s="37"/>
      <c r="E109" s="38"/>
      <c r="F109" s="39"/>
    </row>
    <row r="110" spans="1:6" ht="15" x14ac:dyDescent="0.25">
      <c r="A110" s="35"/>
      <c r="B110" s="36"/>
      <c r="C110" s="36"/>
      <c r="D110" s="37"/>
      <c r="E110" s="38"/>
      <c r="F110" s="39"/>
    </row>
    <row r="112" spans="1:6" x14ac:dyDescent="0.2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01.08.2022 </vt:lpstr>
      <vt:lpstr>Лист1</vt:lpstr>
      <vt:lpstr>'на 01.08.2022 '!Заголовки_для_печати</vt:lpstr>
      <vt:lpstr>'на 01.08.2022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2022-08-04T12:14:15Z</dcterms:modified>
</cp:coreProperties>
</file>