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432"/>
  </bookViews>
  <sheets>
    <sheet name="за 2022 год" sheetId="6" r:id="rId1"/>
    <sheet name="Лист1" sheetId="7" state="hidden" r:id="rId2"/>
  </sheets>
  <definedNames>
    <definedName name="_xlnm.Print_Titles" localSheetId="0">'за 2022 год'!$5:$6</definedName>
    <definedName name="_xlnm.Print_Area" localSheetId="0">'за 2022 год'!$A$1:$F$113</definedName>
  </definedNames>
  <calcPr calcId="145621"/>
</workbook>
</file>

<file path=xl/calcChain.xml><?xml version="1.0" encoding="utf-8"?>
<calcChain xmlns="http://schemas.openxmlformats.org/spreadsheetml/2006/main">
  <c r="C35" i="6" l="1"/>
  <c r="F45" i="6" l="1"/>
  <c r="F46" i="6"/>
  <c r="F47" i="6"/>
  <c r="D31" i="6"/>
  <c r="D27" i="6" l="1"/>
  <c r="D34" i="6"/>
  <c r="B26" i="6" l="1"/>
  <c r="C52" i="6" l="1"/>
  <c r="D57" i="6"/>
  <c r="C26" i="6"/>
  <c r="F31" i="6"/>
  <c r="B106" i="6" l="1"/>
  <c r="C73" i="6" l="1"/>
  <c r="B73" i="6"/>
  <c r="C40" i="6" l="1"/>
  <c r="C98" i="6" l="1"/>
  <c r="C95" i="6"/>
  <c r="C90" i="6"/>
  <c r="C85" i="6"/>
  <c r="C82" i="6"/>
  <c r="C76" i="6"/>
  <c r="C68" i="6"/>
  <c r="C64" i="6"/>
  <c r="C60" i="6"/>
  <c r="D59" i="6"/>
  <c r="D56" i="6"/>
  <c r="B98" i="6" l="1"/>
  <c r="B95" i="6"/>
  <c r="B90" i="6"/>
  <c r="B85" i="6"/>
  <c r="B82" i="6"/>
  <c r="B76" i="6"/>
  <c r="B68" i="6"/>
  <c r="B64" i="6"/>
  <c r="B60" i="6"/>
  <c r="B52" i="6"/>
  <c r="F48" i="6" l="1"/>
  <c r="D48" i="6"/>
  <c r="B40" i="6"/>
  <c r="D54" i="6" l="1"/>
  <c r="D33" i="6"/>
  <c r="D17" i="6"/>
  <c r="C104" i="6" l="1"/>
  <c r="C109" i="6" s="1"/>
  <c r="F49" i="6" l="1"/>
  <c r="D49" i="6"/>
  <c r="D47" i="6"/>
  <c r="D44" i="6"/>
  <c r="D43" i="6"/>
  <c r="D42" i="6"/>
  <c r="D30" i="6"/>
  <c r="F24" i="6"/>
  <c r="D24" i="6"/>
  <c r="D99" i="6" l="1"/>
  <c r="F99" i="6"/>
  <c r="F37" i="6" l="1"/>
  <c r="D37" i="6"/>
  <c r="B35" i="6" l="1"/>
  <c r="B104" i="6" l="1"/>
  <c r="D32" i="6" l="1"/>
  <c r="C10" i="6"/>
  <c r="F41" i="6" l="1"/>
  <c r="C13" i="6" l="1"/>
  <c r="B100" i="6" l="1"/>
  <c r="D26" i="6" l="1"/>
  <c r="D14" i="6" l="1"/>
  <c r="F14" i="6"/>
  <c r="B13" i="6"/>
  <c r="F66" i="6" l="1"/>
  <c r="D22" i="6"/>
  <c r="F54" i="6" l="1"/>
  <c r="F55" i="6"/>
  <c r="F56" i="6"/>
  <c r="F57" i="6"/>
  <c r="F58" i="6"/>
  <c r="F59" i="6"/>
  <c r="F61" i="6"/>
  <c r="F62" i="6"/>
  <c r="F63" i="6"/>
  <c r="F65" i="6"/>
  <c r="F67" i="6"/>
  <c r="F69" i="6"/>
  <c r="F70" i="6"/>
  <c r="F71" i="6"/>
  <c r="F72" i="6"/>
  <c r="F74" i="6"/>
  <c r="F75" i="6"/>
  <c r="F77" i="6"/>
  <c r="F78" i="6"/>
  <c r="F79" i="6"/>
  <c r="F80" i="6"/>
  <c r="F81" i="6"/>
  <c r="F83" i="6"/>
  <c r="F84" i="6"/>
  <c r="F86" i="6"/>
  <c r="F87" i="6"/>
  <c r="F88" i="6"/>
  <c r="F89" i="6"/>
  <c r="F91" i="6"/>
  <c r="F92" i="6"/>
  <c r="F93" i="6"/>
  <c r="F94" i="6"/>
  <c r="F96" i="6"/>
  <c r="F97" i="6"/>
  <c r="F53" i="6"/>
  <c r="F11" i="6"/>
  <c r="F12" i="6"/>
  <c r="F15" i="6"/>
  <c r="F16" i="6"/>
  <c r="F17" i="6"/>
  <c r="F19" i="6"/>
  <c r="F20" i="6"/>
  <c r="F21" i="6"/>
  <c r="F22" i="6"/>
  <c r="F23" i="6"/>
  <c r="F27" i="6"/>
  <c r="F30" i="6"/>
  <c r="F32" i="6"/>
  <c r="F33" i="6"/>
  <c r="F34" i="6"/>
  <c r="F36" i="6"/>
  <c r="F38" i="6"/>
  <c r="F39" i="6"/>
  <c r="F42" i="6"/>
  <c r="F43" i="6"/>
  <c r="F44" i="6"/>
  <c r="D61" i="6" l="1"/>
  <c r="B109" i="6"/>
  <c r="F28" i="6" l="1"/>
  <c r="D12" i="6" l="1"/>
  <c r="C25" i="6"/>
  <c r="D55" i="6" l="1"/>
  <c r="C18" i="6"/>
  <c r="C9" i="6" s="1"/>
  <c r="C50" i="6" s="1"/>
  <c r="B10" i="6"/>
  <c r="F40" i="6"/>
  <c r="B18" i="6"/>
  <c r="C100" i="6" l="1"/>
  <c r="C103" i="6" s="1"/>
  <c r="C8" i="6"/>
  <c r="F35" i="6"/>
  <c r="B25" i="6"/>
  <c r="F95" i="6"/>
  <c r="F90" i="6"/>
  <c r="F85" i="6"/>
  <c r="F82" i="6"/>
  <c r="F76" i="6"/>
  <c r="F73" i="6"/>
  <c r="F68" i="6"/>
  <c r="F64" i="6"/>
  <c r="F60" i="6"/>
  <c r="F52" i="6"/>
  <c r="F18" i="6"/>
  <c r="F10" i="6"/>
  <c r="F13" i="6"/>
  <c r="B9" i="6"/>
  <c r="D40" i="6"/>
  <c r="F100" i="6" l="1"/>
  <c r="F9" i="6"/>
  <c r="B8" i="6"/>
  <c r="D9" i="6"/>
  <c r="B50" i="6"/>
  <c r="B103" i="6" s="1"/>
  <c r="D74" i="6"/>
  <c r="D92" i="6"/>
  <c r="D94" i="6"/>
  <c r="D70" i="6"/>
  <c r="D72" i="6"/>
  <c r="D21" i="6"/>
  <c r="D35" i="6"/>
  <c r="D65" i="6"/>
  <c r="D68" i="6"/>
  <c r="D76" i="6"/>
  <c r="D90" i="6"/>
  <c r="D71" i="6"/>
  <c r="D82" i="6"/>
  <c r="D16" i="6"/>
  <c r="D38" i="6"/>
  <c r="D79" i="6"/>
  <c r="D87" i="6"/>
  <c r="D93" i="6"/>
  <c r="D11" i="6"/>
  <c r="D19" i="6"/>
  <c r="D60" i="6"/>
  <c r="D62" i="6"/>
  <c r="D64" i="6"/>
  <c r="D78" i="6"/>
  <c r="D84" i="6"/>
  <c r="D86" i="6"/>
  <c r="D10" i="6"/>
  <c r="D18" i="6"/>
  <c r="D20" i="6"/>
  <c r="D28" i="6"/>
  <c r="D53" i="6"/>
  <c r="D63" i="6"/>
  <c r="D73" i="6"/>
  <c r="D77" i="6"/>
  <c r="D85" i="6"/>
  <c r="D95" i="6"/>
  <c r="D13" i="6"/>
  <c r="D23" i="6"/>
  <c r="D36" i="6"/>
  <c r="D52" i="6"/>
  <c r="D58" i="6"/>
  <c r="D67" i="6"/>
  <c r="D69" i="6"/>
  <c r="D75" i="6"/>
  <c r="D80" i="6"/>
  <c r="D89" i="6"/>
  <c r="D91" i="6"/>
  <c r="D96" i="6"/>
  <c r="D39" i="6"/>
  <c r="D66" i="6"/>
  <c r="D81" i="6"/>
  <c r="D83" i="6"/>
  <c r="D88" i="6"/>
  <c r="D97" i="6"/>
  <c r="F50" i="6" l="1"/>
  <c r="F29" i="6"/>
  <c r="D29" i="6"/>
  <c r="F8" i="6" l="1"/>
  <c r="F26" i="6"/>
  <c r="F25" i="6" l="1"/>
  <c r="D8" i="6"/>
  <c r="D25" i="6"/>
  <c r="D50" i="6" l="1"/>
  <c r="D98" i="6"/>
  <c r="F98" i="6"/>
  <c r="D100" i="6" l="1"/>
</calcChain>
</file>

<file path=xl/sharedStrings.xml><?xml version="1.0" encoding="utf-8"?>
<sst xmlns="http://schemas.openxmlformats.org/spreadsheetml/2006/main" count="121" uniqueCount="114">
  <si>
    <t>Наименование показателя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</si>
  <si>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</si>
  <si>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</si>
  <si>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</si>
  <si>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</si>
  <si>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</si>
  <si>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</si>
  <si>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</si>
  <si>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</si>
  <si>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</si>
  <si>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</si>
  <si>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</si>
  <si>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</si>
  <si>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</si>
  <si>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</si>
  <si>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</si>
  <si>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</si>
  <si>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</si>
  <si>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</si>
  <si>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</si>
  <si>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</si>
  <si>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</si>
  <si>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</si>
  <si>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</si>
  <si>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</si>
  <si>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</si>
  <si>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</si>
  <si>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</si>
  <si>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</si>
  <si>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</si>
  <si>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</si>
  <si>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</si>
  <si>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</si>
  <si>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</si>
  <si>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</si>
  <si>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</si>
  <si>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</si>
  <si>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</si>
  <si>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</si>
  <si>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</si>
  <si>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</si>
  <si>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</si>
  <si>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</si>
  <si>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</si>
  <si>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</si>
  <si>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</si>
  <si>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</si>
  <si>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</si>
  <si>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</si>
  <si>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</si>
  <si>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</si>
  <si>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</si>
  <si>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</si>
  <si>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</si>
  <si>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</si>
  <si>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</si>
  <si>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</si>
  <si>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</si>
  <si>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</si>
  <si>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</si>
  <si>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</si>
  <si>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</si>
  <si>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</si>
  <si>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</si>
  <si>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</si>
  <si>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</si>
  <si>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</si>
  <si>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</si>
  <si>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</si>
  <si>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</si>
  <si>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</si>
  <si>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</si>
  <si>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</si>
  <si>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</si>
  <si>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</si>
  <si>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</si>
  <si>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</si>
  <si>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</si>
  <si>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</si>
  <si>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</si>
  <si>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</si>
  <si>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</si>
  <si>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</si>
  <si>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</si>
  <si>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</si>
  <si>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</si>
  <si>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</si>
  <si>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</si>
  <si>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</si>
  <si>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</si>
  <si>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</si>
  <si>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</si>
  <si>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</si>
  <si>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</si>
  <si>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</si>
  <si>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</si>
  <si>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</si>
  <si>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</si>
  <si>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</si>
  <si>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</si>
  <si>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</si>
  <si>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</si>
  <si>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</si>
  <si>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</si>
  <si>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Гражданская оборона</t>
  </si>
  <si>
    <t>Безвозмездные поступления от государственных (муниципальных) организаций</t>
  </si>
  <si>
    <t>х</t>
  </si>
  <si>
    <t xml:space="preserve"> </t>
  </si>
  <si>
    <t>План на 2022 год              (тыс.руб.)</t>
  </si>
  <si>
    <t>Начальник финансового управления администрации города Чебоксары</t>
  </si>
  <si>
    <t>Н.Г. Куликова</t>
  </si>
  <si>
    <t>Платежи от государственных и муниципальных унитарных предприятий</t>
  </si>
  <si>
    <t xml:space="preserve">Исполнено                за 2022 год (тыс.руб.)   </t>
  </si>
  <si>
    <t xml:space="preserve">Сведения об исполнении  бюджета города Чебоксары  за 2022 год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</si>
</sst>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30">
    <xf numFmtId="0" fontId="0" fillId="0" borderId="0"/>
    <xf numFmtId="0" fontId="29" fillId="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35" fillId="0" borderId="0"/>
    <xf numFmtId="0" fontId="35" fillId="0" borderId="0"/>
    <xf numFmtId="164" fontId="36" fillId="8" borderId="11">
      <alignment horizontal="right" vertical="top" shrinkToFit="1"/>
    </xf>
    <xf numFmtId="164" fontId="36" fillId="36" borderId="11">
      <alignment horizontal="right" vertical="top" shrinkToFit="1"/>
    </xf>
    <xf numFmtId="164" fontId="37" fillId="0" borderId="11">
      <alignment horizontal="right" vertical="top" shrinkToFit="1"/>
    </xf>
    <xf numFmtId="0" fontId="37" fillId="0" borderId="0">
      <alignment horizontal="center" vertical="center" wrapText="1" shrinkToFit="1"/>
    </xf>
    <xf numFmtId="164" fontId="38" fillId="37" borderId="11">
      <alignment horizontal="right" vertical="center" shrinkToFit="1"/>
    </xf>
    <xf numFmtId="164" fontId="38" fillId="36" borderId="11">
      <alignment horizontal="right" vertical="top" shrinkToFit="1"/>
    </xf>
    <xf numFmtId="164" fontId="38" fillId="38" borderId="11">
      <alignment horizontal="right" vertical="top" shrinkToFit="1"/>
    </xf>
    <xf numFmtId="164" fontId="38" fillId="0" borderId="11">
      <alignment horizontal="right" vertical="top" shrinkToFit="1"/>
    </xf>
    <xf numFmtId="164" fontId="39" fillId="0" borderId="12">
      <alignment horizontal="right" vertical="top" shrinkToFit="1"/>
    </xf>
    <xf numFmtId="0" fontId="40" fillId="0" borderId="0"/>
    <xf numFmtId="0" fontId="40" fillId="0" borderId="0"/>
    <xf numFmtId="0" fontId="35" fillId="0" borderId="0"/>
    <xf numFmtId="0" fontId="37" fillId="39" borderId="0"/>
    <xf numFmtId="0" fontId="37" fillId="40" borderId="0"/>
    <xf numFmtId="0" fontId="37" fillId="39" borderId="0"/>
    <xf numFmtId="0" fontId="38" fillId="0" borderId="0"/>
    <xf numFmtId="0" fontId="37" fillId="0" borderId="0">
      <alignment wrapText="1"/>
    </xf>
    <xf numFmtId="0" fontId="38" fillId="0" borderId="0"/>
    <xf numFmtId="0" fontId="38" fillId="0" borderId="0">
      <alignment horizontal="left"/>
    </xf>
    <xf numFmtId="0" fontId="41" fillId="0" borderId="0">
      <alignment horizontal="center" wrapText="1"/>
    </xf>
    <xf numFmtId="0" fontId="38" fillId="0" borderId="0">
      <alignment horizontal="left"/>
    </xf>
    <xf numFmtId="0" fontId="37" fillId="0" borderId="0">
      <alignment horizontal="left" vertical="center" wrapText="1"/>
    </xf>
    <xf numFmtId="0" fontId="41" fillId="0" borderId="0">
      <alignment horizontal="center"/>
    </xf>
    <xf numFmtId="0" fontId="37" fillId="0" borderId="0">
      <alignment horizontal="left" vertical="center" wrapText="1"/>
    </xf>
    <xf numFmtId="0" fontId="36" fillId="0" borderId="0">
      <alignment horizontal="center" vertical="center" shrinkToFit="1"/>
    </xf>
    <xf numFmtId="0" fontId="37" fillId="0" borderId="0">
      <alignment horizontal="right"/>
    </xf>
    <xf numFmtId="0" fontId="36" fillId="0" borderId="0">
      <alignment horizontal="center" vertical="center" shrinkToFit="1"/>
    </xf>
    <xf numFmtId="0" fontId="37" fillId="0" borderId="0">
      <alignment horizontal="center" vertical="center" shrinkToFit="1"/>
    </xf>
    <xf numFmtId="0" fontId="37" fillId="40" borderId="13"/>
    <xf numFmtId="0" fontId="37" fillId="0" borderId="0">
      <alignment horizontal="center" vertical="center" shrinkToFit="1"/>
    </xf>
    <xf numFmtId="0" fontId="37" fillId="39" borderId="13"/>
    <xf numFmtId="0" fontId="37" fillId="0" borderId="11">
      <alignment horizontal="center" vertical="center" wrapText="1"/>
    </xf>
    <xf numFmtId="0" fontId="37" fillId="39" borderId="13"/>
    <xf numFmtId="0" fontId="38" fillId="0" borderId="11">
      <alignment horizontal="center" vertical="center" wrapText="1"/>
    </xf>
    <xf numFmtId="0" fontId="37" fillId="40" borderId="14"/>
    <xf numFmtId="0" fontId="38" fillId="0" borderId="11">
      <alignment horizontal="center" vertical="center" wrapText="1"/>
    </xf>
    <xf numFmtId="0" fontId="37" fillId="39" borderId="14"/>
    <xf numFmtId="49" fontId="37" fillId="0" borderId="11">
      <alignment horizontal="left" vertical="top" wrapText="1" indent="2"/>
    </xf>
    <xf numFmtId="0" fontId="37" fillId="39" borderId="14"/>
    <xf numFmtId="0" fontId="38" fillId="36" borderId="11">
      <alignment vertical="top" wrapText="1"/>
    </xf>
    <xf numFmtId="0" fontId="36" fillId="0" borderId="11">
      <alignment horizontal="left"/>
    </xf>
    <xf numFmtId="0" fontId="38" fillId="36" borderId="11">
      <alignment vertical="top" wrapText="1"/>
    </xf>
    <xf numFmtId="0" fontId="38" fillId="38" borderId="11">
      <alignment vertical="top" wrapText="1"/>
    </xf>
    <xf numFmtId="0" fontId="37" fillId="40" borderId="15"/>
    <xf numFmtId="0" fontId="38" fillId="38" borderId="11">
      <alignment vertical="top" wrapText="1"/>
    </xf>
    <xf numFmtId="0" fontId="38" fillId="0" borderId="11">
      <alignment vertical="top" wrapText="1"/>
    </xf>
    <xf numFmtId="0" fontId="37" fillId="0" borderId="0"/>
    <xf numFmtId="0" fontId="38" fillId="0" borderId="11">
      <alignment vertical="top" wrapText="1"/>
    </xf>
    <xf numFmtId="0" fontId="37" fillId="39" borderId="15"/>
    <xf numFmtId="0" fontId="37" fillId="0" borderId="0">
      <alignment horizontal="left" wrapText="1"/>
    </xf>
    <xf numFmtId="0" fontId="37" fillId="39" borderId="15"/>
    <xf numFmtId="0" fontId="38" fillId="0" borderId="11"/>
    <xf numFmtId="49" fontId="37" fillId="0" borderId="11">
      <alignment horizontal="center" vertical="top" shrinkToFit="1"/>
    </xf>
    <xf numFmtId="0" fontId="38" fillId="0" borderId="11"/>
    <xf numFmtId="0" fontId="37" fillId="0" borderId="0">
      <alignment wrapText="1"/>
    </xf>
    <xf numFmtId="4" fontId="37" fillId="0" borderId="11">
      <alignment horizontal="right" vertical="top" shrinkToFit="1"/>
    </xf>
    <xf numFmtId="0" fontId="37" fillId="0" borderId="0">
      <alignment wrapText="1"/>
    </xf>
    <xf numFmtId="0" fontId="38" fillId="0" borderId="11">
      <alignment horizontal="center" vertical="center" wrapText="1"/>
    </xf>
    <xf numFmtId="4" fontId="36" fillId="8" borderId="11">
      <alignment horizontal="right" vertical="top" shrinkToFit="1"/>
    </xf>
    <xf numFmtId="0" fontId="38" fillId="0" borderId="11">
      <alignment horizontal="center" vertical="center" wrapText="1"/>
    </xf>
    <xf numFmtId="49" fontId="38" fillId="36" borderId="11">
      <alignment horizontal="left" vertical="top" shrinkToFit="1"/>
    </xf>
    <xf numFmtId="0" fontId="37" fillId="0" borderId="11">
      <alignment horizontal="center" vertical="center" wrapText="1"/>
    </xf>
    <xf numFmtId="49" fontId="38" fillId="36" borderId="11">
      <alignment horizontal="left" vertical="top" shrinkToFit="1"/>
    </xf>
    <xf numFmtId="0" fontId="38" fillId="38" borderId="16">
      <alignment wrapText="1"/>
    </xf>
    <xf numFmtId="0" fontId="37" fillId="0" borderId="0">
      <alignment horizontal="left" wrapText="1"/>
    </xf>
    <xf numFmtId="0" fontId="38" fillId="38" borderId="16">
      <alignment wrapText="1"/>
    </xf>
    <xf numFmtId="49" fontId="38" fillId="0" borderId="11">
      <alignment horizontal="left" vertical="top" shrinkToFit="1"/>
    </xf>
    <xf numFmtId="10" fontId="37" fillId="0" borderId="11">
      <alignment horizontal="right" vertical="top" shrinkToFit="1"/>
    </xf>
    <xf numFmtId="49" fontId="38" fillId="0" borderId="11">
      <alignment horizontal="left" vertical="top" shrinkToFit="1"/>
    </xf>
    <xf numFmtId="0" fontId="38" fillId="37" borderId="11">
      <alignment horizontal="left" vertical="center" shrinkToFit="1"/>
    </xf>
    <xf numFmtId="10" fontId="36" fillId="8" borderId="11">
      <alignment horizontal="right" vertical="top" shrinkToFit="1"/>
    </xf>
    <xf numFmtId="0" fontId="38" fillId="37" borderId="11">
      <alignment horizontal="left" vertical="center" shrinkToFit="1"/>
    </xf>
    <xf numFmtId="49" fontId="38" fillId="38" borderId="17">
      <alignment horizontal="left" vertical="top" shrinkToFit="1"/>
    </xf>
    <xf numFmtId="0" fontId="41" fillId="0" borderId="0">
      <alignment horizontal="center" wrapText="1"/>
    </xf>
    <xf numFmtId="49" fontId="38" fillId="38" borderId="17">
      <alignment horizontal="left" vertical="top" shrinkToFit="1"/>
    </xf>
    <xf numFmtId="0" fontId="38" fillId="0" borderId="11">
      <alignment horizontal="center" vertical="center" wrapText="1"/>
    </xf>
    <xf numFmtId="0" fontId="41" fillId="0" borderId="0">
      <alignment horizontal="center"/>
    </xf>
    <xf numFmtId="0" fontId="38" fillId="0" borderId="11">
      <alignment horizontal="center" vertical="center" wrapText="1"/>
    </xf>
    <xf numFmtId="4" fontId="38" fillId="36" borderId="11">
      <alignment horizontal="right" vertical="top" shrinkToFit="1"/>
    </xf>
    <xf numFmtId="0" fontId="36" fillId="0" borderId="11">
      <alignment vertical="top" wrapText="1"/>
    </xf>
    <xf numFmtId="4" fontId="38" fillId="36" borderId="11">
      <alignment horizontal="right" vertical="top" shrinkToFit="1"/>
    </xf>
    <xf numFmtId="4" fontId="38" fillId="38" borderId="11">
      <alignment horizontal="right" vertical="top" shrinkToFit="1"/>
    </xf>
    <xf numFmtId="4" fontId="36" fillId="36" borderId="11">
      <alignment horizontal="right" vertical="top" shrinkToFit="1"/>
    </xf>
    <xf numFmtId="4" fontId="38" fillId="38" borderId="11">
      <alignment horizontal="right" vertical="top" shrinkToFit="1"/>
    </xf>
    <xf numFmtId="4" fontId="38" fillId="0" borderId="11">
      <alignment horizontal="right" vertical="top" shrinkToFit="1"/>
    </xf>
    <xf numFmtId="10" fontId="36" fillId="36" borderId="11">
      <alignment horizontal="right" vertical="top" shrinkToFit="1"/>
    </xf>
    <xf numFmtId="4" fontId="38" fillId="0" borderId="11">
      <alignment horizontal="right" vertical="top" shrinkToFit="1"/>
    </xf>
    <xf numFmtId="4" fontId="38" fillId="37" borderId="11">
      <alignment horizontal="right" vertical="center" shrinkToFit="1"/>
    </xf>
    <xf numFmtId="0" fontId="38" fillId="0" borderId="0">
      <alignment horizontal="left" vertical="top"/>
    </xf>
    <xf numFmtId="0" fontId="38" fillId="0" borderId="18"/>
    <xf numFmtId="0" fontId="38" fillId="0" borderId="19">
      <alignment horizontal="right"/>
    </xf>
    <xf numFmtId="49" fontId="38" fillId="0" borderId="20">
      <alignment horizontal="center"/>
    </xf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4" fillId="7" borderId="7" applyNumberFormat="0" applyAlignment="0" applyProtection="0"/>
    <xf numFmtId="0" fontId="13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9" fillId="0" borderId="0"/>
    <xf numFmtId="0" fontId="29" fillId="0" borderId="0"/>
    <xf numFmtId="0" fontId="29" fillId="41" borderId="0"/>
    <xf numFmtId="0" fontId="29" fillId="41" borderId="0"/>
    <xf numFmtId="0" fontId="29" fillId="41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1" borderId="0"/>
    <xf numFmtId="0" fontId="29" fillId="41" borderId="0"/>
    <xf numFmtId="0" fontId="29" fillId="41" borderId="0"/>
    <xf numFmtId="0" fontId="29" fillId="41" borderId="0"/>
    <xf numFmtId="0" fontId="29" fillId="41" borderId="0"/>
    <xf numFmtId="0" fontId="42" fillId="0" borderId="0"/>
    <xf numFmtId="0" fontId="1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8" borderId="8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3" fillId="0" borderId="6" applyNumberFormat="0" applyFill="0" applyAlignment="0" applyProtection="0"/>
    <xf numFmtId="0" fontId="25" fillId="0" borderId="0" applyNumberFormat="0" applyFill="0" applyBorder="0" applyAlignment="0" applyProtection="0"/>
    <xf numFmtId="166" fontId="43" fillId="0" borderId="0" applyFont="0" applyFill="0" applyBorder="0" applyAlignment="0" applyProtection="0"/>
    <xf numFmtId="0" fontId="17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8" fillId="32" borderId="0" applyNumberFormat="0" applyBorder="0" applyAlignment="0" applyProtection="0"/>
    <xf numFmtId="0" fontId="44" fillId="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43" fillId="0" borderId="0"/>
    <xf numFmtId="0" fontId="11" fillId="8" borderId="8" applyNumberFormat="0" applyFont="0" applyAlignment="0" applyProtection="0"/>
    <xf numFmtId="0" fontId="29" fillId="0" borderId="0"/>
    <xf numFmtId="4" fontId="39" fillId="0" borderId="11">
      <alignment horizontal="right" shrinkToFit="1"/>
    </xf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8" borderId="8" applyNumberFormat="0" applyFont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45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46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8" borderId="8" applyNumberFormat="0" applyFont="0" applyAlignment="0" applyProtection="0"/>
    <xf numFmtId="0" fontId="6" fillId="18" borderId="0" applyNumberFormat="0" applyBorder="0" applyAlignment="0" applyProtection="0"/>
    <xf numFmtId="0" fontId="6" fillId="2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0" borderId="0" applyNumberFormat="0" applyBorder="0" applyAlignment="0" applyProtection="0"/>
    <xf numFmtId="0" fontId="6" fillId="26" borderId="0" applyNumberFormat="0" applyBorder="0" applyAlignment="0" applyProtection="0"/>
    <xf numFmtId="0" fontId="6" fillId="31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29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26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3" borderId="0" applyNumberFormat="0" applyBorder="0" applyAlignment="0" applyProtection="0"/>
    <xf numFmtId="0" fontId="6" fillId="8" borderId="8" applyNumberFormat="0" applyFont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8" borderId="8" applyNumberFormat="0" applyFont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29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26" borderId="0" applyNumberFormat="0" applyBorder="0" applyAlignment="0" applyProtection="0"/>
    <xf numFmtId="0" fontId="6" fillId="22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47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8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49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5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</cellStyleXfs>
  <cellXfs count="69">
    <xf numFmtId="0" fontId="0" fillId="0" borderId="0" xfId="0"/>
    <xf numFmtId="0" fontId="31" fillId="34" borderId="0" xfId="155" applyFont="1" applyFill="1"/>
    <xf numFmtId="165" fontId="31" fillId="33" borderId="0" xfId="155" applyNumberFormat="1" applyFont="1" applyFill="1"/>
    <xf numFmtId="0" fontId="31" fillId="33" borderId="0" xfId="155" applyFont="1" applyFill="1"/>
    <xf numFmtId="0" fontId="31" fillId="34" borderId="0" xfId="155" applyFont="1" applyFill="1" applyAlignment="1"/>
    <xf numFmtId="0" fontId="31" fillId="35" borderId="0" xfId="155" applyFont="1" applyFill="1"/>
    <xf numFmtId="0" fontId="30" fillId="33" borderId="10" xfId="155" applyFont="1" applyFill="1" applyBorder="1" applyAlignment="1">
      <alignment horizontal="left" vertical="center" wrapText="1"/>
    </xf>
    <xf numFmtId="0" fontId="31" fillId="33" borderId="21" xfId="155" applyFont="1" applyFill="1" applyBorder="1" applyAlignment="1">
      <alignment horizontal="justify" vertical="center" wrapText="1"/>
    </xf>
    <xf numFmtId="0" fontId="30" fillId="33" borderId="10" xfId="155" applyFont="1" applyFill="1" applyBorder="1" applyAlignment="1">
      <alignment horizontal="justify" vertical="top" wrapText="1"/>
    </xf>
    <xf numFmtId="164" fontId="33" fillId="33" borderId="10" xfId="222" applyNumberFormat="1" applyFont="1" applyFill="1" applyBorder="1" applyAlignment="1">
      <alignment horizontal="right"/>
    </xf>
    <xf numFmtId="164" fontId="30" fillId="33" borderId="21" xfId="155" applyNumberFormat="1" applyFont="1" applyFill="1" applyBorder="1" applyAlignment="1">
      <alignment horizontal="right"/>
    </xf>
    <xf numFmtId="164" fontId="32" fillId="33" borderId="21" xfId="155" applyNumberFormat="1" applyFont="1" applyFill="1" applyBorder="1" applyAlignment="1"/>
    <xf numFmtId="164" fontId="31" fillId="33" borderId="21" xfId="155" applyNumberFormat="1" applyFont="1" applyFill="1" applyBorder="1" applyAlignment="1"/>
    <xf numFmtId="0" fontId="31" fillId="33" borderId="10" xfId="155" applyFont="1" applyFill="1" applyBorder="1" applyAlignment="1"/>
    <xf numFmtId="164" fontId="32" fillId="33" borderId="10" xfId="155" applyNumberFormat="1" applyFont="1" applyFill="1" applyBorder="1" applyAlignment="1"/>
    <xf numFmtId="0" fontId="31" fillId="33" borderId="0" xfId="155" applyFont="1" applyFill="1"/>
    <xf numFmtId="0" fontId="34" fillId="33" borderId="10" xfId="155" applyFont="1" applyFill="1" applyBorder="1" applyAlignment="1">
      <alignment horizontal="justify" vertical="center" wrapText="1"/>
    </xf>
    <xf numFmtId="0" fontId="33" fillId="33" borderId="10" xfId="155" applyFont="1" applyFill="1" applyBorder="1" applyAlignment="1">
      <alignment horizontal="justify" vertical="center" wrapText="1"/>
    </xf>
    <xf numFmtId="0" fontId="30" fillId="33" borderId="10" xfId="155" applyFont="1" applyFill="1" applyBorder="1" applyAlignment="1">
      <alignment horizontal="justify" vertical="center" wrapText="1"/>
    </xf>
    <xf numFmtId="0" fontId="31" fillId="33" borderId="10" xfId="155" applyFont="1" applyFill="1" applyBorder="1" applyAlignment="1">
      <alignment horizontal="justify" vertical="center" wrapText="1"/>
    </xf>
    <xf numFmtId="0" fontId="30" fillId="33" borderId="10" xfId="155" applyNumberFormat="1" applyFont="1" applyFill="1" applyBorder="1" applyAlignment="1">
      <alignment horizontal="center" vertical="center"/>
    </xf>
    <xf numFmtId="0" fontId="30" fillId="33" borderId="10" xfId="155" applyFont="1" applyFill="1" applyBorder="1" applyAlignment="1">
      <alignment horizontal="center" vertical="center"/>
    </xf>
    <xf numFmtId="0" fontId="30" fillId="33" borderId="10" xfId="155" applyFont="1" applyFill="1" applyBorder="1" applyAlignment="1">
      <alignment horizontal="center" vertical="center" wrapText="1"/>
    </xf>
    <xf numFmtId="165" fontId="30" fillId="33" borderId="10" xfId="155" applyNumberFormat="1" applyFont="1" applyFill="1" applyBorder="1" applyAlignment="1">
      <alignment horizontal="center" vertical="center" wrapText="1"/>
    </xf>
    <xf numFmtId="0" fontId="34" fillId="33" borderId="10" xfId="155" applyFont="1" applyFill="1" applyBorder="1" applyAlignment="1">
      <alignment horizontal="center" vertical="center" wrapText="1"/>
    </xf>
    <xf numFmtId="164" fontId="30" fillId="33" borderId="10" xfId="155" applyNumberFormat="1" applyFont="1" applyFill="1" applyBorder="1" applyAlignment="1">
      <alignment horizontal="right"/>
    </xf>
    <xf numFmtId="164" fontId="30" fillId="33" borderId="10" xfId="155" applyNumberFormat="1" applyFont="1" applyFill="1" applyBorder="1" applyAlignment="1"/>
    <xf numFmtId="0" fontId="31" fillId="33" borderId="0" xfId="155" applyFont="1" applyFill="1" applyAlignment="1">
      <alignment horizontal="right"/>
    </xf>
    <xf numFmtId="0" fontId="31" fillId="33" borderId="0" xfId="155" applyFont="1" applyFill="1" applyAlignment="1"/>
    <xf numFmtId="164" fontId="31" fillId="33" borderId="10" xfId="155" applyNumberFormat="1" applyFont="1" applyFill="1" applyBorder="1" applyAlignment="1">
      <alignment horizontal="right"/>
    </xf>
    <xf numFmtId="164" fontId="31" fillId="33" borderId="10" xfId="155" applyNumberFormat="1" applyFont="1" applyFill="1" applyBorder="1" applyAlignment="1"/>
    <xf numFmtId="0" fontId="30" fillId="33" borderId="0" xfId="155" applyFont="1" applyFill="1" applyAlignment="1"/>
    <xf numFmtId="0" fontId="33" fillId="33" borderId="10" xfId="155" applyFont="1" applyFill="1" applyBorder="1" applyAlignment="1">
      <alignment horizontal="justify" vertical="top" wrapText="1"/>
    </xf>
    <xf numFmtId="0" fontId="30" fillId="33" borderId="0" xfId="155" applyFont="1" applyFill="1" applyAlignment="1">
      <alignment vertical="center"/>
    </xf>
    <xf numFmtId="0" fontId="30" fillId="33" borderId="10" xfId="155" applyFont="1" applyFill="1" applyBorder="1" applyAlignment="1">
      <alignment horizontal="center" vertical="top" wrapText="1"/>
    </xf>
    <xf numFmtId="0" fontId="30" fillId="33" borderId="0" xfId="155" applyFont="1" applyFill="1" applyBorder="1" applyAlignment="1">
      <alignment horizontal="justify" vertical="top" wrapText="1"/>
    </xf>
    <xf numFmtId="164" fontId="30" fillId="33" borderId="0" xfId="155" applyNumberFormat="1" applyFont="1" applyFill="1" applyBorder="1" applyAlignment="1">
      <alignment horizontal="right"/>
    </xf>
    <xf numFmtId="164" fontId="32" fillId="33" borderId="0" xfId="155" applyNumberFormat="1" applyFont="1" applyFill="1" applyBorder="1" applyAlignment="1"/>
    <xf numFmtId="0" fontId="31" fillId="33" borderId="0" xfId="155" applyFont="1" applyFill="1" applyBorder="1" applyAlignment="1"/>
    <xf numFmtId="164" fontId="31" fillId="33" borderId="0" xfId="155" applyNumberFormat="1" applyFont="1" applyFill="1" applyBorder="1" applyAlignment="1">
      <alignment horizontal="right"/>
    </xf>
    <xf numFmtId="0" fontId="31" fillId="33" borderId="10" xfId="155" applyFont="1" applyFill="1" applyBorder="1" applyAlignment="1">
      <alignment horizontal="justify" vertical="top" wrapText="1"/>
    </xf>
    <xf numFmtId="164" fontId="31" fillId="33" borderId="0" xfId="155" applyNumberFormat="1" applyFont="1" applyFill="1" applyAlignment="1">
      <alignment horizontal="right"/>
    </xf>
    <xf numFmtId="164" fontId="30" fillId="33" borderId="10" xfId="155" applyNumberFormat="1" applyFont="1" applyFill="1" applyBorder="1" applyAlignment="1">
      <alignment horizontal="center" vertical="center" wrapText="1"/>
    </xf>
    <xf numFmtId="164" fontId="33" fillId="33" borderId="10" xfId="0" applyNumberFormat="1" applyFont="1" applyFill="1" applyBorder="1" applyAlignment="1">
      <alignment horizontal="right" vertical="center"/>
    </xf>
    <xf numFmtId="164" fontId="30" fillId="33" borderId="10" xfId="0" applyNumberFormat="1" applyFont="1" applyFill="1" applyBorder="1"/>
    <xf numFmtId="164" fontId="31" fillId="33" borderId="10" xfId="0" applyNumberFormat="1" applyFont="1" applyFill="1" applyBorder="1"/>
    <xf numFmtId="164" fontId="33" fillId="33" borderId="10" xfId="0" applyNumberFormat="1" applyFont="1" applyFill="1" applyBorder="1"/>
    <xf numFmtId="164" fontId="34" fillId="33" borderId="10" xfId="1010" applyNumberFormat="1" applyFont="1" applyFill="1" applyBorder="1"/>
    <xf numFmtId="164" fontId="34" fillId="33" borderId="10" xfId="0" applyNumberFormat="1" applyFont="1" applyFill="1" applyBorder="1"/>
    <xf numFmtId="164" fontId="30" fillId="33" borderId="10" xfId="0" applyNumberFormat="1" applyFont="1" applyFill="1" applyBorder="1" applyAlignment="1"/>
    <xf numFmtId="164" fontId="31" fillId="33" borderId="10" xfId="0" applyNumberFormat="1" applyFont="1" applyFill="1" applyBorder="1" applyAlignment="1"/>
    <xf numFmtId="164" fontId="34" fillId="33" borderId="10" xfId="0" applyNumberFormat="1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right"/>
    </xf>
    <xf numFmtId="164" fontId="33" fillId="33" borderId="10" xfId="0" applyNumberFormat="1" applyFont="1" applyFill="1" applyBorder="1" applyAlignment="1">
      <alignment horizontal="right"/>
    </xf>
    <xf numFmtId="164" fontId="30" fillId="33" borderId="21" xfId="155" applyNumberFormat="1" applyFont="1" applyFill="1" applyBorder="1" applyAlignment="1"/>
    <xf numFmtId="164" fontId="33" fillId="33" borderId="10" xfId="597" applyNumberFormat="1" applyFont="1" applyFill="1" applyBorder="1"/>
    <xf numFmtId="164" fontId="30" fillId="33" borderId="10" xfId="597" applyNumberFormat="1" applyFont="1" applyFill="1" applyBorder="1" applyAlignment="1">
      <alignment horizontal="right"/>
    </xf>
    <xf numFmtId="164" fontId="31" fillId="33" borderId="10" xfId="597" applyNumberFormat="1" applyFont="1" applyFill="1" applyBorder="1"/>
    <xf numFmtId="164" fontId="30" fillId="33" borderId="10" xfId="597" applyNumberFormat="1" applyFont="1" applyFill="1" applyBorder="1"/>
    <xf numFmtId="164" fontId="30" fillId="33" borderId="0" xfId="155" applyNumberFormat="1" applyFont="1" applyFill="1" applyAlignment="1">
      <alignment vertical="center"/>
    </xf>
    <xf numFmtId="164" fontId="30" fillId="33" borderId="10" xfId="155" applyNumberFormat="1" applyFont="1" applyFill="1" applyBorder="1" applyAlignment="1">
      <alignment horizontal="center" vertical="center"/>
    </xf>
    <xf numFmtId="164" fontId="31" fillId="33" borderId="0" xfId="0" applyNumberFormat="1" applyFont="1" applyFill="1" applyAlignment="1"/>
    <xf numFmtId="164" fontId="33" fillId="33" borderId="10" xfId="1184" applyNumberFormat="1" applyFont="1" applyFill="1" applyBorder="1" applyAlignment="1">
      <alignment horizontal="right"/>
    </xf>
    <xf numFmtId="164" fontId="33" fillId="33" borderId="10" xfId="1184" applyNumberFormat="1" applyFont="1" applyFill="1" applyBorder="1" applyAlignment="1">
      <alignment horizontal="right"/>
    </xf>
    <xf numFmtId="164" fontId="33" fillId="33" borderId="10" xfId="1184" applyNumberFormat="1" applyFont="1" applyFill="1" applyBorder="1" applyAlignment="1">
      <alignment horizontal="right"/>
    </xf>
    <xf numFmtId="164" fontId="31" fillId="33" borderId="10" xfId="1184" applyNumberFormat="1" applyFont="1" applyFill="1" applyBorder="1" applyAlignment="1"/>
    <xf numFmtId="0" fontId="30" fillId="33" borderId="0" xfId="155" applyFont="1" applyFill="1" applyAlignment="1">
      <alignment horizontal="center" vertical="center" wrapText="1"/>
    </xf>
    <xf numFmtId="0" fontId="30" fillId="33" borderId="0" xfId="155" applyFont="1" applyFill="1" applyAlignment="1">
      <alignment horizontal="center" vertical="center"/>
    </xf>
    <xf numFmtId="0" fontId="33" fillId="33" borderId="0" xfId="155" applyFont="1" applyFill="1" applyAlignment="1">
      <alignment horizontal="center" vertical="center" wrapText="1"/>
    </xf>
  </cellXfs>
  <cellStyles count="1330">
    <cellStyle name="20% - Акцент1" xfId="199" builtinId="30" customBuiltin="1"/>
    <cellStyle name="20% - Акцент1 10" xfId="632"/>
    <cellStyle name="20% - Акцент1 11" xfId="961"/>
    <cellStyle name="20% - Акцент1 12" xfId="1011"/>
    <cellStyle name="20% - Акцент1 13" xfId="1085"/>
    <cellStyle name="20% - Акцент1 14" xfId="1135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13" xfId="962"/>
    <cellStyle name="20% - Акцент1 2 14" xfId="1012"/>
    <cellStyle name="20% - Акцент1 2 15" xfId="1080"/>
    <cellStyle name="20% - Акцент1 2 16" xfId="1086"/>
    <cellStyle name="20% - Акцент1 2 17" xfId="1136"/>
    <cellStyle name="20% - Акцент1 2 18" xfId="1186"/>
    <cellStyle name="20% - Акцент1 2 19" xfId="1276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20" xfId="1324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12" xfId="963"/>
    <cellStyle name="20% - Акцент1 3 13" xfId="1013"/>
    <cellStyle name="20% - Акцент1 3 14" xfId="1079"/>
    <cellStyle name="20% - Акцент1 3 15" xfId="1087"/>
    <cellStyle name="20% - Акцент1 3 16" xfId="1137"/>
    <cellStyle name="20% - Акцент1 3 17" xfId="1187"/>
    <cellStyle name="20% - Акцент1 3 18" xfId="1275"/>
    <cellStyle name="20% - Акцент1 3 19" xfId="1323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— акцент1 4" xfId="1185"/>
    <cellStyle name="20% - Акцент1 4 10" xfId="1088"/>
    <cellStyle name="20% - Акцент1 4 11" xfId="1138"/>
    <cellStyle name="20% - Акцент1 4 12" xfId="1188"/>
    <cellStyle name="20% - Акцент1 4 13" xfId="1274"/>
    <cellStyle name="20% - Акцент1 4 14" xfId="1322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4 8" xfId="964"/>
    <cellStyle name="20% - Акцент1 4 9" xfId="1014"/>
    <cellStyle name="20% - Акцент1 5" xfId="336"/>
    <cellStyle name="20% — акцент1 5" xfId="1277"/>
    <cellStyle name="20% - Акцент1 5 2" xfId="759"/>
    <cellStyle name="20% - Акцент1 6" xfId="386"/>
    <cellStyle name="20% — акцент1 6" xfId="1325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- Акцент2" xfId="203" builtinId="34" customBuiltin="1"/>
    <cellStyle name="20% - Акцент2 10" xfId="634"/>
    <cellStyle name="20% - Акцент2 11" xfId="965"/>
    <cellStyle name="20% - Акцент2 12" xfId="1015"/>
    <cellStyle name="20% - Акцент2 13" xfId="1089"/>
    <cellStyle name="20% - Акцент2 14" xfId="1139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13" xfId="966"/>
    <cellStyle name="20% - Акцент2 2 14" xfId="1016"/>
    <cellStyle name="20% - Акцент2 2 15" xfId="1078"/>
    <cellStyle name="20% - Акцент2 2 16" xfId="1090"/>
    <cellStyle name="20% - Акцент2 2 17" xfId="1140"/>
    <cellStyle name="20% - Акцент2 2 18" xfId="1190"/>
    <cellStyle name="20% - Акцент2 2 19" xfId="1272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20" xfId="1320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12" xfId="967"/>
    <cellStyle name="20% - Акцент2 3 13" xfId="1017"/>
    <cellStyle name="20% - Акцент2 3 14" xfId="1077"/>
    <cellStyle name="20% - Акцент2 3 15" xfId="1091"/>
    <cellStyle name="20% - Акцент2 3 16" xfId="1141"/>
    <cellStyle name="20% - Акцент2 3 17" xfId="1191"/>
    <cellStyle name="20% - Акцент2 3 18" xfId="1271"/>
    <cellStyle name="20% - Акцент2 3 19" xfId="1319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— акцент2 4" xfId="1189"/>
    <cellStyle name="20% - Акцент2 4 10" xfId="1092"/>
    <cellStyle name="20% - Акцент2 4 11" xfId="1142"/>
    <cellStyle name="20% - Акцент2 4 12" xfId="1192"/>
    <cellStyle name="20% - Акцент2 4 13" xfId="1270"/>
    <cellStyle name="20% - Акцент2 4 14" xfId="1318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4 8" xfId="968"/>
    <cellStyle name="20% - Акцент2 4 9" xfId="1018"/>
    <cellStyle name="20% - Акцент2 5" xfId="340"/>
    <cellStyle name="20% — акцент2 5" xfId="1273"/>
    <cellStyle name="20% - Акцент2 5 2" xfId="763"/>
    <cellStyle name="20% - Акцент2 6" xfId="390"/>
    <cellStyle name="20% — акцент2 6" xfId="1321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- Акцент3" xfId="207" builtinId="38" customBuiltin="1"/>
    <cellStyle name="20% - Акцент3 10" xfId="637"/>
    <cellStyle name="20% - Акцент3 11" xfId="969"/>
    <cellStyle name="20% - Акцент3 12" xfId="1019"/>
    <cellStyle name="20% - Акцент3 13" xfId="1093"/>
    <cellStyle name="20% - Акцент3 14" xfId="1143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13" xfId="970"/>
    <cellStyle name="20% - Акцент3 2 14" xfId="1020"/>
    <cellStyle name="20% - Акцент3 2 15" xfId="1076"/>
    <cellStyle name="20% - Акцент3 2 16" xfId="1094"/>
    <cellStyle name="20% - Акцент3 2 17" xfId="1144"/>
    <cellStyle name="20% - Акцент3 2 18" xfId="1194"/>
    <cellStyle name="20% - Акцент3 2 19" xfId="1268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20" xfId="1316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12" xfId="971"/>
    <cellStyle name="20% - Акцент3 3 13" xfId="1021"/>
    <cellStyle name="20% - Акцент3 3 14" xfId="1074"/>
    <cellStyle name="20% - Акцент3 3 15" xfId="1095"/>
    <cellStyle name="20% - Акцент3 3 16" xfId="1145"/>
    <cellStyle name="20% - Акцент3 3 17" xfId="1195"/>
    <cellStyle name="20% - Акцент3 3 18" xfId="1267"/>
    <cellStyle name="20% - Акцент3 3 19" xfId="1315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— акцент3 4" xfId="1193"/>
    <cellStyle name="20% - Акцент3 4 10" xfId="1096"/>
    <cellStyle name="20% - Акцент3 4 11" xfId="1146"/>
    <cellStyle name="20% - Акцент3 4 12" xfId="1196"/>
    <cellStyle name="20% - Акцент3 4 13" xfId="1265"/>
    <cellStyle name="20% - Акцент3 4 14" xfId="1314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4 8" xfId="972"/>
    <cellStyle name="20% - Акцент3 4 9" xfId="1022"/>
    <cellStyle name="20% - Акцент3 5" xfId="344"/>
    <cellStyle name="20% — акцент3 5" xfId="1269"/>
    <cellStyle name="20% - Акцент3 5 2" xfId="767"/>
    <cellStyle name="20% - Акцент3 6" xfId="394"/>
    <cellStyle name="20% — акцент3 6" xfId="1317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- Акцент4" xfId="211" builtinId="42" customBuiltin="1"/>
    <cellStyle name="20% - Акцент4 10" xfId="639"/>
    <cellStyle name="20% - Акцент4 11" xfId="973"/>
    <cellStyle name="20% - Акцент4 12" xfId="1023"/>
    <cellStyle name="20% - Акцент4 13" xfId="1097"/>
    <cellStyle name="20% - Акцент4 14" xfId="1147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13" xfId="974"/>
    <cellStyle name="20% - Акцент4 2 14" xfId="1024"/>
    <cellStyle name="20% - Акцент4 2 15" xfId="1073"/>
    <cellStyle name="20% - Акцент4 2 16" xfId="1098"/>
    <cellStyle name="20% - Акцент4 2 17" xfId="1148"/>
    <cellStyle name="20% - Акцент4 2 18" xfId="1198"/>
    <cellStyle name="20% - Акцент4 2 19" xfId="1263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20" xfId="1312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12" xfId="975"/>
    <cellStyle name="20% - Акцент4 3 13" xfId="1025"/>
    <cellStyle name="20% - Акцент4 3 14" xfId="1072"/>
    <cellStyle name="20% - Акцент4 3 15" xfId="1099"/>
    <cellStyle name="20% - Акцент4 3 16" xfId="1149"/>
    <cellStyle name="20% - Акцент4 3 17" xfId="1199"/>
    <cellStyle name="20% - Акцент4 3 18" xfId="1262"/>
    <cellStyle name="20% - Акцент4 3 19" xfId="1311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— акцент4 4" xfId="1197"/>
    <cellStyle name="20% - Акцент4 4 10" xfId="1100"/>
    <cellStyle name="20% - Акцент4 4 11" xfId="1150"/>
    <cellStyle name="20% - Акцент4 4 12" xfId="1200"/>
    <cellStyle name="20% - Акцент4 4 13" xfId="1261"/>
    <cellStyle name="20% - Акцент4 4 14" xfId="1310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4 8" xfId="976"/>
    <cellStyle name="20% - Акцент4 4 9" xfId="1026"/>
    <cellStyle name="20% - Акцент4 5" xfId="348"/>
    <cellStyle name="20% — акцент4 5" xfId="1264"/>
    <cellStyle name="20% - Акцент4 5 2" xfId="771"/>
    <cellStyle name="20% - Акцент4 6" xfId="398"/>
    <cellStyle name="20% — акцент4 6" xfId="1313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- Акцент5" xfId="215" builtinId="46" customBuiltin="1"/>
    <cellStyle name="20% - Акцент5 10" xfId="642"/>
    <cellStyle name="20% - Акцент5 11" xfId="977"/>
    <cellStyle name="20% - Акцент5 12" xfId="1027"/>
    <cellStyle name="20% - Акцент5 13" xfId="1101"/>
    <cellStyle name="20% - Акцент5 14" xfId="1151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13" xfId="978"/>
    <cellStyle name="20% - Акцент5 2 14" xfId="1028"/>
    <cellStyle name="20% - Акцент5 2 15" xfId="1081"/>
    <cellStyle name="20% - Акцент5 2 16" xfId="1102"/>
    <cellStyle name="20% - Акцент5 2 17" xfId="1152"/>
    <cellStyle name="20% - Акцент5 2 18" xfId="1202"/>
    <cellStyle name="20% - Акцент5 2 19" xfId="1259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20" xfId="130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12" xfId="979"/>
    <cellStyle name="20% - Акцент5 3 13" xfId="1029"/>
    <cellStyle name="20% - Акцент5 3 14" xfId="1071"/>
    <cellStyle name="20% - Акцент5 3 15" xfId="1103"/>
    <cellStyle name="20% - Акцент5 3 16" xfId="1153"/>
    <cellStyle name="20% - Акцент5 3 17" xfId="1203"/>
    <cellStyle name="20% - Акцент5 3 18" xfId="1279"/>
    <cellStyle name="20% - Акцент5 3 19" xfId="1307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— акцент5 4" xfId="1201"/>
    <cellStyle name="20% - Акцент5 4 10" xfId="1104"/>
    <cellStyle name="20% - Акцент5 4 11" xfId="1154"/>
    <cellStyle name="20% - Акцент5 4 12" xfId="1204"/>
    <cellStyle name="20% - Акцент5 4 13" xfId="1258"/>
    <cellStyle name="20% - Акцент5 4 14" xfId="1326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4 8" xfId="980"/>
    <cellStyle name="20% - Акцент5 4 9" xfId="1030"/>
    <cellStyle name="20% - Акцент5 5" xfId="352"/>
    <cellStyle name="20% — акцент5 5" xfId="1260"/>
    <cellStyle name="20% - Акцент5 5 2" xfId="775"/>
    <cellStyle name="20% - Акцент5 6" xfId="402"/>
    <cellStyle name="20% — акцент5 6" xfId="1309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- Акцент6" xfId="219" builtinId="50" customBuiltin="1"/>
    <cellStyle name="20% - Акцент6 10" xfId="645"/>
    <cellStyle name="20% - Акцент6 11" xfId="981"/>
    <cellStyle name="20% - Акцент6 12" xfId="1031"/>
    <cellStyle name="20% - Акцент6 13" xfId="1105"/>
    <cellStyle name="20% - Акцент6 14" xfId="115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13" xfId="982"/>
    <cellStyle name="20% - Акцент6 2 14" xfId="1032"/>
    <cellStyle name="20% - Акцент6 2 15" xfId="1070"/>
    <cellStyle name="20% - Акцент6 2 16" xfId="1106"/>
    <cellStyle name="20% - Акцент6 2 17" xfId="1156"/>
    <cellStyle name="20% - Акцент6 2 18" xfId="1206"/>
    <cellStyle name="20% - Акцент6 2 19" xfId="1256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20" xfId="1305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12" xfId="983"/>
    <cellStyle name="20% - Акцент6 3 13" xfId="1033"/>
    <cellStyle name="20% - Акцент6 3 14" xfId="1069"/>
    <cellStyle name="20% - Акцент6 3 15" xfId="1107"/>
    <cellStyle name="20% - Акцент6 3 16" xfId="1157"/>
    <cellStyle name="20% - Акцент6 3 17" xfId="1207"/>
    <cellStyle name="20% - Акцент6 3 18" xfId="1255"/>
    <cellStyle name="20% - Акцент6 3 19" xfId="1304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— акцент6 4" xfId="1205"/>
    <cellStyle name="20% - Акцент6 4 10" xfId="1108"/>
    <cellStyle name="20% - Акцент6 4 11" xfId="1158"/>
    <cellStyle name="20% - Акцент6 4 12" xfId="1208"/>
    <cellStyle name="20% - Акцент6 4 13" xfId="1254"/>
    <cellStyle name="20% - Акцент6 4 14" xfId="1303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4 8" xfId="984"/>
    <cellStyle name="20% - Акцент6 4 9" xfId="1034"/>
    <cellStyle name="20% - Акцент6 5" xfId="356"/>
    <cellStyle name="20% — акцент6 5" xfId="1257"/>
    <cellStyle name="20% - Акцент6 5 2" xfId="779"/>
    <cellStyle name="20% - Акцент6 6" xfId="406"/>
    <cellStyle name="20% — акцент6 6" xfId="13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- Акцент1" xfId="200" builtinId="31" customBuiltin="1"/>
    <cellStyle name="40% - Акцент1 10" xfId="633"/>
    <cellStyle name="40% - Акцент1 11" xfId="985"/>
    <cellStyle name="40% - Акцент1 12" xfId="1035"/>
    <cellStyle name="40% - Акцент1 13" xfId="1109"/>
    <cellStyle name="40% - Акцент1 14" xfId="1159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13" xfId="986"/>
    <cellStyle name="40% - Акцент1 2 14" xfId="1036"/>
    <cellStyle name="40% - Акцент1 2 15" xfId="1068"/>
    <cellStyle name="40% - Акцент1 2 16" xfId="1110"/>
    <cellStyle name="40% - Акцент1 2 17" xfId="1160"/>
    <cellStyle name="40% - Акцент1 2 18" xfId="1210"/>
    <cellStyle name="40% - Акцент1 2 19" xfId="1252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20" xfId="1301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12" xfId="987"/>
    <cellStyle name="40% - Акцент1 3 13" xfId="1037"/>
    <cellStyle name="40% - Акцент1 3 14" xfId="1067"/>
    <cellStyle name="40% - Акцент1 3 15" xfId="1111"/>
    <cellStyle name="40% - Акцент1 3 16" xfId="1161"/>
    <cellStyle name="40% - Акцент1 3 17" xfId="1211"/>
    <cellStyle name="40% - Акцент1 3 18" xfId="1251"/>
    <cellStyle name="40% - Акцент1 3 19" xfId="1300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— акцент1 4" xfId="1209"/>
    <cellStyle name="40% - Акцент1 4 10" xfId="1112"/>
    <cellStyle name="40% - Акцент1 4 11" xfId="1162"/>
    <cellStyle name="40% - Акцент1 4 12" xfId="1212"/>
    <cellStyle name="40% - Акцент1 4 13" xfId="1250"/>
    <cellStyle name="40% - Акцент1 4 14" xfId="1299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4 8" xfId="988"/>
    <cellStyle name="40% - Акцент1 4 9" xfId="1038"/>
    <cellStyle name="40% - Акцент1 5" xfId="360"/>
    <cellStyle name="40% — акцент1 5" xfId="1253"/>
    <cellStyle name="40% - Акцент1 5 2" xfId="783"/>
    <cellStyle name="40% - Акцент1 6" xfId="410"/>
    <cellStyle name="40% — акцент1 6" xfId="1302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- Акцент2" xfId="204" builtinId="35" customBuiltin="1"/>
    <cellStyle name="40% - Акцент2 10" xfId="635"/>
    <cellStyle name="40% - Акцент2 11" xfId="989"/>
    <cellStyle name="40% - Акцент2 12" xfId="1039"/>
    <cellStyle name="40% - Акцент2 13" xfId="1113"/>
    <cellStyle name="40% - Акцент2 14" xfId="1163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13" xfId="990"/>
    <cellStyle name="40% - Акцент2 2 14" xfId="1040"/>
    <cellStyle name="40% - Акцент2 2 15" xfId="1083"/>
    <cellStyle name="40% - Акцент2 2 16" xfId="1114"/>
    <cellStyle name="40% - Акцент2 2 17" xfId="1164"/>
    <cellStyle name="40% - Акцент2 2 18" xfId="1214"/>
    <cellStyle name="40% - Акцент2 2 19" xfId="1282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20" xfId="1297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12" xfId="991"/>
    <cellStyle name="40% - Акцент2 3 13" xfId="1041"/>
    <cellStyle name="40% - Акцент2 3 14" xfId="1082"/>
    <cellStyle name="40% - Акцент2 3 15" xfId="1115"/>
    <cellStyle name="40% - Акцент2 3 16" xfId="1165"/>
    <cellStyle name="40% - Акцент2 3 17" xfId="1215"/>
    <cellStyle name="40% - Акцент2 3 18" xfId="1281"/>
    <cellStyle name="40% - Акцент2 3 19" xfId="1329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— акцент2 4" xfId="1213"/>
    <cellStyle name="40% - Акцент2 4 10" xfId="1116"/>
    <cellStyle name="40% - Акцент2 4 11" xfId="1166"/>
    <cellStyle name="40% - Акцент2 4 12" xfId="1216"/>
    <cellStyle name="40% - Акцент2 4 13" xfId="1280"/>
    <cellStyle name="40% - Акцент2 4 14" xfId="1328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4 8" xfId="992"/>
    <cellStyle name="40% - Акцент2 4 9" xfId="1042"/>
    <cellStyle name="40% - Акцент2 5" xfId="364"/>
    <cellStyle name="40% — акцент2 5" xfId="1249"/>
    <cellStyle name="40% - Акцент2 5 2" xfId="787"/>
    <cellStyle name="40% - Акцент2 6" xfId="414"/>
    <cellStyle name="40% — акцент2 6" xfId="1298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- Акцент3" xfId="208" builtinId="39" customBuiltin="1"/>
    <cellStyle name="40% - Акцент3 10" xfId="638"/>
    <cellStyle name="40% - Акцент3 11" xfId="993"/>
    <cellStyle name="40% - Акцент3 12" xfId="1043"/>
    <cellStyle name="40% - Акцент3 13" xfId="1117"/>
    <cellStyle name="40% - Акцент3 14" xfId="1167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13" xfId="994"/>
    <cellStyle name="40% - Акцент3 2 14" xfId="1044"/>
    <cellStyle name="40% - Акцент3 2 15" xfId="1066"/>
    <cellStyle name="40% - Акцент3 2 16" xfId="1118"/>
    <cellStyle name="40% - Акцент3 2 17" xfId="1168"/>
    <cellStyle name="40% - Акцент3 2 18" xfId="1218"/>
    <cellStyle name="40% - Акцент3 2 19" xfId="1247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20" xfId="129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12" xfId="995"/>
    <cellStyle name="40% - Акцент3 3 13" xfId="1045"/>
    <cellStyle name="40% - Акцент3 3 14" xfId="1065"/>
    <cellStyle name="40% - Акцент3 3 15" xfId="1119"/>
    <cellStyle name="40% - Акцент3 3 16" xfId="1169"/>
    <cellStyle name="40% - Акцент3 3 17" xfId="1219"/>
    <cellStyle name="40% - Акцент3 3 18" xfId="1246"/>
    <cellStyle name="40% - Акцент3 3 19" xfId="1278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— акцент3 4" xfId="1217"/>
    <cellStyle name="40% - Акцент3 4 10" xfId="1120"/>
    <cellStyle name="40% - Акцент3 4 11" xfId="1170"/>
    <cellStyle name="40% - Акцент3 4 12" xfId="1220"/>
    <cellStyle name="40% - Акцент3 4 13" xfId="1245"/>
    <cellStyle name="40% - Акцент3 4 14" xfId="1295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4 8" xfId="996"/>
    <cellStyle name="40% - Акцент3 4 9" xfId="1046"/>
    <cellStyle name="40% - Акцент3 5" xfId="368"/>
    <cellStyle name="40% — акцент3 5" xfId="1248"/>
    <cellStyle name="40% - Акцент3 5 2" xfId="791"/>
    <cellStyle name="40% - Акцент3 6" xfId="418"/>
    <cellStyle name="40% — акцент3 6" xfId="1327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- Акцент4" xfId="212" builtinId="43" customBuiltin="1"/>
    <cellStyle name="40% - Акцент4 10" xfId="640"/>
    <cellStyle name="40% - Акцент4 11" xfId="997"/>
    <cellStyle name="40% - Акцент4 12" xfId="1047"/>
    <cellStyle name="40% - Акцент4 13" xfId="1121"/>
    <cellStyle name="40% - Акцент4 14" xfId="1171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13" xfId="998"/>
    <cellStyle name="40% - Акцент4 2 14" xfId="1048"/>
    <cellStyle name="40% - Акцент4 2 15" xfId="1064"/>
    <cellStyle name="40% - Акцент4 2 16" xfId="1122"/>
    <cellStyle name="40% - Акцент4 2 17" xfId="1172"/>
    <cellStyle name="40% - Акцент4 2 18" xfId="1222"/>
    <cellStyle name="40% - Акцент4 2 19" xfId="1243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20" xfId="1293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12" xfId="999"/>
    <cellStyle name="40% - Акцент4 3 13" xfId="1049"/>
    <cellStyle name="40% - Акцент4 3 14" xfId="1063"/>
    <cellStyle name="40% - Акцент4 3 15" xfId="1123"/>
    <cellStyle name="40% - Акцент4 3 16" xfId="1173"/>
    <cellStyle name="40% - Акцент4 3 17" xfId="1223"/>
    <cellStyle name="40% - Акцент4 3 18" xfId="1242"/>
    <cellStyle name="40% - Акцент4 3 19" xfId="1292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— акцент4 4" xfId="1221"/>
    <cellStyle name="40% - Акцент4 4 10" xfId="1124"/>
    <cellStyle name="40% - Акцент4 4 11" xfId="1174"/>
    <cellStyle name="40% - Акцент4 4 12" xfId="1224"/>
    <cellStyle name="40% - Акцент4 4 13" xfId="1241"/>
    <cellStyle name="40% - Акцент4 4 14" xfId="1291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4 8" xfId="1000"/>
    <cellStyle name="40% - Акцент4 4 9" xfId="1050"/>
    <cellStyle name="40% - Акцент4 5" xfId="372"/>
    <cellStyle name="40% — акцент4 5" xfId="1244"/>
    <cellStyle name="40% - Акцент4 5 2" xfId="795"/>
    <cellStyle name="40% - Акцент4 6" xfId="422"/>
    <cellStyle name="40% — акцент4 6" xfId="1294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- Акцент5" xfId="216" builtinId="47" customBuiltin="1"/>
    <cellStyle name="40% - Акцент5 10" xfId="643"/>
    <cellStyle name="40% - Акцент5 11" xfId="1001"/>
    <cellStyle name="40% - Акцент5 12" xfId="1051"/>
    <cellStyle name="40% - Акцент5 13" xfId="1125"/>
    <cellStyle name="40% - Акцент5 14" xfId="1175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13" xfId="1002"/>
    <cellStyle name="40% - Акцент5 2 14" xfId="1052"/>
    <cellStyle name="40% - Акцент5 2 15" xfId="1062"/>
    <cellStyle name="40% - Акцент5 2 16" xfId="1126"/>
    <cellStyle name="40% - Акцент5 2 17" xfId="1176"/>
    <cellStyle name="40% - Акцент5 2 18" xfId="1226"/>
    <cellStyle name="40% - Акцент5 2 19" xfId="1239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20" xfId="1289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12" xfId="1003"/>
    <cellStyle name="40% - Акцент5 3 13" xfId="1053"/>
    <cellStyle name="40% - Акцент5 3 14" xfId="1061"/>
    <cellStyle name="40% - Акцент5 3 15" xfId="1127"/>
    <cellStyle name="40% - Акцент5 3 16" xfId="1177"/>
    <cellStyle name="40% - Акцент5 3 17" xfId="1227"/>
    <cellStyle name="40% - Акцент5 3 18" xfId="1238"/>
    <cellStyle name="40% - Акцент5 3 19" xfId="1288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— акцент5 4" xfId="1225"/>
    <cellStyle name="40% - Акцент5 4 10" xfId="1128"/>
    <cellStyle name="40% - Акцент5 4 11" xfId="1178"/>
    <cellStyle name="40% - Акцент5 4 12" xfId="1228"/>
    <cellStyle name="40% - Акцент5 4 13" xfId="1237"/>
    <cellStyle name="40% - Акцент5 4 14" xfId="1287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4 8" xfId="1004"/>
    <cellStyle name="40% - Акцент5 4 9" xfId="1054"/>
    <cellStyle name="40% - Акцент5 5" xfId="376"/>
    <cellStyle name="40% — акцент5 5" xfId="1240"/>
    <cellStyle name="40% - Акцент5 5 2" xfId="799"/>
    <cellStyle name="40% - Акцент5 6" xfId="426"/>
    <cellStyle name="40% — акцент5 6" xfId="1290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- Акцент6" xfId="220" builtinId="51" customBuiltin="1"/>
    <cellStyle name="40% - Акцент6 10" xfId="646"/>
    <cellStyle name="40% - Акцент6 11" xfId="1005"/>
    <cellStyle name="40% - Акцент6 12" xfId="1055"/>
    <cellStyle name="40% - Акцент6 13" xfId="1129"/>
    <cellStyle name="40% - Акцент6 14" xfId="1179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13" xfId="1006"/>
    <cellStyle name="40% - Акцент6 2 14" xfId="1056"/>
    <cellStyle name="40% - Акцент6 2 15" xfId="1060"/>
    <cellStyle name="40% - Акцент6 2 16" xfId="1130"/>
    <cellStyle name="40% - Акцент6 2 17" xfId="1180"/>
    <cellStyle name="40% - Акцент6 2 18" xfId="1230"/>
    <cellStyle name="40% - Акцент6 2 19" xfId="1235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20" xfId="1285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12" xfId="1007"/>
    <cellStyle name="40% - Акцент6 3 13" xfId="1057"/>
    <cellStyle name="40% - Акцент6 3 14" xfId="1059"/>
    <cellStyle name="40% - Акцент6 3 15" xfId="1131"/>
    <cellStyle name="40% - Акцент6 3 16" xfId="1181"/>
    <cellStyle name="40% - Акцент6 3 17" xfId="1231"/>
    <cellStyle name="40% - Акцент6 3 18" xfId="1234"/>
    <cellStyle name="40% - Акцент6 3 19" xfId="1284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— акцент6 4" xfId="1229"/>
    <cellStyle name="40% - Акцент6 4 10" xfId="1132"/>
    <cellStyle name="40% - Акцент6 4 11" xfId="1182"/>
    <cellStyle name="40% - Акцент6 4 12" xfId="1232"/>
    <cellStyle name="40% - Акцент6 4 13" xfId="1233"/>
    <cellStyle name="40% - Акцент6 4 14" xfId="1283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4 8" xfId="1008"/>
    <cellStyle name="40% - Акцент6 4 9" xfId="1058"/>
    <cellStyle name="40% - Акцент6 5" xfId="380"/>
    <cellStyle name="40% — акцент6 5" xfId="1236"/>
    <cellStyle name="40% - Акцент6 5 2" xfId="803"/>
    <cellStyle name="40% - Акцент6 6" xfId="430"/>
    <cellStyle name="40% — акцент6 6" xfId="1286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15" xfId="1010"/>
    <cellStyle name="Обычный 16" xfId="1084"/>
    <cellStyle name="Обычный 17" xfId="1134"/>
    <cellStyle name="Обычный 18" xfId="118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10" xfId="1133"/>
    <cellStyle name="Примечание 2 11" xfId="1183"/>
    <cellStyle name="Примечание 2 12" xfId="1266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имечание 2 8" xfId="1009"/>
    <cellStyle name="Примечание 2 9" xfId="1075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showZeros="0" tabSelected="1" view="pageBreakPreview" zoomScaleNormal="100" zoomScaleSheetLayoutView="100" workbookViewId="0">
      <selection activeCell="A14" sqref="A14"/>
    </sheetView>
  </sheetViews>
  <sheetFormatPr defaultColWidth="9.44140625" defaultRowHeight="13.8" x14ac:dyDescent="0.25"/>
  <cols>
    <col min="1" max="1" width="61.33203125" style="15" customWidth="1"/>
    <col min="2" max="2" width="15.88671875" style="15" customWidth="1"/>
    <col min="3" max="3" width="15" style="41" customWidth="1"/>
    <col min="4" max="4" width="14.33203125" style="2" customWidth="1"/>
    <col min="5" max="5" width="0" style="15" hidden="1" customWidth="1"/>
    <col min="6" max="6" width="16.33203125" style="15" customWidth="1"/>
    <col min="7" max="16384" width="9.44140625" style="1"/>
  </cols>
  <sheetData>
    <row r="1" spans="1:12" ht="14.25" customHeight="1" x14ac:dyDescent="0.25">
      <c r="A1" s="33"/>
      <c r="B1" s="33"/>
      <c r="C1" s="59"/>
      <c r="D1" s="33"/>
      <c r="E1" s="33"/>
      <c r="F1" s="33"/>
    </row>
    <row r="2" spans="1:12" ht="14.25" customHeight="1" x14ac:dyDescent="0.25">
      <c r="A2" s="66" t="s">
        <v>113</v>
      </c>
      <c r="B2" s="67"/>
      <c r="C2" s="67"/>
      <c r="D2" s="67"/>
      <c r="E2" s="67"/>
      <c r="F2" s="67"/>
    </row>
    <row r="3" spans="1:12" ht="14.25" customHeight="1" x14ac:dyDescent="0.25">
      <c r="A3" s="66"/>
      <c r="B3" s="66"/>
      <c r="C3" s="66"/>
      <c r="D3" s="66"/>
      <c r="E3" s="66"/>
      <c r="F3" s="66"/>
    </row>
    <row r="4" spans="1:12" x14ac:dyDescent="0.25">
      <c r="A4" s="68"/>
      <c r="B4" s="68"/>
      <c r="C4" s="68"/>
      <c r="D4" s="68"/>
      <c r="E4" s="68"/>
      <c r="F4" s="68"/>
    </row>
    <row r="5" spans="1:12" ht="55.2" x14ac:dyDescent="0.25">
      <c r="A5" s="22" t="s">
        <v>0</v>
      </c>
      <c r="B5" s="22" t="s">
        <v>108</v>
      </c>
      <c r="C5" s="42" t="s">
        <v>112</v>
      </c>
      <c r="D5" s="23" t="s">
        <v>1</v>
      </c>
      <c r="F5" s="34" t="s">
        <v>98</v>
      </c>
    </row>
    <row r="6" spans="1:12" x14ac:dyDescent="0.25">
      <c r="A6" s="22">
        <v>1</v>
      </c>
      <c r="B6" s="21">
        <v>2</v>
      </c>
      <c r="C6" s="60">
        <v>3</v>
      </c>
      <c r="D6" s="20">
        <v>4</v>
      </c>
      <c r="F6" s="20" t="s">
        <v>99</v>
      </c>
    </row>
    <row r="7" spans="1:12" x14ac:dyDescent="0.25">
      <c r="A7" s="24" t="s">
        <v>92</v>
      </c>
      <c r="B7" s="21"/>
      <c r="C7" s="60"/>
      <c r="D7" s="20"/>
      <c r="F7" s="20"/>
    </row>
    <row r="8" spans="1:12" s="3" customFormat="1" x14ac:dyDescent="0.25">
      <c r="A8" s="22" t="s">
        <v>2</v>
      </c>
      <c r="B8" s="25">
        <f>B9+B25</f>
        <v>5214539.6000000006</v>
      </c>
      <c r="C8" s="25">
        <f>C9+C25</f>
        <v>5463088.5</v>
      </c>
      <c r="D8" s="26">
        <f>C8/B8*100</f>
        <v>104.76645915202177</v>
      </c>
      <c r="E8" s="27"/>
      <c r="F8" s="25">
        <f>C8-B8</f>
        <v>248548.89999999944</v>
      </c>
    </row>
    <row r="9" spans="1:12" s="3" customFormat="1" x14ac:dyDescent="0.25">
      <c r="A9" s="22" t="s">
        <v>49</v>
      </c>
      <c r="B9" s="26">
        <f>B10+B12+B13+B18+B22+B23+B24</f>
        <v>4277282.9000000004</v>
      </c>
      <c r="C9" s="26">
        <f>C10+C12+C13+C18+C22+C23+C24</f>
        <v>4481201.7</v>
      </c>
      <c r="D9" s="26">
        <f>C9/B9*100</f>
        <v>104.76748451686466</v>
      </c>
      <c r="E9" s="28"/>
      <c r="F9" s="25">
        <f>C9-B9</f>
        <v>203918.79999999981</v>
      </c>
    </row>
    <row r="10" spans="1:12" s="3" customFormat="1" x14ac:dyDescent="0.25">
      <c r="A10" s="16" t="s">
        <v>100</v>
      </c>
      <c r="B10" s="25">
        <f>B11</f>
        <v>2649891</v>
      </c>
      <c r="C10" s="25">
        <f>C11</f>
        <v>2757248</v>
      </c>
      <c r="D10" s="26">
        <f t="shared" ref="D10:D23" si="0">C10/B10*100</f>
        <v>104.05137418859871</v>
      </c>
      <c r="E10" s="28"/>
      <c r="F10" s="25">
        <f t="shared" ref="F10:F49" si="1">C10-B10</f>
        <v>107357</v>
      </c>
    </row>
    <row r="11" spans="1:12" s="3" customFormat="1" x14ac:dyDescent="0.25">
      <c r="A11" s="17" t="s">
        <v>3</v>
      </c>
      <c r="B11" s="43">
        <v>2649891</v>
      </c>
      <c r="C11" s="43">
        <v>2757248</v>
      </c>
      <c r="D11" s="30">
        <f t="shared" si="0"/>
        <v>104.05137418859871</v>
      </c>
      <c r="E11" s="28"/>
      <c r="F11" s="29">
        <f t="shared" si="1"/>
        <v>107357</v>
      </c>
    </row>
    <row r="12" spans="1:12" s="3" customFormat="1" x14ac:dyDescent="0.25">
      <c r="A12" s="18" t="s">
        <v>62</v>
      </c>
      <c r="B12" s="44">
        <v>11600.9</v>
      </c>
      <c r="C12" s="44">
        <v>13386.8</v>
      </c>
      <c r="D12" s="26">
        <f t="shared" si="0"/>
        <v>115.3944952546785</v>
      </c>
      <c r="E12" s="28"/>
      <c r="F12" s="25">
        <f t="shared" si="1"/>
        <v>1785.8999999999996</v>
      </c>
    </row>
    <row r="13" spans="1:12" s="3" customFormat="1" x14ac:dyDescent="0.25">
      <c r="A13" s="16" t="s">
        <v>63</v>
      </c>
      <c r="B13" s="25">
        <f>SUM(B14:B17)</f>
        <v>745926</v>
      </c>
      <c r="C13" s="25">
        <f>SUM(C14:C17)</f>
        <v>775349.70000000007</v>
      </c>
      <c r="D13" s="26">
        <f t="shared" si="0"/>
        <v>103.94458699656535</v>
      </c>
      <c r="E13" s="28"/>
      <c r="F13" s="25">
        <f t="shared" si="1"/>
        <v>29423.70000000007</v>
      </c>
    </row>
    <row r="14" spans="1:12" s="3" customFormat="1" ht="27.6" x14ac:dyDescent="0.25">
      <c r="A14" s="19" t="s">
        <v>101</v>
      </c>
      <c r="B14" s="45">
        <v>592110</v>
      </c>
      <c r="C14" s="45">
        <v>625327.30000000005</v>
      </c>
      <c r="D14" s="30">
        <f t="shared" si="0"/>
        <v>105.60998800898483</v>
      </c>
      <c r="E14" s="28"/>
      <c r="F14" s="29">
        <f t="shared" si="1"/>
        <v>33217.300000000047</v>
      </c>
      <c r="L14" s="3" t="s">
        <v>107</v>
      </c>
    </row>
    <row r="15" spans="1:12" s="3" customFormat="1" ht="27.6" x14ac:dyDescent="0.25">
      <c r="A15" s="17" t="s">
        <v>4</v>
      </c>
      <c r="B15" s="46">
        <v>-1500</v>
      </c>
      <c r="C15" s="46">
        <v>-320.3</v>
      </c>
      <c r="D15" s="30"/>
      <c r="E15" s="28"/>
      <c r="F15" s="29">
        <f t="shared" si="1"/>
        <v>1179.7</v>
      </c>
    </row>
    <row r="16" spans="1:12" s="3" customFormat="1" x14ac:dyDescent="0.25">
      <c r="A16" s="17" t="s">
        <v>5</v>
      </c>
      <c r="B16" s="46">
        <v>4549</v>
      </c>
      <c r="C16" s="46">
        <v>4689.3</v>
      </c>
      <c r="D16" s="30">
        <f t="shared" si="0"/>
        <v>103.08419432842383</v>
      </c>
      <c r="E16" s="28"/>
      <c r="F16" s="29">
        <f t="shared" si="1"/>
        <v>140.30000000000018</v>
      </c>
    </row>
    <row r="17" spans="1:6" s="3" customFormat="1" ht="27.6" x14ac:dyDescent="0.25">
      <c r="A17" s="17" t="s">
        <v>6</v>
      </c>
      <c r="B17" s="46">
        <v>150767</v>
      </c>
      <c r="C17" s="46">
        <v>145653.4</v>
      </c>
      <c r="D17" s="30">
        <f t="shared" si="0"/>
        <v>96.608276346945942</v>
      </c>
      <c r="E17" s="28"/>
      <c r="F17" s="29">
        <f t="shared" si="1"/>
        <v>-5113.6000000000058</v>
      </c>
    </row>
    <row r="18" spans="1:6" s="3" customFormat="1" x14ac:dyDescent="0.25">
      <c r="A18" s="16" t="s">
        <v>64</v>
      </c>
      <c r="B18" s="25">
        <f>B19+B20+B21</f>
        <v>787456</v>
      </c>
      <c r="C18" s="25">
        <f>C19+C20+C21</f>
        <v>850040.3</v>
      </c>
      <c r="D18" s="26">
        <f t="shared" si="0"/>
        <v>107.94765675796489</v>
      </c>
      <c r="E18" s="28"/>
      <c r="F18" s="25">
        <f t="shared" si="1"/>
        <v>62584.300000000047</v>
      </c>
    </row>
    <row r="19" spans="1:6" s="3" customFormat="1" x14ac:dyDescent="0.25">
      <c r="A19" s="17" t="s">
        <v>7</v>
      </c>
      <c r="B19" s="46">
        <v>201391</v>
      </c>
      <c r="C19" s="46">
        <v>211870.7</v>
      </c>
      <c r="D19" s="30">
        <f t="shared" si="0"/>
        <v>105.20365855475171</v>
      </c>
      <c r="E19" s="28"/>
      <c r="F19" s="29">
        <f t="shared" si="1"/>
        <v>10479.700000000012</v>
      </c>
    </row>
    <row r="20" spans="1:6" s="3" customFormat="1" x14ac:dyDescent="0.25">
      <c r="A20" s="17" t="s">
        <v>8</v>
      </c>
      <c r="B20" s="46">
        <v>50726</v>
      </c>
      <c r="C20" s="46">
        <v>53629.7</v>
      </c>
      <c r="D20" s="30">
        <f t="shared" si="0"/>
        <v>105.72428340495999</v>
      </c>
      <c r="E20" s="28"/>
      <c r="F20" s="29">
        <f t="shared" si="1"/>
        <v>2903.6999999999971</v>
      </c>
    </row>
    <row r="21" spans="1:6" s="3" customFormat="1" x14ac:dyDescent="0.25">
      <c r="A21" s="17" t="s">
        <v>9</v>
      </c>
      <c r="B21" s="46">
        <v>535339</v>
      </c>
      <c r="C21" s="46">
        <v>584539.9</v>
      </c>
      <c r="D21" s="30">
        <f t="shared" si="0"/>
        <v>109.19060632608497</v>
      </c>
      <c r="E21" s="28"/>
      <c r="F21" s="29">
        <f t="shared" si="1"/>
        <v>49200.900000000023</v>
      </c>
    </row>
    <row r="22" spans="1:6" s="3" customFormat="1" ht="27.6" x14ac:dyDescent="0.25">
      <c r="A22" s="16" t="s">
        <v>65</v>
      </c>
      <c r="B22" s="25">
        <v>9764</v>
      </c>
      <c r="C22" s="47">
        <v>8700</v>
      </c>
      <c r="D22" s="26">
        <f>C22/B22*100</f>
        <v>89.102826710364596</v>
      </c>
      <c r="E22" s="28"/>
      <c r="F22" s="25">
        <f t="shared" si="1"/>
        <v>-1064</v>
      </c>
    </row>
    <row r="23" spans="1:6" s="3" customFormat="1" x14ac:dyDescent="0.25">
      <c r="A23" s="16" t="s">
        <v>66</v>
      </c>
      <c r="B23" s="25">
        <v>72645</v>
      </c>
      <c r="C23" s="48">
        <v>76476.899999999994</v>
      </c>
      <c r="D23" s="26">
        <f t="shared" si="0"/>
        <v>105.27482965104274</v>
      </c>
      <c r="E23" s="28"/>
      <c r="F23" s="25">
        <f t="shared" si="1"/>
        <v>3831.8999999999942</v>
      </c>
    </row>
    <row r="24" spans="1:6" s="3" customFormat="1" ht="27.6" x14ac:dyDescent="0.25">
      <c r="A24" s="16" t="s">
        <v>67</v>
      </c>
      <c r="B24" s="25">
        <v>0</v>
      </c>
      <c r="C24" s="49"/>
      <c r="D24" s="25" t="str">
        <f>IF(B24=0, "х",C24/B24*100)</f>
        <v>х</v>
      </c>
      <c r="E24" s="28"/>
      <c r="F24" s="25">
        <f>C24-B24</f>
        <v>0</v>
      </c>
    </row>
    <row r="25" spans="1:6" s="3" customFormat="1" x14ac:dyDescent="0.25">
      <c r="A25" s="22" t="s">
        <v>50</v>
      </c>
      <c r="B25" s="25">
        <f>B26+B33+B34+B35+B38+B39</f>
        <v>937256.70000000007</v>
      </c>
      <c r="C25" s="25">
        <f>C26+C33+C34+C35+C38+C39</f>
        <v>981886.79999999993</v>
      </c>
      <c r="D25" s="26">
        <f>C25/B25*100</f>
        <v>104.76177977708774</v>
      </c>
      <c r="E25" s="28"/>
      <c r="F25" s="25">
        <f t="shared" si="1"/>
        <v>44630.09999999986</v>
      </c>
    </row>
    <row r="26" spans="1:6" s="3" customFormat="1" ht="27.6" x14ac:dyDescent="0.25">
      <c r="A26" s="16" t="s">
        <v>68</v>
      </c>
      <c r="B26" s="25">
        <f>B27+B28+B29+B30+B32+B31</f>
        <v>550660.80000000005</v>
      </c>
      <c r="C26" s="25">
        <f>C27+C28+C29+C30+C31+C32</f>
        <v>569540.1</v>
      </c>
      <c r="D26" s="26">
        <f>C26/B26*100</f>
        <v>103.42848083611543</v>
      </c>
      <c r="E26" s="28"/>
      <c r="F26" s="25">
        <f t="shared" si="1"/>
        <v>18879.29999999993</v>
      </c>
    </row>
    <row r="27" spans="1:6" s="3" customFormat="1" ht="55.2" x14ac:dyDescent="0.25">
      <c r="A27" s="17" t="s">
        <v>51</v>
      </c>
      <c r="B27" s="29">
        <v>6923.7</v>
      </c>
      <c r="C27" s="61">
        <v>6923.8</v>
      </c>
      <c r="D27" s="30">
        <f>C27/B27*100</f>
        <v>100.00144431445615</v>
      </c>
      <c r="E27" s="28"/>
      <c r="F27" s="29">
        <f t="shared" si="1"/>
        <v>0.1000000000003638</v>
      </c>
    </row>
    <row r="28" spans="1:6" s="3" customFormat="1" ht="19.5" customHeight="1" x14ac:dyDescent="0.25">
      <c r="A28" s="17" t="s">
        <v>52</v>
      </c>
      <c r="B28" s="29">
        <v>355000</v>
      </c>
      <c r="C28" s="29">
        <v>362222</v>
      </c>
      <c r="D28" s="30">
        <f>C28/B28*100</f>
        <v>102.03436619718309</v>
      </c>
      <c r="E28" s="28"/>
      <c r="F28" s="29">
        <f t="shared" si="1"/>
        <v>7222</v>
      </c>
    </row>
    <row r="29" spans="1:6" x14ac:dyDescent="0.25">
      <c r="A29" s="17" t="s">
        <v>53</v>
      </c>
      <c r="B29" s="29">
        <v>64000</v>
      </c>
      <c r="C29" s="29">
        <v>65778.899999999994</v>
      </c>
      <c r="D29" s="30">
        <f>C29/B29*100</f>
        <v>102.77953124999999</v>
      </c>
      <c r="E29" s="28"/>
      <c r="F29" s="29">
        <f t="shared" si="1"/>
        <v>1778.8999999999942</v>
      </c>
    </row>
    <row r="30" spans="1:6" ht="27.6" x14ac:dyDescent="0.25">
      <c r="A30" s="17" t="s">
        <v>55</v>
      </c>
      <c r="B30" s="29">
        <v>5000</v>
      </c>
      <c r="C30" s="50">
        <v>5932.2</v>
      </c>
      <c r="D30" s="29">
        <f>IF(B30=0, "х",C30/B30*100)</f>
        <v>118.64399999999999</v>
      </c>
      <c r="E30" s="28"/>
      <c r="F30" s="29">
        <f t="shared" si="1"/>
        <v>932.19999999999982</v>
      </c>
    </row>
    <row r="31" spans="1:6" ht="27.6" x14ac:dyDescent="0.25">
      <c r="A31" s="17" t="s">
        <v>111</v>
      </c>
      <c r="B31" s="29">
        <v>5286.4</v>
      </c>
      <c r="C31" s="50">
        <v>5286.4</v>
      </c>
      <c r="D31" s="29">
        <f>IF(B31=0, "х",C31/B31*100)</f>
        <v>100</v>
      </c>
      <c r="E31" s="28"/>
      <c r="F31" s="29">
        <f t="shared" si="1"/>
        <v>0</v>
      </c>
    </row>
    <row r="32" spans="1:6" x14ac:dyDescent="0.25">
      <c r="A32" s="17" t="s">
        <v>54</v>
      </c>
      <c r="B32" s="29">
        <v>114450.7</v>
      </c>
      <c r="C32" s="46">
        <v>123396.8</v>
      </c>
      <c r="D32" s="30">
        <f t="shared" ref="D32:D38" si="2">C32/B32*100</f>
        <v>107.81655332820156</v>
      </c>
      <c r="E32" s="28"/>
      <c r="F32" s="29">
        <f t="shared" si="1"/>
        <v>8946.1000000000058</v>
      </c>
    </row>
    <row r="33" spans="1:6" x14ac:dyDescent="0.25">
      <c r="A33" s="18" t="s">
        <v>10</v>
      </c>
      <c r="B33" s="25">
        <v>18135</v>
      </c>
      <c r="C33" s="48">
        <v>19207.3</v>
      </c>
      <c r="D33" s="26">
        <f t="shared" si="2"/>
        <v>105.91287565481113</v>
      </c>
      <c r="E33" s="31"/>
      <c r="F33" s="25">
        <f t="shared" si="1"/>
        <v>1072.2999999999993</v>
      </c>
    </row>
    <row r="34" spans="1:6" s="5" customFormat="1" ht="27.6" x14ac:dyDescent="0.25">
      <c r="A34" s="16" t="s">
        <v>83</v>
      </c>
      <c r="B34" s="25">
        <v>16165.1</v>
      </c>
      <c r="C34" s="47">
        <v>22364.1</v>
      </c>
      <c r="D34" s="26">
        <f t="shared" si="2"/>
        <v>138.34804609931271</v>
      </c>
      <c r="E34" s="28"/>
      <c r="F34" s="25">
        <f t="shared" si="1"/>
        <v>6198.9999999999982</v>
      </c>
    </row>
    <row r="35" spans="1:6" s="5" customFormat="1" ht="27.6" x14ac:dyDescent="0.25">
      <c r="A35" s="16" t="s">
        <v>71</v>
      </c>
      <c r="B35" s="25">
        <f>B36+B37</f>
        <v>246930</v>
      </c>
      <c r="C35" s="25">
        <f>C36+C37</f>
        <v>251464.19999999998</v>
      </c>
      <c r="D35" s="26">
        <f t="shared" si="2"/>
        <v>101.83622889077874</v>
      </c>
      <c r="E35" s="28"/>
      <c r="F35" s="25">
        <f t="shared" si="1"/>
        <v>4534.1999999999825</v>
      </c>
    </row>
    <row r="36" spans="1:6" x14ac:dyDescent="0.25">
      <c r="A36" s="17" t="s">
        <v>56</v>
      </c>
      <c r="B36" s="29">
        <v>150530</v>
      </c>
      <c r="C36" s="46">
        <v>154554.29999999999</v>
      </c>
      <c r="D36" s="30">
        <f t="shared" si="2"/>
        <v>102.67342058061514</v>
      </c>
      <c r="E36" s="28"/>
      <c r="F36" s="29">
        <f t="shared" si="1"/>
        <v>4024.2999999999884</v>
      </c>
    </row>
    <row r="37" spans="1:6" x14ac:dyDescent="0.25">
      <c r="A37" s="17" t="s">
        <v>57</v>
      </c>
      <c r="B37" s="29">
        <v>96400</v>
      </c>
      <c r="C37" s="46">
        <v>96909.9</v>
      </c>
      <c r="D37" s="30">
        <f t="shared" si="2"/>
        <v>100.52894190871369</v>
      </c>
      <c r="E37" s="28"/>
      <c r="F37" s="29">
        <f t="shared" si="1"/>
        <v>509.89999999999418</v>
      </c>
    </row>
    <row r="38" spans="1:6" s="5" customFormat="1" x14ac:dyDescent="0.25">
      <c r="A38" s="16" t="s">
        <v>69</v>
      </c>
      <c r="B38" s="25">
        <v>98212.5</v>
      </c>
      <c r="C38" s="48">
        <v>110368.7</v>
      </c>
      <c r="D38" s="26">
        <f t="shared" si="2"/>
        <v>112.37744686267024</v>
      </c>
      <c r="E38" s="28"/>
      <c r="F38" s="25">
        <f t="shared" si="1"/>
        <v>12156.199999999997</v>
      </c>
    </row>
    <row r="39" spans="1:6" s="5" customFormat="1" x14ac:dyDescent="0.25">
      <c r="A39" s="16" t="s">
        <v>70</v>
      </c>
      <c r="B39" s="25">
        <v>7153.3</v>
      </c>
      <c r="C39" s="51">
        <v>8942.4</v>
      </c>
      <c r="D39" s="26">
        <f>C39/B39*100</f>
        <v>125.01083416045739</v>
      </c>
      <c r="E39" s="28"/>
      <c r="F39" s="25">
        <f t="shared" si="1"/>
        <v>1789.0999999999995</v>
      </c>
    </row>
    <row r="40" spans="1:6" x14ac:dyDescent="0.25">
      <c r="A40" s="24" t="s">
        <v>58</v>
      </c>
      <c r="B40" s="25">
        <f>B41+B42+B43+B44+B45+B47+B48+B49+B46</f>
        <v>10202659.300000001</v>
      </c>
      <c r="C40" s="25">
        <f>C41+C42+C43+C44+C45+C46+C47+C48+C49</f>
        <v>9970971.1000000015</v>
      </c>
      <c r="D40" s="26">
        <f>C40/B40*100</f>
        <v>97.729139107879462</v>
      </c>
      <c r="E40" s="28"/>
      <c r="F40" s="25">
        <f t="shared" si="1"/>
        <v>-231688.19999999925</v>
      </c>
    </row>
    <row r="41" spans="1:6" x14ac:dyDescent="0.25">
      <c r="A41" s="32" t="s">
        <v>59</v>
      </c>
      <c r="B41" s="29"/>
      <c r="C41" s="50"/>
      <c r="D41" s="30"/>
      <c r="E41" s="28"/>
      <c r="F41" s="25">
        <f t="shared" si="1"/>
        <v>0</v>
      </c>
    </row>
    <row r="42" spans="1:6" x14ac:dyDescent="0.25">
      <c r="A42" s="32" t="s">
        <v>60</v>
      </c>
      <c r="B42" s="62">
        <v>4377599.7</v>
      </c>
      <c r="C42" s="52">
        <v>4140523.8</v>
      </c>
      <c r="D42" s="30">
        <f>C42/B42*100</f>
        <v>94.584340363510151</v>
      </c>
      <c r="E42" s="28"/>
      <c r="F42" s="29">
        <f t="shared" si="1"/>
        <v>-237075.90000000037</v>
      </c>
    </row>
    <row r="43" spans="1:6" x14ac:dyDescent="0.25">
      <c r="A43" s="32" t="s">
        <v>61</v>
      </c>
      <c r="B43" s="62">
        <v>5527376.5999999996</v>
      </c>
      <c r="C43" s="53">
        <v>5517628.5</v>
      </c>
      <c r="D43" s="30">
        <f>C43/B43*100</f>
        <v>99.823639662982259</v>
      </c>
      <c r="E43" s="28"/>
      <c r="F43" s="29">
        <f t="shared" si="1"/>
        <v>-9748.0999999996275</v>
      </c>
    </row>
    <row r="44" spans="1:6" x14ac:dyDescent="0.25">
      <c r="A44" s="32" t="s">
        <v>11</v>
      </c>
      <c r="B44" s="62">
        <v>231374</v>
      </c>
      <c r="C44" s="53">
        <v>245801.3</v>
      </c>
      <c r="D44" s="30">
        <f>C44/B44*100</f>
        <v>106.23548886218848</v>
      </c>
      <c r="E44" s="28"/>
      <c r="F44" s="29">
        <f t="shared" si="1"/>
        <v>14427.299999999988</v>
      </c>
    </row>
    <row r="45" spans="1:6" ht="27.6" x14ac:dyDescent="0.25">
      <c r="A45" s="32" t="s">
        <v>12</v>
      </c>
      <c r="B45" s="29"/>
      <c r="C45" s="29"/>
      <c r="D45" s="29" t="s">
        <v>106</v>
      </c>
      <c r="E45" s="28"/>
      <c r="F45" s="29">
        <f t="shared" si="1"/>
        <v>0</v>
      </c>
    </row>
    <row r="46" spans="1:6" ht="27.6" x14ac:dyDescent="0.25">
      <c r="A46" s="32" t="s">
        <v>105</v>
      </c>
      <c r="B46" s="63">
        <v>1952</v>
      </c>
      <c r="C46" s="29">
        <v>2146.4</v>
      </c>
      <c r="D46" s="29" t="s">
        <v>106</v>
      </c>
      <c r="E46" s="28"/>
      <c r="F46" s="29">
        <f t="shared" si="1"/>
        <v>194.40000000000009</v>
      </c>
    </row>
    <row r="47" spans="1:6" ht="27.6" x14ac:dyDescent="0.25">
      <c r="A47" s="32" t="s">
        <v>13</v>
      </c>
      <c r="B47" s="9"/>
      <c r="C47" s="53"/>
      <c r="D47" s="29" t="str">
        <f>IF(B47=0, "х",C47/B47*100)</f>
        <v>х</v>
      </c>
      <c r="E47" s="28"/>
      <c r="F47" s="29">
        <f t="shared" si="1"/>
        <v>0</v>
      </c>
    </row>
    <row r="48" spans="1:6" ht="69" x14ac:dyDescent="0.25">
      <c r="A48" s="32" t="s">
        <v>91</v>
      </c>
      <c r="B48" s="64">
        <v>95869.2</v>
      </c>
      <c r="C48" s="53">
        <v>96937.5</v>
      </c>
      <c r="D48" s="29">
        <f>IF(B48=0, "х",C48/B48*100)</f>
        <v>101.11433077568186</v>
      </c>
      <c r="E48" s="28"/>
      <c r="F48" s="29">
        <f>C48-B48</f>
        <v>1068.3000000000029</v>
      </c>
    </row>
    <row r="49" spans="1:6" ht="41.4" x14ac:dyDescent="0.25">
      <c r="A49" s="40" t="s">
        <v>72</v>
      </c>
      <c r="B49" s="65">
        <v>-31512.2</v>
      </c>
      <c r="C49" s="50">
        <v>-32066.400000000001</v>
      </c>
      <c r="D49" s="29">
        <f>IF(B49=0, "х",C49/B49*100)</f>
        <v>101.75868393828422</v>
      </c>
      <c r="E49" s="28"/>
      <c r="F49" s="29">
        <f t="shared" si="1"/>
        <v>-554.20000000000073</v>
      </c>
    </row>
    <row r="50" spans="1:6" x14ac:dyDescent="0.25">
      <c r="A50" s="24" t="s">
        <v>90</v>
      </c>
      <c r="B50" s="25">
        <f>B40+B25+B9</f>
        <v>15417198.9</v>
      </c>
      <c r="C50" s="25">
        <f>C40+C25+C9</f>
        <v>15434059.600000001</v>
      </c>
      <c r="D50" s="26">
        <f>C50/B50*100</f>
        <v>100.10936292713977</v>
      </c>
      <c r="E50" s="28"/>
      <c r="F50" s="25">
        <f>C50-B50</f>
        <v>16860.700000001118</v>
      </c>
    </row>
    <row r="51" spans="1:6" x14ac:dyDescent="0.25">
      <c r="A51" s="24" t="s">
        <v>82</v>
      </c>
      <c r="B51" s="25"/>
      <c r="C51" s="25"/>
      <c r="D51" s="30"/>
      <c r="E51" s="28"/>
      <c r="F51" s="30"/>
    </row>
    <row r="52" spans="1:6" x14ac:dyDescent="0.25">
      <c r="A52" s="16" t="s">
        <v>73</v>
      </c>
      <c r="B52" s="56">
        <f>B53+B54+B55+B56+B57+B58+B59</f>
        <v>497009</v>
      </c>
      <c r="C52" s="25">
        <f>C53+C54+C55+C56+C57+C59</f>
        <v>480517</v>
      </c>
      <c r="D52" s="26">
        <f t="shared" ref="D52:D73" si="3">C52/B52*100</f>
        <v>96.681750229875107</v>
      </c>
      <c r="E52" s="28"/>
      <c r="F52" s="26">
        <f>C52-B52</f>
        <v>-16492</v>
      </c>
    </row>
    <row r="53" spans="1:6" ht="48" customHeight="1" x14ac:dyDescent="0.25">
      <c r="A53" s="32" t="s">
        <v>14</v>
      </c>
      <c r="B53" s="55">
        <v>23821.8</v>
      </c>
      <c r="C53" s="55">
        <v>23357.1</v>
      </c>
      <c r="D53" s="30">
        <f t="shared" si="3"/>
        <v>98.049265798554259</v>
      </c>
      <c r="E53" s="28"/>
      <c r="F53" s="30">
        <f>C53-B53</f>
        <v>-464.70000000000073</v>
      </c>
    </row>
    <row r="54" spans="1:6" ht="41.4" x14ac:dyDescent="0.25">
      <c r="A54" s="32" t="s">
        <v>15</v>
      </c>
      <c r="B54" s="55">
        <v>181924</v>
      </c>
      <c r="C54" s="55">
        <v>180975.7</v>
      </c>
      <c r="D54" s="30">
        <f>C54/B54*100</f>
        <v>99.478738374266186</v>
      </c>
      <c r="E54" s="28"/>
      <c r="F54" s="30">
        <f t="shared" ref="F54:F99" si="4">C54-B54</f>
        <v>-948.29999999998836</v>
      </c>
    </row>
    <row r="55" spans="1:6" x14ac:dyDescent="0.25">
      <c r="A55" s="32" t="s">
        <v>16</v>
      </c>
      <c r="B55" s="55">
        <v>1002.7</v>
      </c>
      <c r="C55" s="55">
        <v>1002.7</v>
      </c>
      <c r="D55" s="30">
        <f t="shared" si="3"/>
        <v>100</v>
      </c>
      <c r="E55" s="28"/>
      <c r="F55" s="30">
        <f t="shared" si="4"/>
        <v>0</v>
      </c>
    </row>
    <row r="56" spans="1:6" ht="41.4" x14ac:dyDescent="0.25">
      <c r="A56" s="32" t="s">
        <v>17</v>
      </c>
      <c r="B56" s="55">
        <v>31123.1</v>
      </c>
      <c r="C56" s="55">
        <v>31123.1</v>
      </c>
      <c r="D56" s="30">
        <f>C56/B56*100</f>
        <v>100</v>
      </c>
      <c r="E56" s="28"/>
      <c r="F56" s="30">
        <f t="shared" si="4"/>
        <v>0</v>
      </c>
    </row>
    <row r="57" spans="1:6" x14ac:dyDescent="0.25">
      <c r="A57" s="32" t="s">
        <v>18</v>
      </c>
      <c r="B57" s="55">
        <v>8410.9</v>
      </c>
      <c r="C57" s="55">
        <v>8410.9</v>
      </c>
      <c r="D57" s="30">
        <f>C57/B57*100</f>
        <v>100</v>
      </c>
      <c r="E57" s="28"/>
      <c r="F57" s="30">
        <f t="shared" si="4"/>
        <v>0</v>
      </c>
    </row>
    <row r="58" spans="1:6" s="4" customFormat="1" x14ac:dyDescent="0.25">
      <c r="A58" s="32" t="s">
        <v>19</v>
      </c>
      <c r="B58" s="55">
        <v>9700.9</v>
      </c>
      <c r="C58" s="55"/>
      <c r="D58" s="30">
        <f t="shared" si="3"/>
        <v>0</v>
      </c>
      <c r="E58" s="28"/>
      <c r="F58" s="30">
        <f t="shared" si="4"/>
        <v>-9700.9</v>
      </c>
    </row>
    <row r="59" spans="1:6" x14ac:dyDescent="0.25">
      <c r="A59" s="32" t="s">
        <v>20</v>
      </c>
      <c r="B59" s="55">
        <v>241025.6</v>
      </c>
      <c r="C59" s="55">
        <v>235647.5</v>
      </c>
      <c r="D59" s="30">
        <f>C59/B59*100</f>
        <v>97.768660258495359</v>
      </c>
      <c r="E59" s="28"/>
      <c r="F59" s="30">
        <f t="shared" si="4"/>
        <v>-5378.1000000000058</v>
      </c>
    </row>
    <row r="60" spans="1:6" ht="27.6" x14ac:dyDescent="0.25">
      <c r="A60" s="16" t="s">
        <v>74</v>
      </c>
      <c r="B60" s="56">
        <f>SUM(B61:B63)</f>
        <v>82710.299999999988</v>
      </c>
      <c r="C60" s="25">
        <f>C61+C62+C63</f>
        <v>78872.899999999994</v>
      </c>
      <c r="D60" s="26">
        <f t="shared" si="3"/>
        <v>95.360432739332339</v>
      </c>
      <c r="E60" s="28"/>
      <c r="F60" s="26">
        <f t="shared" si="4"/>
        <v>-3837.3999999999942</v>
      </c>
    </row>
    <row r="61" spans="1:6" x14ac:dyDescent="0.25">
      <c r="A61" s="17" t="s">
        <v>21</v>
      </c>
      <c r="B61" s="55">
        <v>13606</v>
      </c>
      <c r="C61" s="46">
        <v>13606</v>
      </c>
      <c r="D61" s="30">
        <f t="shared" si="3"/>
        <v>100</v>
      </c>
      <c r="E61" s="28"/>
      <c r="F61" s="30">
        <f t="shared" si="4"/>
        <v>0</v>
      </c>
    </row>
    <row r="62" spans="1:6" x14ac:dyDescent="0.25">
      <c r="A62" s="32" t="s">
        <v>104</v>
      </c>
      <c r="B62" s="55">
        <v>29224.6</v>
      </c>
      <c r="C62" s="46">
        <v>26135</v>
      </c>
      <c r="D62" s="30">
        <f t="shared" si="3"/>
        <v>89.428084558899016</v>
      </c>
      <c r="E62" s="28"/>
      <c r="F62" s="30">
        <f t="shared" si="4"/>
        <v>-3089.5999999999985</v>
      </c>
    </row>
    <row r="63" spans="1:6" ht="27.6" x14ac:dyDescent="0.25">
      <c r="A63" s="17" t="s">
        <v>22</v>
      </c>
      <c r="B63" s="55">
        <v>39879.699999999997</v>
      </c>
      <c r="C63" s="46">
        <v>39131.9</v>
      </c>
      <c r="D63" s="30">
        <f t="shared" si="3"/>
        <v>98.124860518007921</v>
      </c>
      <c r="E63" s="28"/>
      <c r="F63" s="30">
        <f t="shared" si="4"/>
        <v>-747.79999999999563</v>
      </c>
    </row>
    <row r="64" spans="1:6" x14ac:dyDescent="0.25">
      <c r="A64" s="16" t="s">
        <v>75</v>
      </c>
      <c r="B64" s="56">
        <f>SUM(B65:B67)</f>
        <v>3059033.1000000006</v>
      </c>
      <c r="C64" s="25">
        <f>+C65+C66+C67</f>
        <v>3005818.9000000004</v>
      </c>
      <c r="D64" s="26">
        <f t="shared" si="3"/>
        <v>98.26042418436073</v>
      </c>
      <c r="E64" s="28"/>
      <c r="F64" s="26">
        <f t="shared" si="4"/>
        <v>-53214.200000000186</v>
      </c>
    </row>
    <row r="65" spans="1:6" x14ac:dyDescent="0.25">
      <c r="A65" s="17" t="s">
        <v>23</v>
      </c>
      <c r="B65" s="55">
        <v>167312.1</v>
      </c>
      <c r="C65" s="46">
        <v>167110.1</v>
      </c>
      <c r="D65" s="30">
        <f t="shared" si="3"/>
        <v>99.879267548491711</v>
      </c>
      <c r="E65" s="28"/>
      <c r="F65" s="30">
        <f t="shared" si="4"/>
        <v>-202</v>
      </c>
    </row>
    <row r="66" spans="1:6" x14ac:dyDescent="0.25">
      <c r="A66" s="17" t="s">
        <v>24</v>
      </c>
      <c r="B66" s="55">
        <v>2227893.2000000002</v>
      </c>
      <c r="C66" s="46">
        <v>2178240</v>
      </c>
      <c r="D66" s="30">
        <f t="shared" si="3"/>
        <v>97.771293525201287</v>
      </c>
      <c r="E66" s="28"/>
      <c r="F66" s="30">
        <f>C66-B66</f>
        <v>-49653.200000000186</v>
      </c>
    </row>
    <row r="67" spans="1:6" x14ac:dyDescent="0.25">
      <c r="A67" s="17" t="s">
        <v>25</v>
      </c>
      <c r="B67" s="55">
        <v>663827.80000000005</v>
      </c>
      <c r="C67" s="46">
        <v>660468.80000000005</v>
      </c>
      <c r="D67" s="30">
        <f t="shared" si="3"/>
        <v>99.493995280101259</v>
      </c>
      <c r="E67" s="28"/>
      <c r="F67" s="30">
        <f t="shared" si="4"/>
        <v>-3359</v>
      </c>
    </row>
    <row r="68" spans="1:6" x14ac:dyDescent="0.25">
      <c r="A68" s="16" t="s">
        <v>95</v>
      </c>
      <c r="B68" s="56">
        <f>B69+B70+B71+B72</f>
        <v>2010162.5999999999</v>
      </c>
      <c r="C68" s="25">
        <f>C69+C70+C71+C72</f>
        <v>1699556.9</v>
      </c>
      <c r="D68" s="26">
        <f t="shared" si="3"/>
        <v>84.548230078502101</v>
      </c>
      <c r="E68" s="28"/>
      <c r="F68" s="26">
        <f t="shared" si="4"/>
        <v>-310605.69999999995</v>
      </c>
    </row>
    <row r="69" spans="1:6" x14ac:dyDescent="0.25">
      <c r="A69" s="17" t="s">
        <v>26</v>
      </c>
      <c r="B69" s="55">
        <v>198035.4</v>
      </c>
      <c r="C69" s="46">
        <v>183419.1</v>
      </c>
      <c r="D69" s="30">
        <f>C69/B69*100</f>
        <v>92.619349873810435</v>
      </c>
      <c r="E69" s="28"/>
      <c r="F69" s="30">
        <f>C69-B69</f>
        <v>-14616.299999999988</v>
      </c>
    </row>
    <row r="70" spans="1:6" x14ac:dyDescent="0.25">
      <c r="A70" s="17" t="s">
        <v>27</v>
      </c>
      <c r="B70" s="55">
        <v>256639.7</v>
      </c>
      <c r="C70" s="46">
        <v>242221.7</v>
      </c>
      <c r="D70" s="30">
        <f>C70/B70*100</f>
        <v>94.382007148543266</v>
      </c>
      <c r="E70" s="28"/>
      <c r="F70" s="30">
        <f>C70-B70</f>
        <v>-14418</v>
      </c>
    </row>
    <row r="71" spans="1:6" x14ac:dyDescent="0.25">
      <c r="A71" s="17" t="s">
        <v>28</v>
      </c>
      <c r="B71" s="55">
        <v>1386998.7</v>
      </c>
      <c r="C71" s="46">
        <v>1107406.2</v>
      </c>
      <c r="D71" s="30">
        <f>C71/B71*100</f>
        <v>79.841906124353258</v>
      </c>
      <c r="E71" s="28"/>
      <c r="F71" s="30">
        <f>C71-B71</f>
        <v>-279592.5</v>
      </c>
    </row>
    <row r="72" spans="1:6" x14ac:dyDescent="0.25">
      <c r="A72" s="17" t="s">
        <v>29</v>
      </c>
      <c r="B72" s="55">
        <v>168488.8</v>
      </c>
      <c r="C72" s="46">
        <v>166509.9</v>
      </c>
      <c r="D72" s="30">
        <f>C72/B72*100</f>
        <v>98.825500567396773</v>
      </c>
      <c r="E72" s="28"/>
      <c r="F72" s="30">
        <f>C72-B72</f>
        <v>-1978.8999999999942</v>
      </c>
    </row>
    <row r="73" spans="1:6" x14ac:dyDescent="0.25">
      <c r="A73" s="16" t="s">
        <v>76</v>
      </c>
      <c r="B73" s="56">
        <f>SUM(B74:B75)</f>
        <v>232940</v>
      </c>
      <c r="C73" s="56">
        <f>SUM(C74:C75)</f>
        <v>219931.19999999998</v>
      </c>
      <c r="D73" s="26">
        <f t="shared" si="3"/>
        <v>94.415385936292594</v>
      </c>
      <c r="E73" s="28"/>
      <c r="F73" s="26">
        <f t="shared" si="4"/>
        <v>-13008.800000000017</v>
      </c>
    </row>
    <row r="74" spans="1:6" x14ac:dyDescent="0.25">
      <c r="A74" s="19" t="s">
        <v>30</v>
      </c>
      <c r="B74" s="57">
        <v>213190.8</v>
      </c>
      <c r="C74" s="45">
        <v>200910.9</v>
      </c>
      <c r="D74" s="30">
        <f>C74/B74*100</f>
        <v>94.239948440551842</v>
      </c>
      <c r="E74" s="28"/>
      <c r="F74" s="30">
        <f>C74-B74</f>
        <v>-12279.899999999994</v>
      </c>
    </row>
    <row r="75" spans="1:6" x14ac:dyDescent="0.25">
      <c r="A75" s="17" t="s">
        <v>31</v>
      </c>
      <c r="B75" s="55">
        <v>19749.2</v>
      </c>
      <c r="C75" s="46">
        <v>19020.3</v>
      </c>
      <c r="D75" s="30">
        <f>C75/B75*100</f>
        <v>96.309217588560543</v>
      </c>
      <c r="E75" s="28"/>
      <c r="F75" s="30">
        <f>C75-B75</f>
        <v>-728.90000000000146</v>
      </c>
    </row>
    <row r="76" spans="1:6" x14ac:dyDescent="0.25">
      <c r="A76" s="16" t="s">
        <v>77</v>
      </c>
      <c r="B76" s="56">
        <f>SUM(B77:B81)</f>
        <v>8955052.5</v>
      </c>
      <c r="C76" s="25">
        <f>C77+C78+C79+C80+C81</f>
        <v>8671800.0999999996</v>
      </c>
      <c r="D76" s="26">
        <f t="shared" ref="D76:D100" si="5">C76/B76*100</f>
        <v>96.836954333880229</v>
      </c>
      <c r="E76" s="28"/>
      <c r="F76" s="26">
        <f t="shared" si="4"/>
        <v>-283252.40000000037</v>
      </c>
    </row>
    <row r="77" spans="1:6" x14ac:dyDescent="0.25">
      <c r="A77" s="17" t="s">
        <v>32</v>
      </c>
      <c r="B77" s="55">
        <v>3394670.9</v>
      </c>
      <c r="C77" s="46">
        <v>3383725.4</v>
      </c>
      <c r="D77" s="30">
        <f t="shared" si="5"/>
        <v>99.67756815542856</v>
      </c>
      <c r="E77" s="28"/>
      <c r="F77" s="30">
        <f t="shared" si="4"/>
        <v>-10945.5</v>
      </c>
    </row>
    <row r="78" spans="1:6" x14ac:dyDescent="0.25">
      <c r="A78" s="17" t="s">
        <v>33</v>
      </c>
      <c r="B78" s="55">
        <v>4679286.5999999996</v>
      </c>
      <c r="C78" s="46">
        <v>4407961.5999999996</v>
      </c>
      <c r="D78" s="30">
        <f t="shared" si="5"/>
        <v>94.201573376591213</v>
      </c>
      <c r="E78" s="28"/>
      <c r="F78" s="30">
        <f t="shared" si="4"/>
        <v>-271325</v>
      </c>
    </row>
    <row r="79" spans="1:6" x14ac:dyDescent="0.25">
      <c r="A79" s="17" t="s">
        <v>34</v>
      </c>
      <c r="B79" s="55">
        <v>416797.8</v>
      </c>
      <c r="C79" s="46">
        <v>416764.3</v>
      </c>
      <c r="D79" s="30">
        <f t="shared" si="5"/>
        <v>99.991962529552708</v>
      </c>
      <c r="E79" s="28"/>
      <c r="F79" s="30">
        <f t="shared" si="4"/>
        <v>-33.5</v>
      </c>
    </row>
    <row r="80" spans="1:6" x14ac:dyDescent="0.25">
      <c r="A80" s="17" t="s">
        <v>35</v>
      </c>
      <c r="B80" s="55">
        <v>448</v>
      </c>
      <c r="C80" s="46">
        <v>198</v>
      </c>
      <c r="D80" s="30">
        <f t="shared" si="5"/>
        <v>44.196428571428569</v>
      </c>
      <c r="E80" s="28"/>
      <c r="F80" s="30">
        <f t="shared" si="4"/>
        <v>-250</v>
      </c>
    </row>
    <row r="81" spans="1:6" x14ac:dyDescent="0.25">
      <c r="A81" s="17" t="s">
        <v>36</v>
      </c>
      <c r="B81" s="55">
        <v>463849.2</v>
      </c>
      <c r="C81" s="46">
        <v>463150.8</v>
      </c>
      <c r="D81" s="30">
        <f t="shared" si="5"/>
        <v>99.849433824613683</v>
      </c>
      <c r="E81" s="28"/>
      <c r="F81" s="30">
        <f t="shared" si="4"/>
        <v>-698.40000000002328</v>
      </c>
    </row>
    <row r="82" spans="1:6" x14ac:dyDescent="0.25">
      <c r="A82" s="16" t="s">
        <v>78</v>
      </c>
      <c r="B82" s="56">
        <f>SUM(B83:B84)</f>
        <v>310211.09999999998</v>
      </c>
      <c r="C82" s="25">
        <f>C83+C84</f>
        <v>309946.3</v>
      </c>
      <c r="D82" s="26">
        <f t="shared" si="5"/>
        <v>99.914638773403013</v>
      </c>
      <c r="E82" s="28"/>
      <c r="F82" s="26">
        <f t="shared" si="4"/>
        <v>-264.79999999998836</v>
      </c>
    </row>
    <row r="83" spans="1:6" x14ac:dyDescent="0.25">
      <c r="A83" s="17" t="s">
        <v>37</v>
      </c>
      <c r="B83" s="55">
        <v>261579.6</v>
      </c>
      <c r="C83" s="46">
        <v>261324.5</v>
      </c>
      <c r="D83" s="30">
        <f t="shared" si="5"/>
        <v>99.90247710448368</v>
      </c>
      <c r="E83" s="28"/>
      <c r="F83" s="30">
        <f t="shared" si="4"/>
        <v>-255.10000000000582</v>
      </c>
    </row>
    <row r="84" spans="1:6" x14ac:dyDescent="0.25">
      <c r="A84" s="17" t="s">
        <v>38</v>
      </c>
      <c r="B84" s="55">
        <v>48631.5</v>
      </c>
      <c r="C84" s="46">
        <v>48621.8</v>
      </c>
      <c r="D84" s="30">
        <f t="shared" si="5"/>
        <v>99.980054080174369</v>
      </c>
      <c r="E84" s="28"/>
      <c r="F84" s="30">
        <f t="shared" si="4"/>
        <v>-9.6999999999970896</v>
      </c>
    </row>
    <row r="85" spans="1:6" x14ac:dyDescent="0.25">
      <c r="A85" s="16" t="s">
        <v>79</v>
      </c>
      <c r="B85" s="56">
        <f>SUM(B86:B89)</f>
        <v>328530.10000000003</v>
      </c>
      <c r="C85" s="25">
        <f>C86+C87+C88+C89</f>
        <v>324587.30000000005</v>
      </c>
      <c r="D85" s="26">
        <f t="shared" si="5"/>
        <v>98.799866435373801</v>
      </c>
      <c r="E85" s="28"/>
      <c r="F85" s="26">
        <f t="shared" si="4"/>
        <v>-3942.7999999999884</v>
      </c>
    </row>
    <row r="86" spans="1:6" x14ac:dyDescent="0.25">
      <c r="A86" s="17" t="s">
        <v>39</v>
      </c>
      <c r="B86" s="55">
        <v>2898</v>
      </c>
      <c r="C86" s="46">
        <v>2077.1999999999998</v>
      </c>
      <c r="D86" s="30">
        <f t="shared" si="5"/>
        <v>71.677018633540371</v>
      </c>
      <c r="E86" s="28"/>
      <c r="F86" s="30">
        <f t="shared" si="4"/>
        <v>-820.80000000000018</v>
      </c>
    </row>
    <row r="87" spans="1:6" x14ac:dyDescent="0.25">
      <c r="A87" s="17" t="s">
        <v>40</v>
      </c>
      <c r="B87" s="55">
        <v>10156.4</v>
      </c>
      <c r="C87" s="46">
        <v>9464</v>
      </c>
      <c r="D87" s="30">
        <f t="shared" si="5"/>
        <v>93.182623764325939</v>
      </c>
      <c r="E87" s="28"/>
      <c r="F87" s="30">
        <f t="shared" si="4"/>
        <v>-692.39999999999964</v>
      </c>
    </row>
    <row r="88" spans="1:6" x14ac:dyDescent="0.25">
      <c r="A88" s="17" t="s">
        <v>41</v>
      </c>
      <c r="B88" s="55">
        <v>315076.90000000002</v>
      </c>
      <c r="C88" s="46">
        <v>312668.2</v>
      </c>
      <c r="D88" s="30">
        <f t="shared" si="5"/>
        <v>99.235519963539048</v>
      </c>
      <c r="E88" s="28"/>
      <c r="F88" s="30">
        <f t="shared" si="4"/>
        <v>-2408.7000000000116</v>
      </c>
    </row>
    <row r="89" spans="1:6" x14ac:dyDescent="0.25">
      <c r="A89" s="17" t="s">
        <v>42</v>
      </c>
      <c r="B89" s="55">
        <v>398.8</v>
      </c>
      <c r="C89" s="46">
        <v>377.9</v>
      </c>
      <c r="D89" s="30">
        <f t="shared" si="5"/>
        <v>94.759277833500491</v>
      </c>
      <c r="E89" s="28"/>
      <c r="F89" s="30">
        <f t="shared" si="4"/>
        <v>-20.900000000000034</v>
      </c>
    </row>
    <row r="90" spans="1:6" x14ac:dyDescent="0.25">
      <c r="A90" s="16" t="s">
        <v>80</v>
      </c>
      <c r="B90" s="56">
        <f>B91+B92+B93+B94</f>
        <v>309190.39999999997</v>
      </c>
      <c r="C90" s="25">
        <f>C91+C92+C93+C94</f>
        <v>308042.8</v>
      </c>
      <c r="D90" s="26">
        <f t="shared" si="5"/>
        <v>99.628837117840661</v>
      </c>
      <c r="E90" s="28"/>
      <c r="F90" s="26">
        <f t="shared" si="4"/>
        <v>-1147.5999999999767</v>
      </c>
    </row>
    <row r="91" spans="1:6" x14ac:dyDescent="0.25">
      <c r="A91" s="19" t="s">
        <v>43</v>
      </c>
      <c r="B91" s="57">
        <v>39609.4</v>
      </c>
      <c r="C91" s="45">
        <v>39609.4</v>
      </c>
      <c r="D91" s="30">
        <f t="shared" si="5"/>
        <v>100</v>
      </c>
      <c r="E91" s="28"/>
      <c r="F91" s="30">
        <f t="shared" si="4"/>
        <v>0</v>
      </c>
    </row>
    <row r="92" spans="1:6" x14ac:dyDescent="0.25">
      <c r="A92" s="19" t="s">
        <v>44</v>
      </c>
      <c r="B92" s="57">
        <v>7434.7</v>
      </c>
      <c r="C92" s="45">
        <v>7431.4</v>
      </c>
      <c r="D92" s="30">
        <f t="shared" si="5"/>
        <v>99.955613541904853</v>
      </c>
      <c r="E92" s="28"/>
      <c r="F92" s="30">
        <f t="shared" si="4"/>
        <v>-3.3000000000001819</v>
      </c>
    </row>
    <row r="93" spans="1:6" x14ac:dyDescent="0.25">
      <c r="A93" s="19" t="s">
        <v>45</v>
      </c>
      <c r="B93" s="57">
        <v>242520.2</v>
      </c>
      <c r="C93" s="45">
        <v>241380</v>
      </c>
      <c r="D93" s="30">
        <f t="shared" si="5"/>
        <v>99.529853595700473</v>
      </c>
      <c r="E93" s="28"/>
      <c r="F93" s="30">
        <f t="shared" si="4"/>
        <v>-1140.2000000000116</v>
      </c>
    </row>
    <row r="94" spans="1:6" x14ac:dyDescent="0.25">
      <c r="A94" s="19" t="s">
        <v>46</v>
      </c>
      <c r="B94" s="57">
        <v>19626.099999999999</v>
      </c>
      <c r="C94" s="45">
        <v>19622</v>
      </c>
      <c r="D94" s="30">
        <f t="shared" si="5"/>
        <v>99.979109451190013</v>
      </c>
      <c r="E94" s="28"/>
      <c r="F94" s="30">
        <f t="shared" si="4"/>
        <v>-4.0999999999985448</v>
      </c>
    </row>
    <row r="95" spans="1:6" x14ac:dyDescent="0.25">
      <c r="A95" s="18" t="s">
        <v>81</v>
      </c>
      <c r="B95" s="58">
        <f>B96+B97</f>
        <v>18240.900000000001</v>
      </c>
      <c r="C95" s="25">
        <f>C96+C97</f>
        <v>17519.8</v>
      </c>
      <c r="D95" s="26">
        <f t="shared" si="5"/>
        <v>96.046795936603985</v>
      </c>
      <c r="E95" s="28"/>
      <c r="F95" s="26">
        <f t="shared" si="4"/>
        <v>-721.10000000000218</v>
      </c>
    </row>
    <row r="96" spans="1:6" x14ac:dyDescent="0.25">
      <c r="A96" s="17" t="s">
        <v>47</v>
      </c>
      <c r="B96" s="57">
        <v>8850</v>
      </c>
      <c r="C96" s="45">
        <v>8338.5</v>
      </c>
      <c r="D96" s="30">
        <f t="shared" si="5"/>
        <v>94.220338983050851</v>
      </c>
      <c r="E96" s="28"/>
      <c r="F96" s="30">
        <f t="shared" si="4"/>
        <v>-511.5</v>
      </c>
    </row>
    <row r="97" spans="1:6" x14ac:dyDescent="0.25">
      <c r="A97" s="17" t="s">
        <v>48</v>
      </c>
      <c r="B97" s="57">
        <v>9390.9</v>
      </c>
      <c r="C97" s="45">
        <v>9181.2999999999993</v>
      </c>
      <c r="D97" s="30">
        <f t="shared" si="5"/>
        <v>97.768052050389201</v>
      </c>
      <c r="E97" s="28"/>
      <c r="F97" s="30">
        <f t="shared" si="4"/>
        <v>-209.60000000000036</v>
      </c>
    </row>
    <row r="98" spans="1:6" x14ac:dyDescent="0.25">
      <c r="A98" s="18" t="s">
        <v>102</v>
      </c>
      <c r="B98" s="56">
        <f>B99</f>
        <v>56470.3</v>
      </c>
      <c r="C98" s="25">
        <f>C99</f>
        <v>47199.199999999997</v>
      </c>
      <c r="D98" s="26">
        <f t="shared" si="5"/>
        <v>83.582343284877169</v>
      </c>
      <c r="E98" s="28"/>
      <c r="F98" s="26">
        <f t="shared" si="4"/>
        <v>-9271.1000000000058</v>
      </c>
    </row>
    <row r="99" spans="1:6" ht="27.6" x14ac:dyDescent="0.25">
      <c r="A99" s="19" t="s">
        <v>103</v>
      </c>
      <c r="B99" s="55">
        <v>56470.3</v>
      </c>
      <c r="C99" s="46">
        <v>47199.199999999997</v>
      </c>
      <c r="D99" s="30">
        <f t="shared" si="5"/>
        <v>83.582343284877169</v>
      </c>
      <c r="E99" s="28"/>
      <c r="F99" s="30">
        <f t="shared" si="4"/>
        <v>-9271.1000000000058</v>
      </c>
    </row>
    <row r="100" spans="1:6" x14ac:dyDescent="0.25">
      <c r="A100" s="24" t="s">
        <v>89</v>
      </c>
      <c r="B100" s="25">
        <f>B52+B60+B64+B68+B73+B76+B82+B85+B90+B95+B98</f>
        <v>15859550.300000001</v>
      </c>
      <c r="C100" s="25">
        <f>C52+C60+C64+C68+C73+C76+C82+C85+C90+C95+C98</f>
        <v>15163792.400000002</v>
      </c>
      <c r="D100" s="26">
        <f t="shared" si="5"/>
        <v>95.613003604522135</v>
      </c>
      <c r="E100" s="28"/>
      <c r="F100" s="26">
        <f>C100-B100</f>
        <v>-695757.89999999851</v>
      </c>
    </row>
    <row r="101" spans="1:6" ht="27.6" x14ac:dyDescent="0.25">
      <c r="A101" s="7" t="s">
        <v>97</v>
      </c>
      <c r="B101" s="10">
        <v>-22571.8</v>
      </c>
      <c r="C101" s="54"/>
      <c r="D101" s="11"/>
      <c r="E101" s="28"/>
      <c r="F101" s="12"/>
    </row>
    <row r="102" spans="1:6" x14ac:dyDescent="0.25">
      <c r="A102" s="7"/>
      <c r="B102" s="10"/>
      <c r="C102" s="54"/>
      <c r="D102" s="11"/>
      <c r="E102" s="28"/>
      <c r="F102" s="12"/>
    </row>
    <row r="103" spans="1:6" x14ac:dyDescent="0.25">
      <c r="A103" s="6" t="s">
        <v>96</v>
      </c>
      <c r="B103" s="25">
        <f>B50-B100+B101</f>
        <v>-464923.20000000036</v>
      </c>
      <c r="C103" s="25">
        <f>C50-C100+C101</f>
        <v>270267.19999999925</v>
      </c>
      <c r="D103" s="26"/>
      <c r="E103" s="13"/>
      <c r="F103" s="29" t="s">
        <v>94</v>
      </c>
    </row>
    <row r="104" spans="1:6" x14ac:dyDescent="0.25">
      <c r="A104" s="18" t="s">
        <v>84</v>
      </c>
      <c r="B104" s="25">
        <f>B105+B106</f>
        <v>-775933.10000000009</v>
      </c>
      <c r="C104" s="25">
        <f>C105+C106</f>
        <v>-990000</v>
      </c>
      <c r="D104" s="14"/>
      <c r="E104" s="13"/>
      <c r="F104" s="29" t="s">
        <v>94</v>
      </c>
    </row>
    <row r="105" spans="1:6" x14ac:dyDescent="0.25">
      <c r="A105" s="19" t="s">
        <v>85</v>
      </c>
      <c r="B105" s="29">
        <v>1126066.8999999999</v>
      </c>
      <c r="C105" s="30">
        <v>912000</v>
      </c>
      <c r="D105" s="14"/>
      <c r="E105" s="13"/>
      <c r="F105" s="29" t="s">
        <v>94</v>
      </c>
    </row>
    <row r="106" spans="1:6" x14ac:dyDescent="0.25">
      <c r="A106" s="19" t="s">
        <v>86</v>
      </c>
      <c r="B106" s="29">
        <f>-1527000-375000</f>
        <v>-1902000</v>
      </c>
      <c r="C106" s="30">
        <v>-1902000</v>
      </c>
      <c r="D106" s="14"/>
      <c r="E106" s="13"/>
      <c r="F106" s="29" t="s">
        <v>94</v>
      </c>
    </row>
    <row r="107" spans="1:6" x14ac:dyDescent="0.25">
      <c r="A107" s="18" t="s">
        <v>93</v>
      </c>
      <c r="B107" s="25">
        <v>783000</v>
      </c>
      <c r="C107" s="25">
        <v>783000</v>
      </c>
      <c r="D107" s="14"/>
      <c r="E107" s="13"/>
      <c r="F107" s="29" t="s">
        <v>94</v>
      </c>
    </row>
    <row r="108" spans="1:6" ht="27.6" x14ac:dyDescent="0.25">
      <c r="A108" s="18" t="s">
        <v>87</v>
      </c>
      <c r="B108" s="25">
        <v>457856.3</v>
      </c>
      <c r="C108" s="25">
        <v>-63267.199999999997</v>
      </c>
      <c r="D108" s="14"/>
      <c r="E108" s="13"/>
      <c r="F108" s="29" t="s">
        <v>94</v>
      </c>
    </row>
    <row r="109" spans="1:6" ht="27.6" x14ac:dyDescent="0.25">
      <c r="A109" s="8" t="s">
        <v>88</v>
      </c>
      <c r="B109" s="25">
        <f>B104+B107+B108</f>
        <v>464923.1999999999</v>
      </c>
      <c r="C109" s="25">
        <f>C104+C107+C108</f>
        <v>-270267.2</v>
      </c>
      <c r="D109" s="14"/>
      <c r="E109" s="13"/>
      <c r="F109" s="29" t="s">
        <v>94</v>
      </c>
    </row>
    <row r="110" spans="1:6" x14ac:dyDescent="0.25">
      <c r="A110" s="35"/>
      <c r="B110" s="36"/>
      <c r="C110" s="36"/>
      <c r="D110" s="37"/>
      <c r="E110" s="38"/>
      <c r="F110" s="39"/>
    </row>
    <row r="111" spans="1:6" x14ac:dyDescent="0.25">
      <c r="A111" s="35"/>
      <c r="B111" s="36"/>
      <c r="C111" s="36"/>
      <c r="D111" s="37"/>
      <c r="E111" s="38"/>
      <c r="F111" s="39"/>
    </row>
    <row r="113" spans="1:6" x14ac:dyDescent="0.25">
      <c r="A113" s="15" t="s">
        <v>109</v>
      </c>
      <c r="F113" s="27" t="s">
        <v>110</v>
      </c>
    </row>
  </sheetData>
  <mergeCells count="3">
    <mergeCell ref="A2:F2"/>
    <mergeCell ref="A4:F4"/>
    <mergeCell ref="A3:F3"/>
  </mergeCells>
  <pageMargins left="0.98425196850393704" right="0.39370078740157483" top="0.19685039370078741" bottom="0.19685039370078741" header="0.11811023622047245" footer="0.11811023622047245"/>
  <pageSetup paperSize="9" scale="64" fitToHeight="0" orientation="portrait" r:id="rId1"/>
  <headerFooter alignWithMargins="0"/>
  <rowBreaks count="1" manualBreakCount="1">
    <brk id="5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 2022 год</vt:lpstr>
      <vt:lpstr>Лист1</vt:lpstr>
      <vt:lpstr>'за 2022 год'!Заголовки_для_печати</vt:lpstr>
      <vt:lpstr>'за 2022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2023-01-23T06:33:04Z</dcterms:modified>
</cp:coreProperties>
</file>