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128" windowWidth="7512" windowHeight="5640"/>
  </bookViews>
  <sheets>
    <sheet name="на 01.10.2021г. (тыс.руб)" sheetId="294" r:id="rId1"/>
  </sheets>
  <definedNames>
    <definedName name="_xlnm.Print_Titles" localSheetId="0">'на 01.10.2021г. (тыс.руб)'!$5:$8</definedName>
    <definedName name="_xlnm.Print_Area" localSheetId="0">'на 01.10.2021г. (тыс.руб)'!$A$1:$K$105</definedName>
  </definedNames>
  <calcPr calcId="145621"/>
</workbook>
</file>

<file path=xl/calcChain.xml><?xml version="1.0" encoding="utf-8"?>
<calcChain xmlns="http://schemas.openxmlformats.org/spreadsheetml/2006/main">
  <c r="G23" i="294" l="1"/>
  <c r="K14" i="294" l="1"/>
  <c r="K89" i="294"/>
  <c r="K93" i="294"/>
  <c r="K94" i="294"/>
  <c r="K95" i="294"/>
  <c r="I10" i="294" l="1"/>
  <c r="J10" i="294"/>
  <c r="H10" i="294"/>
  <c r="E10" i="294"/>
  <c r="F10" i="294"/>
  <c r="D10" i="294"/>
  <c r="J63" i="294" l="1"/>
  <c r="I63" i="294"/>
  <c r="H63" i="294"/>
  <c r="E63" i="294"/>
  <c r="F63" i="294"/>
  <c r="D63" i="294"/>
  <c r="J37" i="294"/>
  <c r="I37" i="294"/>
  <c r="H37" i="294"/>
  <c r="E37" i="294"/>
  <c r="F37" i="294"/>
  <c r="D37" i="294"/>
  <c r="G40" i="294"/>
  <c r="K40" i="294" s="1"/>
  <c r="C40" i="294"/>
  <c r="J93" i="294"/>
  <c r="I93" i="294"/>
  <c r="H93" i="294"/>
  <c r="E93" i="294"/>
  <c r="F93" i="294"/>
  <c r="D93" i="294"/>
  <c r="G98" i="294"/>
  <c r="K98" i="294" s="1"/>
  <c r="C98" i="294"/>
  <c r="J97" i="294"/>
  <c r="I97" i="294"/>
  <c r="I96" i="294" s="1"/>
  <c r="H97" i="294"/>
  <c r="H96" i="294" s="1"/>
  <c r="F97" i="294"/>
  <c r="F96" i="294" s="1"/>
  <c r="E97" i="294"/>
  <c r="E96" i="294" s="1"/>
  <c r="D97" i="294"/>
  <c r="J96" i="294"/>
  <c r="D96" i="294"/>
  <c r="G95" i="294"/>
  <c r="C95" i="294"/>
  <c r="J76" i="294"/>
  <c r="I76" i="294"/>
  <c r="H76" i="294"/>
  <c r="E76" i="294"/>
  <c r="F76" i="294"/>
  <c r="D76" i="294"/>
  <c r="G88" i="294"/>
  <c r="K88" i="294" s="1"/>
  <c r="C88" i="294"/>
  <c r="G86" i="294"/>
  <c r="K86" i="294" s="1"/>
  <c r="C86" i="294"/>
  <c r="G84" i="294"/>
  <c r="K84" i="294" s="1"/>
  <c r="C84" i="294"/>
  <c r="G82" i="294"/>
  <c r="K82" i="294" s="1"/>
  <c r="C82" i="294"/>
  <c r="G80" i="294"/>
  <c r="K80" i="294" s="1"/>
  <c r="C80" i="294"/>
  <c r="G78" i="294"/>
  <c r="K78" i="294" s="1"/>
  <c r="C78" i="294"/>
  <c r="G89" i="294"/>
  <c r="C89" i="294"/>
  <c r="G74" i="294"/>
  <c r="C74" i="294"/>
  <c r="G73" i="294"/>
  <c r="C73" i="294"/>
  <c r="G72" i="294"/>
  <c r="C72" i="294"/>
  <c r="G71" i="294"/>
  <c r="C71" i="294"/>
  <c r="G70" i="294"/>
  <c r="C70" i="294"/>
  <c r="G69" i="294"/>
  <c r="C69" i="294"/>
  <c r="G64" i="294"/>
  <c r="C64" i="294"/>
  <c r="J49" i="294"/>
  <c r="I49" i="294"/>
  <c r="H49" i="294"/>
  <c r="E49" i="294"/>
  <c r="F49" i="294"/>
  <c r="D49" i="294"/>
  <c r="G59" i="294"/>
  <c r="C59" i="294"/>
  <c r="G58" i="294"/>
  <c r="C58" i="294"/>
  <c r="G51" i="294"/>
  <c r="C51" i="294"/>
  <c r="G43" i="294"/>
  <c r="C43" i="294"/>
  <c r="G36" i="294"/>
  <c r="G35" i="294"/>
  <c r="G34" i="294"/>
  <c r="I33" i="294"/>
  <c r="J33" i="294"/>
  <c r="H33" i="294"/>
  <c r="E33" i="294"/>
  <c r="F33" i="294"/>
  <c r="D33" i="294"/>
  <c r="C36" i="294"/>
  <c r="G28" i="294"/>
  <c r="C28" i="294"/>
  <c r="G27" i="294"/>
  <c r="C27" i="294"/>
  <c r="G26" i="294"/>
  <c r="C26" i="294"/>
  <c r="G25" i="294"/>
  <c r="C25" i="294"/>
  <c r="G18" i="294"/>
  <c r="C18" i="294"/>
  <c r="G17" i="294"/>
  <c r="K17" i="294" s="1"/>
  <c r="C17" i="294"/>
  <c r="G96" i="294" l="1"/>
  <c r="K96" i="294" s="1"/>
  <c r="G97" i="294"/>
  <c r="K97" i="294" s="1"/>
  <c r="C97" i="294"/>
  <c r="C96" i="294"/>
  <c r="K51" i="294"/>
  <c r="K74" i="294"/>
  <c r="K71" i="294"/>
  <c r="K59" i="294"/>
  <c r="G10" i="294"/>
  <c r="K73" i="294"/>
  <c r="K72" i="294"/>
  <c r="K70" i="294"/>
  <c r="K69" i="294"/>
  <c r="K64" i="294"/>
  <c r="K58" i="294"/>
  <c r="K43" i="294"/>
  <c r="K36" i="294"/>
  <c r="K28" i="294"/>
  <c r="K27" i="294"/>
  <c r="K25" i="294"/>
  <c r="K26" i="294"/>
  <c r="K18" i="294"/>
  <c r="G41" i="294"/>
  <c r="C41" i="294"/>
  <c r="G24" i="294"/>
  <c r="C24" i="294"/>
  <c r="C23" i="294"/>
  <c r="G22" i="294"/>
  <c r="C22" i="294"/>
  <c r="K41" i="294" l="1"/>
  <c r="K23" i="294"/>
  <c r="K22" i="294"/>
  <c r="K24" i="294"/>
  <c r="E92" i="294" l="1"/>
  <c r="F92" i="294"/>
  <c r="H92" i="294"/>
  <c r="I92" i="294"/>
  <c r="J92" i="294"/>
  <c r="D92" i="294"/>
  <c r="G91" i="294"/>
  <c r="C91" i="294"/>
  <c r="J90" i="294"/>
  <c r="I90" i="294"/>
  <c r="H90" i="294"/>
  <c r="F90" i="294"/>
  <c r="E90" i="294"/>
  <c r="D90" i="294"/>
  <c r="C94" i="294"/>
  <c r="G94" i="294"/>
  <c r="G68" i="294"/>
  <c r="C68" i="294"/>
  <c r="G61" i="294"/>
  <c r="C61" i="294"/>
  <c r="G60" i="294"/>
  <c r="C60" i="294"/>
  <c r="G57" i="294"/>
  <c r="C57" i="294"/>
  <c r="G56" i="294"/>
  <c r="C56" i="294"/>
  <c r="G55" i="294"/>
  <c r="C55" i="294"/>
  <c r="G54" i="294"/>
  <c r="C54" i="294"/>
  <c r="G53" i="294"/>
  <c r="C53" i="294"/>
  <c r="C35" i="294"/>
  <c r="K35" i="294" s="1"/>
  <c r="C34" i="294"/>
  <c r="K34" i="294" s="1"/>
  <c r="K91" i="294" l="1"/>
  <c r="C93" i="294"/>
  <c r="G92" i="294"/>
  <c r="G93" i="294"/>
  <c r="C90" i="294"/>
  <c r="G90" i="294"/>
  <c r="K56" i="294"/>
  <c r="K60" i="294"/>
  <c r="K68" i="294"/>
  <c r="K53" i="294"/>
  <c r="G49" i="294"/>
  <c r="C33" i="294"/>
  <c r="K54" i="294"/>
  <c r="G33" i="294"/>
  <c r="K55" i="294"/>
  <c r="K57" i="294"/>
  <c r="K61" i="294"/>
  <c r="K90" i="294" l="1"/>
  <c r="K33" i="294"/>
  <c r="I29" i="294" l="1"/>
  <c r="J29" i="294"/>
  <c r="H29" i="294"/>
  <c r="I32" i="294" l="1"/>
  <c r="J32" i="294"/>
  <c r="H32" i="294"/>
  <c r="E32" i="294"/>
  <c r="F32" i="294"/>
  <c r="D32" i="294"/>
  <c r="F75" i="294" l="1"/>
  <c r="G30" i="294" l="1"/>
  <c r="I75" i="294" l="1"/>
  <c r="J75" i="294"/>
  <c r="H75" i="294"/>
  <c r="E75" i="294"/>
  <c r="D75" i="294"/>
  <c r="C48" i="294"/>
  <c r="C47" i="294"/>
  <c r="C46" i="294"/>
  <c r="C45" i="294"/>
  <c r="G44" i="294"/>
  <c r="C44" i="294"/>
  <c r="G42" i="294"/>
  <c r="C42" i="294"/>
  <c r="C21" i="294"/>
  <c r="G21" i="294"/>
  <c r="G20" i="294"/>
  <c r="C20" i="294"/>
  <c r="G19" i="294"/>
  <c r="C19" i="294"/>
  <c r="G14" i="294"/>
  <c r="C14" i="294"/>
  <c r="G75" i="294" l="1"/>
  <c r="K44" i="294"/>
  <c r="K42" i="294"/>
  <c r="K19" i="294"/>
  <c r="K20" i="294"/>
  <c r="K21" i="294"/>
  <c r="G13" i="294"/>
  <c r="C13" i="294"/>
  <c r="K13" i="294" l="1"/>
  <c r="G87" i="294"/>
  <c r="C87" i="294"/>
  <c r="G85" i="294"/>
  <c r="C85" i="294"/>
  <c r="G83" i="294"/>
  <c r="C83" i="294"/>
  <c r="G81" i="294"/>
  <c r="K81" i="294" s="1"/>
  <c r="C81" i="294"/>
  <c r="G79" i="294"/>
  <c r="C79" i="294"/>
  <c r="G77" i="294"/>
  <c r="C77" i="294"/>
  <c r="G67" i="294"/>
  <c r="C67" i="294"/>
  <c r="G66" i="294"/>
  <c r="C66" i="294"/>
  <c r="G65" i="294"/>
  <c r="C65" i="294"/>
  <c r="G48" i="294"/>
  <c r="K48" i="294" s="1"/>
  <c r="I62" i="294"/>
  <c r="F62" i="294"/>
  <c r="E62" i="294"/>
  <c r="G52" i="294"/>
  <c r="C52" i="294"/>
  <c r="G50" i="294"/>
  <c r="C50" i="294"/>
  <c r="G39" i="294"/>
  <c r="C39" i="294"/>
  <c r="G38" i="294"/>
  <c r="C38" i="294"/>
  <c r="G31" i="294"/>
  <c r="C31" i="294"/>
  <c r="C30" i="294"/>
  <c r="J9" i="294"/>
  <c r="I9" i="294"/>
  <c r="F29" i="294"/>
  <c r="E29" i="294"/>
  <c r="E9" i="294" s="1"/>
  <c r="D29" i="294"/>
  <c r="G16" i="294"/>
  <c r="K16" i="294" s="1"/>
  <c r="C16" i="294"/>
  <c r="G15" i="294"/>
  <c r="K15" i="294" s="1"/>
  <c r="C15" i="294"/>
  <c r="G12" i="294"/>
  <c r="C12" i="294"/>
  <c r="G11" i="294"/>
  <c r="C11" i="294"/>
  <c r="K79" i="294" l="1"/>
  <c r="E99" i="294"/>
  <c r="I99" i="294"/>
  <c r="K67" i="294"/>
  <c r="J62" i="294"/>
  <c r="G46" i="294" s="1"/>
  <c r="K46" i="294" s="1"/>
  <c r="G63" i="294"/>
  <c r="G62" i="294" s="1"/>
  <c r="G47" i="294"/>
  <c r="K47" i="294" s="1"/>
  <c r="K38" i="294"/>
  <c r="K39" i="294"/>
  <c r="K50" i="294"/>
  <c r="K65" i="294"/>
  <c r="K52" i="294"/>
  <c r="G29" i="294"/>
  <c r="C29" i="294"/>
  <c r="C49" i="294"/>
  <c r="C63" i="294"/>
  <c r="C62" i="294" s="1"/>
  <c r="G76" i="294"/>
  <c r="K83" i="294"/>
  <c r="K87" i="294"/>
  <c r="F9" i="294"/>
  <c r="F99" i="294" s="1"/>
  <c r="C37" i="294"/>
  <c r="D62" i="294"/>
  <c r="H62" i="294"/>
  <c r="K66" i="294"/>
  <c r="C76" i="294"/>
  <c r="C75" i="294" s="1"/>
  <c r="K77" i="294"/>
  <c r="K85" i="294"/>
  <c r="C92" i="294"/>
  <c r="K12" i="294"/>
  <c r="K30" i="294"/>
  <c r="K11" i="294"/>
  <c r="K31" i="294"/>
  <c r="C10" i="294"/>
  <c r="D9" i="294"/>
  <c r="H9" i="294"/>
  <c r="H99" i="294" s="1"/>
  <c r="D99" i="294" l="1"/>
  <c r="J99" i="294"/>
  <c r="C32" i="294"/>
  <c r="K92" i="294"/>
  <c r="G45" i="294"/>
  <c r="K45" i="294" s="1"/>
  <c r="K49" i="294"/>
  <c r="G37" i="294"/>
  <c r="G32" i="294" s="1"/>
  <c r="K76" i="294"/>
  <c r="K62" i="294"/>
  <c r="K63" i="294"/>
  <c r="G9" i="294"/>
  <c r="K29" i="294"/>
  <c r="C9" i="294"/>
  <c r="K10" i="294"/>
  <c r="G99" i="294" l="1"/>
  <c r="C99" i="294"/>
  <c r="K9" i="294"/>
  <c r="K75" i="294"/>
  <c r="K37" i="294"/>
  <c r="K32" i="294" l="1"/>
  <c r="K99" i="294"/>
</calcChain>
</file>

<file path=xl/sharedStrings.xml><?xml version="1.0" encoding="utf-8"?>
<sst xmlns="http://schemas.openxmlformats.org/spreadsheetml/2006/main" count="177" uniqueCount="103">
  <si>
    <t>Другие вопросы в области национальной экономики</t>
  </si>
  <si>
    <t>Всего</t>
  </si>
  <si>
    <t>в том числе</t>
  </si>
  <si>
    <t>ФБ</t>
  </si>
  <si>
    <t>РБ</t>
  </si>
  <si>
    <t>ГБ</t>
  </si>
  <si>
    <t xml:space="preserve">     Дошкольное образование</t>
  </si>
  <si>
    <t>НАЦИОНАЛЬНАЯ ЭКОНОМИКА - ВСЕГО</t>
  </si>
  <si>
    <t>ОБРАЗОВАНИЕ - ВСЕГО</t>
  </si>
  <si>
    <t>Наименование расходов</t>
  </si>
  <si>
    <t>Информация</t>
  </si>
  <si>
    <t>Главные распорядители и получатели средств бюджета</t>
  </si>
  <si>
    <t>Дорожное хозяйство (дорожные фонды)</t>
  </si>
  <si>
    <t>Общее образование</t>
  </si>
  <si>
    <t>У ЖКХ    ЭТи С</t>
  </si>
  <si>
    <t xml:space="preserve">% выполнения плана </t>
  </si>
  <si>
    <t>ЖИЛИЩНО - КОММУНАЛЬНОЕ ХОЗЯЙСТВО - ВСЕГО</t>
  </si>
  <si>
    <t>Коммунальное хозяйство</t>
  </si>
  <si>
    <t>ИТОГО ЗА ГОД ПО АДРЕСНОЙ                                         ИНВЕСТИЦИОННОЙ ПРОГРАММЕ</t>
  </si>
  <si>
    <t>Строительство детского сада на 110 мест  в 14 мкр. в НЮР г. Чебоксары</t>
  </si>
  <si>
    <t>(тыс.руб)</t>
  </si>
  <si>
    <t>Благоустройство</t>
  </si>
  <si>
    <t>ОХРАНА ОКРУЖАЮЩЕЙ СРЕДЫ</t>
  </si>
  <si>
    <t>Сбор, удаление отходов и очистка сточных вод</t>
  </si>
  <si>
    <t>Строительство ливневых очистных сооружений в мкр. "Волжский -1, -2" г. Чебоксары в рамках реализации мероприятий по сокращению доли загрязнённых сточных вод</t>
  </si>
  <si>
    <t>Строительство третьего транспортного полукольца г. Чебоксары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</si>
  <si>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(Создание комплекса обеспечивающей инфраструктуры туристско-рекреационного кластера "Чувашия - сердце Волги")</t>
  </si>
  <si>
    <t>Строительство снегоплавильной станции в городе Чебоксары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</si>
  <si>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</si>
  <si>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</si>
  <si>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ул.Санаторная</t>
  </si>
  <si>
    <t>Строительство внутрипоселковых газораспределительных сетей в пос.Северный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</si>
  <si>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мкр.Пролетарский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</si>
  <si>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мкр.Первомайский</t>
  </si>
  <si>
    <t>Строительство внутрипоселковых газораспределительных сетей в пос.Сосновка</t>
  </si>
  <si>
    <t>Строительство объекта "Дошкольное образовательное учреждение на 240 мест мкр. "Благовещенский" г. Чебоксары</t>
  </si>
  <si>
    <t>Строительство объекта "Дошкольное образовательное учреждение на 160 мест мкр. "Альгешево" г. Чебоксары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</si>
  <si>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</si>
  <si>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Строительство общеобразовательной школы поз. 37 в мкр. 3 района "Садовый" г. Чебоксары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</si>
  <si>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</si>
  <si>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План на 2021 год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</si>
  <si>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</si>
  <si>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автодороги по ул.Ярмарочная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</si>
  <si>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</si>
  <si>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</si>
  <si>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Реконструкция моста по ул. Полевая</t>
  </si>
  <si>
    <t>Реконструкция моста по ул.Грибоедова</t>
  </si>
  <si>
    <t>Строительство автодороги по ул. Н.Рождественского от ул. Энгельса до ул. Гагарина</t>
  </si>
  <si>
    <t>Строительство приюта для животных в г. Чебоксары</t>
  </si>
  <si>
    <t>Жилищное хозяйство</t>
  </si>
  <si>
    <t>Строительство (приобретение) жилья для граждан по решению судов</t>
  </si>
  <si>
    <t>Строительство (приобретение) жилья для малоимущих граждан</t>
  </si>
  <si>
    <t>Строительство канализационных сетей по подключению II очереди индустриального парка к канализационному коллектору АО "Водоканал" по проспекту Тракторостроителей</t>
  </si>
  <si>
    <t>Строительство водопровода от повысительной насосной станции Северо-Западного района г. Чебоксары до д. Чандрово Чувашской Республики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</si>
  <si>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</si>
  <si>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</si>
  <si>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на участке от д. № 136 А до д. № 130 В по ул. Тельмана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</si>
  <si>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</si>
  <si>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</si>
  <si>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наружного освещения вдоль тротуара по ул. 50 лет Октября (нечетная сторона)</t>
  </si>
  <si>
    <t>Строительство наружного освещения по ул.Кадыкова, между ул. Баумана и ул. Гастелло и тротуару (нечетная сторона)</t>
  </si>
  <si>
    <t>Строительство наружного освещения ул.Лебедева, вдоль проезжей части около домов №15 А, №15 Б, №11 корп.1.по ул. Сверчкова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</si>
  <si>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</si>
  <si>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</si>
  <si>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ливневых очистных сооружений в районе Марпосадского шоссе</t>
  </si>
  <si>
    <t>Культура</t>
  </si>
  <si>
    <t>Культура, кинематография</t>
  </si>
  <si>
    <t>Строительство многофункционального центра культуры и досуга в Заволжье г. Чебоксары</t>
  </si>
  <si>
    <t>УАиГ</t>
  </si>
  <si>
    <t>У ЖКХ  ЭТиС</t>
  </si>
  <si>
    <t>У ЖКХ  ЭТиС,  УАиГ</t>
  </si>
  <si>
    <t>Магистральная дорога районного значения N 2 в границах микрорайонов N 4 и 5 жилого района "Новый город" г.Чебоксары</t>
  </si>
  <si>
    <t>Строительство дороги N 2 в I очереди 7 микрорайона центральной части г. Чебоксары</t>
  </si>
  <si>
    <t>Строительство дорог (I, II этапы) в микрорайоне "Олимп" по ул. З. Яковлевой, 58 г. Чебоксары</t>
  </si>
  <si>
    <t>Очистные сооружения поверхностного стока поз. 53, I очередь 7 микрорайона центральной части г. Чебоксары (Центр VII)</t>
  </si>
  <si>
    <t>Реконструкция автомобильной дороги по пр.И.Яковлева от Канашского шоссе до кольца пр.9-ой Пятилетки г.Чебоксары (Автомобильная дорога от ул.Кукшумская до ул.Ашмарина — 1 этап. Автомобильная дорога от ул.Ашмарина до примыкания к Канашскому шоссе — 2 этап. Автомобильная дорога от кольца пр.9-ой Пятилетки до ул.Кукшумская — 3 этап.))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</si>
  <si>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 Чебоксары (II этап)</t>
  </si>
  <si>
    <t>Строительство автодорог по улицам №1,2,3,4,5 в микрорайоне "Университетский-2" СЗР г. Чебоксары</t>
  </si>
  <si>
    <t>Строительство автомобильной дороги по ул. А.Асламаса в 14 мкр г.Чебоксары</t>
  </si>
  <si>
    <t>Строительство участка автомобильной дороги в микрорайоне «Соляное» от остановки Элеватор возле д. № 10 по проезду Соляное до д. 11 по ул. Прогрессивная и к детскому саду</t>
  </si>
  <si>
    <t>Строительство автомобильной дороги от детского сада  по ул. Прогрессивная до проезда Соляное</t>
  </si>
  <si>
    <t xml:space="preserve">Переселение граждан из ветхого и аварийного жилого фонда </t>
  </si>
  <si>
    <t>Строительство внутрипоселковых газораспределительных сетей по адресу: Чувашская Республика, Чебоксарский городской округ, пос.Сосновка, мкр.Октябрьский</t>
  </si>
  <si>
    <t xml:space="preserve">Строительство наружного освещения г. Чебоксары 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</si>
  <si>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</si>
  <si>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пос.Пролетарский</t>
  </si>
  <si>
    <t>Строительство сетей наружного освещения по ул.Крупская и ул.Кременского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</si>
  <si>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 </t>
  </si>
  <si>
    <t>Строительство локальных очистных сооружений на водовыпуске в районе ул.Пирогова (№75)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</si>
  <si>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</si>
  <si>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</si>
  <si>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</si>
  <si>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</si>
  <si>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</si>
  <si>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объекта "Дошкольное образовательное учреждение на 160 мест поз. 1.28 в мкр. № 1 жилого района "Новый город" в г. Чебоксары"</t>
  </si>
  <si>
    <t>Упр.обр</t>
  </si>
  <si>
    <t>Строительство выставочно - экспозиционного, туристического павильона на Красной площади г. Чебоксары</t>
  </si>
  <si>
    <t>Физическая культура и спорт</t>
  </si>
  <si>
    <t>Массовый спорт</t>
  </si>
  <si>
    <t>Реконструкция футбольного поля МБУДО «ДЮСШ «Энергия» в г. Чебоксары Чувашской Республики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</si>
  <si>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</si>
  <si>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об исполнении инвестиционной программы г.Чебоксары на 01.10.2021 года</t>
  </si>
  <si>
    <t>Кассовые расходы за январь - сентябрь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</si>
</sst>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164" fontId="5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5" fillId="2" borderId="0" xfId="0" applyFont="1" applyFill="1"/>
    <xf numFmtId="4" fontId="11" fillId="2" borderId="0" xfId="0" applyNumberFormat="1" applyFont="1" applyFill="1"/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164" fontId="15" fillId="4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top" wrapText="1"/>
    </xf>
    <xf numFmtId="2" fontId="11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justify" vertical="center" wrapText="1"/>
    </xf>
    <xf numFmtId="164" fontId="6" fillId="2" borderId="0" xfId="0" applyNumberFormat="1" applyFont="1" applyFill="1"/>
    <xf numFmtId="0" fontId="13" fillId="0" borderId="3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showZeros="0" tabSelected="1" zoomScale="55" zoomScaleNormal="55" zoomScaleSheetLayoutView="40" workbookViewId="0">
      <selection activeCell="G6" sqref="G6:G7"/>
    </sheetView>
  </sheetViews>
  <sheetFormatPr defaultColWidth="9.21875" defaultRowHeight="13.2" x14ac:dyDescent="0.25"/>
  <cols>
    <col min="1" max="1" width="76.5546875" style="1" customWidth="1"/>
    <col min="2" max="2" width="13.77734375" style="1" customWidth="1"/>
    <col min="3" max="3" width="30.21875" style="1" customWidth="1"/>
    <col min="4" max="4" width="29.88671875" style="1" customWidth="1"/>
    <col min="5" max="5" width="27" style="1" customWidth="1"/>
    <col min="6" max="6" width="26.88671875" style="1" customWidth="1"/>
    <col min="7" max="7" width="30.88671875" style="1" customWidth="1"/>
    <col min="8" max="8" width="30.33203125" style="1" customWidth="1"/>
    <col min="9" max="9" width="27" style="1" customWidth="1"/>
    <col min="10" max="10" width="27.33203125" style="1" customWidth="1"/>
    <col min="11" max="11" width="11.5546875" style="1" customWidth="1"/>
    <col min="12" max="12" width="3.5546875" style="1" customWidth="1"/>
    <col min="13" max="13" width="4.5546875" style="1" customWidth="1"/>
    <col min="14" max="16384" width="9.21875" style="1"/>
  </cols>
  <sheetData>
    <row r="1" spans="1:27" ht="24.6" customHeight="1" x14ac:dyDescent="0.25">
      <c r="A1" s="74" t="s">
        <v>10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27" ht="37.5" customHeight="1" x14ac:dyDescent="0.25">
      <c r="A2" s="74" t="s">
        <v>101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27" ht="39.6" customHeight="1" x14ac:dyDescent="0.25">
      <c r="A3" s="34"/>
      <c r="B3" s="34"/>
      <c r="C3" s="34"/>
      <c r="D3" s="34"/>
      <c r="E3" s="34"/>
      <c r="F3" s="34"/>
      <c r="G3" s="35"/>
      <c r="H3" s="35"/>
      <c r="I3" s="35"/>
      <c r="J3" s="35"/>
      <c r="K3" s="8"/>
      <c r="L3" s="2"/>
      <c r="M3" s="2"/>
    </row>
    <row r="4" spans="1:27" ht="27" customHeight="1" x14ac:dyDescent="0.45">
      <c r="A4" s="75" t="s">
        <v>20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6" customHeight="1" x14ac:dyDescent="0.25">
      <c r="A5" s="76" t="s">
        <v>9</v>
      </c>
      <c r="B5" s="77" t="s">
        <v>11</v>
      </c>
      <c r="C5" s="69" t="s">
        <v>40</v>
      </c>
      <c r="D5" s="69"/>
      <c r="E5" s="69"/>
      <c r="F5" s="69"/>
      <c r="G5" s="80" t="s">
        <v>102</v>
      </c>
      <c r="H5" s="81"/>
      <c r="I5" s="81"/>
      <c r="J5" s="82"/>
      <c r="K5" s="83" t="s">
        <v>15</v>
      </c>
    </row>
    <row r="6" spans="1:27" ht="25.5" customHeight="1" x14ac:dyDescent="0.25">
      <c r="A6" s="76"/>
      <c r="B6" s="78"/>
      <c r="C6" s="69" t="s">
        <v>1</v>
      </c>
      <c r="D6" s="69" t="s">
        <v>2</v>
      </c>
      <c r="E6" s="69"/>
      <c r="F6" s="69"/>
      <c r="G6" s="69" t="s">
        <v>1</v>
      </c>
      <c r="H6" s="70" t="s">
        <v>2</v>
      </c>
      <c r="I6" s="71"/>
      <c r="J6" s="72"/>
      <c r="K6" s="84"/>
    </row>
    <row r="7" spans="1:27" ht="31.5" customHeight="1" x14ac:dyDescent="0.25">
      <c r="A7" s="76"/>
      <c r="B7" s="79"/>
      <c r="C7" s="69"/>
      <c r="D7" s="55" t="s">
        <v>3</v>
      </c>
      <c r="E7" s="55" t="s">
        <v>4</v>
      </c>
      <c r="F7" s="55" t="s">
        <v>5</v>
      </c>
      <c r="G7" s="69"/>
      <c r="H7" s="55" t="s">
        <v>3</v>
      </c>
      <c r="I7" s="55" t="s">
        <v>4</v>
      </c>
      <c r="J7" s="55" t="s">
        <v>5</v>
      </c>
      <c r="K7" s="85"/>
    </row>
    <row r="8" spans="1:27" ht="24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</row>
    <row r="9" spans="1:27" ht="36" customHeight="1" x14ac:dyDescent="0.25">
      <c r="A9" s="16" t="s">
        <v>7</v>
      </c>
      <c r="B9" s="21"/>
      <c r="C9" s="45">
        <f t="shared" ref="C9:J9" si="0">C10+C29</f>
        <v>1543561.1321399999</v>
      </c>
      <c r="D9" s="45">
        <f t="shared" si="0"/>
        <v>1085433.8999999999</v>
      </c>
      <c r="E9" s="45">
        <f t="shared" si="0"/>
        <v>295202.72499999998</v>
      </c>
      <c r="F9" s="45">
        <f t="shared" si="0"/>
        <v>162924.50714</v>
      </c>
      <c r="G9" s="45">
        <f t="shared" si="0"/>
        <v>274029.43948000006</v>
      </c>
      <c r="H9" s="45">
        <f t="shared" si="0"/>
        <v>175977.72100000002</v>
      </c>
      <c r="I9" s="45">
        <f t="shared" si="0"/>
        <v>50078.414840000005</v>
      </c>
      <c r="J9" s="45">
        <f t="shared" si="0"/>
        <v>47973.303639999998</v>
      </c>
      <c r="K9" s="44">
        <f t="shared" ref="K9:K31" si="1">G9/C9*100</f>
        <v>17.753066838375521</v>
      </c>
    </row>
    <row r="10" spans="1:27" ht="40.200000000000003" customHeight="1" x14ac:dyDescent="0.25">
      <c r="A10" s="17" t="s">
        <v>12</v>
      </c>
      <c r="B10" s="22"/>
      <c r="C10" s="49">
        <f>D10+E10+F10</f>
        <v>744122.01300000004</v>
      </c>
      <c r="D10" s="49">
        <f>D11+D12+D13+D14+D15+D16+D17+D18+D19+D20+D21+D22+D23+D24+D25+D26+D27+D28</f>
        <v>356639.9</v>
      </c>
      <c r="E10" s="49">
        <f t="shared" ref="E10:F10" si="2">E11+E12+E13+E14+E15+E16+E17+E18+E19+E20+E21+E22+E23+E24+E25+E26+E27+E28</f>
        <v>257987.72499999998</v>
      </c>
      <c r="F10" s="49">
        <f t="shared" si="2"/>
        <v>129494.38800000002</v>
      </c>
      <c r="G10" s="49">
        <f>H10+I10+J10</f>
        <v>167981.33948000002</v>
      </c>
      <c r="H10" s="49">
        <f>H11+H12+H13+H14+H15+H16+H17+H18+H19+H20+H21+H22+H23+H24+H25+H26+H27+H28</f>
        <v>87083.120999999999</v>
      </c>
      <c r="I10" s="49">
        <f t="shared" ref="I10:J10" si="3">I11+I12+I13+I14+I15+I16+I17+I18+I19+I20+I21+I22+I23+I24+I25+I26+I27+I28</f>
        <v>45539.114840000002</v>
      </c>
      <c r="J10" s="49">
        <f t="shared" si="3"/>
        <v>35359.103640000001</v>
      </c>
      <c r="K10" s="43">
        <f t="shared" si="1"/>
        <v>22.574434910582333</v>
      </c>
    </row>
    <row r="11" spans="1:27" ht="68.400000000000006" x14ac:dyDescent="0.25">
      <c r="A11" s="32" t="s">
        <v>41</v>
      </c>
      <c r="B11" s="23" t="s">
        <v>69</v>
      </c>
      <c r="C11" s="48">
        <f t="shared" ref="C11:C31" si="4">D11+E11+F11</f>
        <v>2267</v>
      </c>
      <c r="D11" s="48"/>
      <c r="E11" s="48"/>
      <c r="F11" s="48">
        <v>2267</v>
      </c>
      <c r="G11" s="48">
        <f t="shared" ref="G11:G31" si="5">H11+I11+J11</f>
        <v>0</v>
      </c>
      <c r="H11" s="48"/>
      <c r="I11" s="48"/>
      <c r="J11" s="48"/>
      <c r="K11" s="41">
        <f t="shared" si="1"/>
        <v>0</v>
      </c>
    </row>
    <row r="12" spans="1:27" ht="81" customHeight="1" x14ac:dyDescent="0.25">
      <c r="A12" s="36" t="s">
        <v>39</v>
      </c>
      <c r="B12" s="23" t="s">
        <v>69</v>
      </c>
      <c r="C12" s="48">
        <f t="shared" si="4"/>
        <v>205760.5</v>
      </c>
      <c r="D12" s="48">
        <v>38455</v>
      </c>
      <c r="E12" s="48">
        <v>129236</v>
      </c>
      <c r="F12" s="48">
        <v>38069.5</v>
      </c>
      <c r="G12" s="48">
        <f t="shared" si="5"/>
        <v>656.8</v>
      </c>
      <c r="H12" s="48"/>
      <c r="I12" s="48"/>
      <c r="J12" s="48">
        <v>656.8</v>
      </c>
      <c r="K12" s="41">
        <f t="shared" si="1"/>
        <v>0.31920606724808698</v>
      </c>
    </row>
    <row r="13" spans="1:27" ht="71.400000000000006" customHeight="1" x14ac:dyDescent="0.25">
      <c r="A13" s="15" t="s">
        <v>25</v>
      </c>
      <c r="B13" s="23" t="s">
        <v>69</v>
      </c>
      <c r="C13" s="48">
        <f t="shared" ref="C13" si="6">D13+E13+F13</f>
        <v>54401.600000000006</v>
      </c>
      <c r="D13" s="48"/>
      <c r="E13" s="48">
        <v>37216.800000000003</v>
      </c>
      <c r="F13" s="48">
        <v>17184.8</v>
      </c>
      <c r="G13" s="48">
        <f t="shared" ref="G13" si="7">H13+I13+J13</f>
        <v>28827.199999999997</v>
      </c>
      <c r="H13" s="48"/>
      <c r="I13" s="48">
        <v>24492.799999999999</v>
      </c>
      <c r="J13" s="48">
        <v>4334.3999999999996</v>
      </c>
      <c r="K13" s="41">
        <f t="shared" ref="K13:K17" si="8">G13/C13*100</f>
        <v>52.989617952413148</v>
      </c>
    </row>
    <row r="14" spans="1:27" ht="45.6" x14ac:dyDescent="0.25">
      <c r="A14" s="36" t="s">
        <v>42</v>
      </c>
      <c r="B14" s="23" t="s">
        <v>69</v>
      </c>
      <c r="C14" s="48">
        <f t="shared" ref="C14" si="9">D14+E14+F14</f>
        <v>108.9</v>
      </c>
      <c r="D14" s="48"/>
      <c r="E14" s="48"/>
      <c r="F14" s="48">
        <v>108.9</v>
      </c>
      <c r="G14" s="48">
        <f t="shared" ref="G14" si="10">H14+I14+J14</f>
        <v>0</v>
      </c>
      <c r="H14" s="48"/>
      <c r="I14" s="48"/>
      <c r="J14" s="48"/>
      <c r="K14" s="41">
        <f t="shared" si="8"/>
        <v>0</v>
      </c>
    </row>
    <row r="15" spans="1:27" ht="50.4" x14ac:dyDescent="0.25">
      <c r="A15" s="56" t="s">
        <v>43</v>
      </c>
      <c r="B15" s="23" t="s">
        <v>69</v>
      </c>
      <c r="C15" s="48">
        <f t="shared" si="4"/>
        <v>1900</v>
      </c>
      <c r="D15" s="46"/>
      <c r="E15" s="46"/>
      <c r="F15" s="46">
        <v>1900</v>
      </c>
      <c r="G15" s="48">
        <f t="shared" si="5"/>
        <v>10</v>
      </c>
      <c r="H15" s="46"/>
      <c r="I15" s="46"/>
      <c r="J15" s="46">
        <v>10</v>
      </c>
      <c r="K15" s="41">
        <f t="shared" si="8"/>
        <v>0.52631578947368418</v>
      </c>
    </row>
    <row r="16" spans="1:27" ht="68.400000000000006" x14ac:dyDescent="0.25">
      <c r="A16" s="15" t="s">
        <v>44</v>
      </c>
      <c r="B16" s="23" t="s">
        <v>69</v>
      </c>
      <c r="C16" s="48">
        <f t="shared" si="4"/>
        <v>4710.3999999999996</v>
      </c>
      <c r="D16" s="48"/>
      <c r="E16" s="48"/>
      <c r="F16" s="48">
        <v>4710.3999999999996</v>
      </c>
      <c r="G16" s="48">
        <f t="shared" si="5"/>
        <v>400</v>
      </c>
      <c r="H16" s="48"/>
      <c r="I16" s="48"/>
      <c r="J16" s="48">
        <v>400</v>
      </c>
      <c r="K16" s="41">
        <f t="shared" si="8"/>
        <v>8.491847826086957</v>
      </c>
    </row>
    <row r="17" spans="1:12" ht="182.4" x14ac:dyDescent="0.25">
      <c r="A17" s="15" t="s">
        <v>75</v>
      </c>
      <c r="B17" s="23" t="s">
        <v>69</v>
      </c>
      <c r="C17" s="48">
        <f t="shared" ref="C17:C18" si="11">D17+E17+F17</f>
        <v>7870</v>
      </c>
      <c r="D17" s="48"/>
      <c r="E17" s="48"/>
      <c r="F17" s="48">
        <v>7870</v>
      </c>
      <c r="G17" s="48">
        <f t="shared" ref="G17:G18" si="12">H17+I17+J17</f>
        <v>7563.3</v>
      </c>
      <c r="H17" s="48"/>
      <c r="I17" s="48"/>
      <c r="J17" s="48">
        <v>7563.3</v>
      </c>
      <c r="K17" s="41">
        <f t="shared" si="8"/>
        <v>96.102922490470149</v>
      </c>
    </row>
    <row r="18" spans="1:12" ht="114" x14ac:dyDescent="0.25">
      <c r="A18" s="15" t="s">
        <v>76</v>
      </c>
      <c r="B18" s="23" t="s">
        <v>69</v>
      </c>
      <c r="C18" s="48">
        <f t="shared" si="11"/>
        <v>11500.1</v>
      </c>
      <c r="D18" s="48"/>
      <c r="E18" s="48"/>
      <c r="F18" s="48">
        <v>11500.1</v>
      </c>
      <c r="G18" s="48">
        <f t="shared" si="12"/>
        <v>3831.8</v>
      </c>
      <c r="H18" s="48"/>
      <c r="I18" s="48"/>
      <c r="J18" s="48">
        <v>3831.8</v>
      </c>
      <c r="K18" s="41">
        <f t="shared" ref="K18" si="13">G18/C18*100</f>
        <v>33.319710263389013</v>
      </c>
    </row>
    <row r="19" spans="1:12" ht="45.6" x14ac:dyDescent="0.25">
      <c r="A19" s="57" t="s">
        <v>45</v>
      </c>
      <c r="B19" s="23" t="s">
        <v>69</v>
      </c>
      <c r="C19" s="48">
        <f t="shared" ref="C19:C20" si="14">D19+E19+F19</f>
        <v>3020</v>
      </c>
      <c r="D19" s="48"/>
      <c r="E19" s="48"/>
      <c r="F19" s="48">
        <v>3020</v>
      </c>
      <c r="G19" s="48">
        <f t="shared" ref="G19:G20" si="15">H19+I19+J19</f>
        <v>0</v>
      </c>
      <c r="H19" s="48"/>
      <c r="I19" s="48"/>
      <c r="J19" s="48"/>
      <c r="K19" s="41">
        <f t="shared" ref="K19:K20" si="16">G19/C19*100</f>
        <v>0</v>
      </c>
    </row>
    <row r="20" spans="1:12" ht="45.6" x14ac:dyDescent="0.25">
      <c r="A20" s="57" t="s">
        <v>46</v>
      </c>
      <c r="B20" s="23" t="s">
        <v>69</v>
      </c>
      <c r="C20" s="48">
        <f t="shared" si="14"/>
        <v>3020</v>
      </c>
      <c r="D20" s="48"/>
      <c r="E20" s="48"/>
      <c r="F20" s="48">
        <v>3020</v>
      </c>
      <c r="G20" s="48">
        <f t="shared" si="15"/>
        <v>0</v>
      </c>
      <c r="H20" s="48"/>
      <c r="I20" s="48"/>
      <c r="J20" s="48"/>
      <c r="K20" s="41">
        <f t="shared" si="16"/>
        <v>0</v>
      </c>
    </row>
    <row r="21" spans="1:12" ht="75.599999999999994" x14ac:dyDescent="0.4">
      <c r="A21" s="56" t="s">
        <v>47</v>
      </c>
      <c r="B21" s="23" t="s">
        <v>69</v>
      </c>
      <c r="C21" s="48">
        <f t="shared" ref="C21" si="17">D21+E21+F21</f>
        <v>4200</v>
      </c>
      <c r="D21" s="48"/>
      <c r="E21" s="48"/>
      <c r="F21" s="48">
        <v>4200</v>
      </c>
      <c r="G21" s="48">
        <f t="shared" ref="G21" si="18">H21+I21+J21</f>
        <v>0</v>
      </c>
      <c r="H21" s="48"/>
      <c r="I21" s="48"/>
      <c r="J21" s="48"/>
      <c r="K21" s="41">
        <f t="shared" ref="K21" si="19">G21/C21*100</f>
        <v>0</v>
      </c>
      <c r="L21" s="13"/>
    </row>
    <row r="22" spans="1:12" ht="68.400000000000006" x14ac:dyDescent="0.25">
      <c r="A22" s="32" t="s">
        <v>71</v>
      </c>
      <c r="B22" s="26" t="s">
        <v>68</v>
      </c>
      <c r="C22" s="48">
        <f t="shared" ref="C22:C24" si="20">D22+E22+F22</f>
        <v>308870</v>
      </c>
      <c r="D22" s="48">
        <v>202017.9</v>
      </c>
      <c r="E22" s="48">
        <v>85639.3</v>
      </c>
      <c r="F22" s="48">
        <v>21212.799999999999</v>
      </c>
      <c r="G22" s="48">
        <f t="shared" ref="G22:G24" si="21">H22+I22+J22</f>
        <v>70283.199999999997</v>
      </c>
      <c r="H22" s="48">
        <v>44555.7</v>
      </c>
      <c r="I22" s="48">
        <v>18888</v>
      </c>
      <c r="J22" s="48">
        <v>6839.5</v>
      </c>
      <c r="K22" s="41">
        <f t="shared" ref="K22:K24" si="22">G22/C22*100</f>
        <v>22.754945446304269</v>
      </c>
    </row>
    <row r="23" spans="1:12" ht="45.6" x14ac:dyDescent="0.25">
      <c r="A23" s="32" t="s">
        <v>72</v>
      </c>
      <c r="B23" s="26" t="s">
        <v>68</v>
      </c>
      <c r="C23" s="48">
        <f t="shared" si="20"/>
        <v>93200.025000000009</v>
      </c>
      <c r="D23" s="48">
        <v>86061.5</v>
      </c>
      <c r="E23" s="48">
        <v>4367.7250000000004</v>
      </c>
      <c r="F23" s="48">
        <v>2770.8</v>
      </c>
      <c r="G23" s="48">
        <f t="shared" si="21"/>
        <v>36466.735840000001</v>
      </c>
      <c r="H23" s="48">
        <v>33737.421000000002</v>
      </c>
      <c r="I23" s="48">
        <v>1712.2148400000001</v>
      </c>
      <c r="J23" s="48">
        <v>1017.1</v>
      </c>
      <c r="K23" s="41">
        <f t="shared" si="22"/>
        <v>39.12738847441296</v>
      </c>
    </row>
    <row r="24" spans="1:12" ht="45.6" x14ac:dyDescent="0.25">
      <c r="A24" s="32" t="s">
        <v>73</v>
      </c>
      <c r="B24" s="26" t="s">
        <v>68</v>
      </c>
      <c r="C24" s="48">
        <f t="shared" si="20"/>
        <v>32703.022000000001</v>
      </c>
      <c r="D24" s="48">
        <v>30105.5</v>
      </c>
      <c r="E24" s="48">
        <v>1527.9</v>
      </c>
      <c r="F24" s="48">
        <v>1069.6220000000001</v>
      </c>
      <c r="G24" s="48">
        <f t="shared" si="21"/>
        <v>9596</v>
      </c>
      <c r="H24" s="48">
        <v>8790</v>
      </c>
      <c r="I24" s="48">
        <v>446.1</v>
      </c>
      <c r="J24" s="48">
        <v>359.9</v>
      </c>
      <c r="K24" s="41">
        <f t="shared" si="22"/>
        <v>29.342854002911412</v>
      </c>
    </row>
    <row r="25" spans="1:12" ht="68.400000000000006" x14ac:dyDescent="0.25">
      <c r="A25" s="32" t="s">
        <v>77</v>
      </c>
      <c r="B25" s="26" t="s">
        <v>68</v>
      </c>
      <c r="C25" s="48">
        <f t="shared" ref="C25:C28" si="23">D25+E25+F25</f>
        <v>244.16236000000001</v>
      </c>
      <c r="D25" s="48"/>
      <c r="E25" s="48"/>
      <c r="F25" s="48">
        <v>244.16236000000001</v>
      </c>
      <c r="G25" s="48">
        <f t="shared" ref="G25:G28" si="24">H25+I25+J25</f>
        <v>0</v>
      </c>
      <c r="H25" s="48"/>
      <c r="I25" s="48"/>
      <c r="J25" s="48"/>
      <c r="K25" s="41">
        <f t="shared" ref="K25:K28" si="25">G25/C25*100</f>
        <v>0</v>
      </c>
    </row>
    <row r="26" spans="1:12" ht="45.6" x14ac:dyDescent="0.25">
      <c r="A26" s="32" t="s">
        <v>78</v>
      </c>
      <c r="B26" s="26" t="s">
        <v>68</v>
      </c>
      <c r="C26" s="48">
        <f t="shared" si="23"/>
        <v>8238.3036400000001</v>
      </c>
      <c r="D26" s="48"/>
      <c r="E26" s="48"/>
      <c r="F26" s="48">
        <v>8238.3036400000001</v>
      </c>
      <c r="G26" s="48">
        <f t="shared" si="24"/>
        <v>8238.3036400000001</v>
      </c>
      <c r="H26" s="48"/>
      <c r="I26" s="48"/>
      <c r="J26" s="48">
        <v>8238.3036400000001</v>
      </c>
      <c r="K26" s="41">
        <f t="shared" si="25"/>
        <v>100</v>
      </c>
    </row>
    <row r="27" spans="1:12" ht="91.2" x14ac:dyDescent="0.25">
      <c r="A27" s="32" t="s">
        <v>79</v>
      </c>
      <c r="B27" s="26" t="s">
        <v>68</v>
      </c>
      <c r="C27" s="48">
        <f t="shared" si="23"/>
        <v>1250</v>
      </c>
      <c r="D27" s="48"/>
      <c r="E27" s="48"/>
      <c r="F27" s="48">
        <v>1250</v>
      </c>
      <c r="G27" s="48">
        <f t="shared" si="24"/>
        <v>1250</v>
      </c>
      <c r="H27" s="48"/>
      <c r="I27" s="48"/>
      <c r="J27" s="48">
        <v>1250</v>
      </c>
      <c r="K27" s="41">
        <f t="shared" si="25"/>
        <v>100</v>
      </c>
    </row>
    <row r="28" spans="1:12" ht="45.6" x14ac:dyDescent="0.25">
      <c r="A28" s="32" t="s">
        <v>80</v>
      </c>
      <c r="B28" s="26" t="s">
        <v>68</v>
      </c>
      <c r="C28" s="48">
        <f t="shared" si="23"/>
        <v>858</v>
      </c>
      <c r="D28" s="48"/>
      <c r="E28" s="48"/>
      <c r="F28" s="48">
        <v>858</v>
      </c>
      <c r="G28" s="48">
        <f t="shared" si="24"/>
        <v>858</v>
      </c>
      <c r="H28" s="48"/>
      <c r="I28" s="48"/>
      <c r="J28" s="48">
        <v>858</v>
      </c>
      <c r="K28" s="41">
        <f t="shared" si="25"/>
        <v>100</v>
      </c>
    </row>
    <row r="29" spans="1:12" ht="45" customHeight="1" x14ac:dyDescent="0.25">
      <c r="A29" s="18" t="s">
        <v>0</v>
      </c>
      <c r="B29" s="23"/>
      <c r="C29" s="47">
        <f t="shared" si="4"/>
        <v>799439.11913999997</v>
      </c>
      <c r="D29" s="47">
        <f>D30+D31</f>
        <v>728794</v>
      </c>
      <c r="E29" s="47">
        <f t="shared" ref="E29:F29" si="26">E30+E31</f>
        <v>37215</v>
      </c>
      <c r="F29" s="47">
        <f t="shared" si="26"/>
        <v>33430.119139999995</v>
      </c>
      <c r="G29" s="47">
        <f t="shared" si="5"/>
        <v>106048.1</v>
      </c>
      <c r="H29" s="47">
        <f>H30+H31</f>
        <v>88894.6</v>
      </c>
      <c r="I29" s="47">
        <f t="shared" ref="I29:J29" si="27">I30+I31</f>
        <v>4539.3</v>
      </c>
      <c r="J29" s="47">
        <f t="shared" si="27"/>
        <v>12614.2</v>
      </c>
      <c r="K29" s="41">
        <f t="shared" si="1"/>
        <v>13.265312825081876</v>
      </c>
    </row>
    <row r="30" spans="1:12" ht="205.2" x14ac:dyDescent="0.25">
      <c r="A30" s="15" t="s">
        <v>26</v>
      </c>
      <c r="B30" s="26" t="s">
        <v>70</v>
      </c>
      <c r="C30" s="48">
        <f t="shared" si="4"/>
        <v>796876.61913999997</v>
      </c>
      <c r="D30" s="48">
        <v>728794</v>
      </c>
      <c r="E30" s="48">
        <v>37215</v>
      </c>
      <c r="F30" s="48">
        <v>30867.619139999999</v>
      </c>
      <c r="G30" s="48">
        <f t="shared" si="5"/>
        <v>106048.1</v>
      </c>
      <c r="H30" s="48">
        <v>88894.6</v>
      </c>
      <c r="I30" s="48">
        <v>4539.3</v>
      </c>
      <c r="J30" s="48">
        <v>12614.2</v>
      </c>
      <c r="K30" s="41">
        <f t="shared" si="1"/>
        <v>13.307969822787442</v>
      </c>
    </row>
    <row r="31" spans="1:12" ht="50.4" x14ac:dyDescent="0.25">
      <c r="A31" s="58" t="s">
        <v>48</v>
      </c>
      <c r="B31" s="26" t="s">
        <v>68</v>
      </c>
      <c r="C31" s="48">
        <f t="shared" si="4"/>
        <v>2562.5</v>
      </c>
      <c r="D31" s="48"/>
      <c r="E31" s="48"/>
      <c r="F31" s="48">
        <v>2562.5</v>
      </c>
      <c r="G31" s="48">
        <f t="shared" si="5"/>
        <v>0</v>
      </c>
      <c r="H31" s="48"/>
      <c r="I31" s="48"/>
      <c r="J31" s="48"/>
      <c r="K31" s="41">
        <f t="shared" si="1"/>
        <v>0</v>
      </c>
    </row>
    <row r="32" spans="1:12" ht="60" customHeight="1" x14ac:dyDescent="0.25">
      <c r="A32" s="19" t="s">
        <v>16</v>
      </c>
      <c r="B32" s="24"/>
      <c r="C32" s="45">
        <f t="shared" ref="C32:J32" si="28">C33+C37+C49</f>
        <v>284886.50963000004</v>
      </c>
      <c r="D32" s="45">
        <f t="shared" si="28"/>
        <v>46053</v>
      </c>
      <c r="E32" s="45">
        <f t="shared" si="28"/>
        <v>130628.33</v>
      </c>
      <c r="F32" s="45">
        <f t="shared" si="28"/>
        <v>108205.17963</v>
      </c>
      <c r="G32" s="45">
        <f t="shared" si="28"/>
        <v>64933.170430000006</v>
      </c>
      <c r="H32" s="45">
        <f t="shared" si="28"/>
        <v>34879.9</v>
      </c>
      <c r="I32" s="45">
        <f t="shared" si="28"/>
        <v>382.5</v>
      </c>
      <c r="J32" s="45">
        <f t="shared" si="28"/>
        <v>29670.77043</v>
      </c>
      <c r="K32" s="44">
        <f>G32/C32*100</f>
        <v>22.792644872631136</v>
      </c>
    </row>
    <row r="33" spans="1:11" ht="30" x14ac:dyDescent="0.25">
      <c r="A33" s="18" t="s">
        <v>49</v>
      </c>
      <c r="B33" s="62"/>
      <c r="C33" s="47">
        <f>D33+E33+F33</f>
        <v>36575.5</v>
      </c>
      <c r="D33" s="47">
        <f>D34+D35+D36</f>
        <v>0</v>
      </c>
      <c r="E33" s="47">
        <f t="shared" ref="E33:F33" si="29">E34+E35+E36</f>
        <v>0</v>
      </c>
      <c r="F33" s="47">
        <f t="shared" si="29"/>
        <v>36575.5</v>
      </c>
      <c r="G33" s="47">
        <f>H33+I33+J33</f>
        <v>20984.7</v>
      </c>
      <c r="H33" s="47">
        <f>H34+H35+H36</f>
        <v>0</v>
      </c>
      <c r="I33" s="47">
        <f t="shared" ref="I33:J33" si="30">I34+I35+I36</f>
        <v>0</v>
      </c>
      <c r="J33" s="47">
        <f t="shared" si="30"/>
        <v>20984.7</v>
      </c>
      <c r="K33" s="43">
        <f t="shared" ref="K33:K35" si="31">G33/C33*100</f>
        <v>57.373651761425002</v>
      </c>
    </row>
    <row r="34" spans="1:11" ht="60" customHeight="1" x14ac:dyDescent="0.25">
      <c r="A34" s="15" t="s">
        <v>50</v>
      </c>
      <c r="B34" s="26" t="s">
        <v>68</v>
      </c>
      <c r="C34" s="48">
        <f>D34+E34+F34</f>
        <v>1700</v>
      </c>
      <c r="D34" s="48"/>
      <c r="E34" s="48"/>
      <c r="F34" s="48">
        <v>1700</v>
      </c>
      <c r="G34" s="48">
        <f t="shared" ref="G34:G36" si="32">H34+I34+J34</f>
        <v>0</v>
      </c>
      <c r="H34" s="48"/>
      <c r="I34" s="48"/>
      <c r="J34" s="48"/>
      <c r="K34" s="43">
        <f t="shared" si="31"/>
        <v>0</v>
      </c>
    </row>
    <row r="35" spans="1:11" ht="60" customHeight="1" x14ac:dyDescent="0.25">
      <c r="A35" s="15" t="s">
        <v>51</v>
      </c>
      <c r="B35" s="26" t="s">
        <v>68</v>
      </c>
      <c r="C35" s="48">
        <f>D35+E35+F35</f>
        <v>9300</v>
      </c>
      <c r="D35" s="48"/>
      <c r="E35" s="48"/>
      <c r="F35" s="48">
        <v>9300</v>
      </c>
      <c r="G35" s="48">
        <f t="shared" si="32"/>
        <v>0</v>
      </c>
      <c r="H35" s="48"/>
      <c r="I35" s="48"/>
      <c r="J35" s="48"/>
      <c r="K35" s="43">
        <f t="shared" si="31"/>
        <v>0</v>
      </c>
    </row>
    <row r="36" spans="1:11" ht="60" customHeight="1" x14ac:dyDescent="0.25">
      <c r="A36" s="15" t="s">
        <v>81</v>
      </c>
      <c r="B36" s="26" t="s">
        <v>68</v>
      </c>
      <c r="C36" s="48">
        <f>D36+E36+F36</f>
        <v>25575.5</v>
      </c>
      <c r="D36" s="48"/>
      <c r="E36" s="48"/>
      <c r="F36" s="48">
        <v>25575.5</v>
      </c>
      <c r="G36" s="48">
        <f t="shared" si="32"/>
        <v>20984.7</v>
      </c>
      <c r="H36" s="48"/>
      <c r="I36" s="48"/>
      <c r="J36" s="48">
        <v>20984.7</v>
      </c>
      <c r="K36" s="43">
        <f t="shared" ref="K36" si="33">G36/C36*100</f>
        <v>82.050008797481965</v>
      </c>
    </row>
    <row r="37" spans="1:11" ht="27.75" customHeight="1" x14ac:dyDescent="0.25">
      <c r="A37" s="17" t="s">
        <v>17</v>
      </c>
      <c r="B37" s="17"/>
      <c r="C37" s="47">
        <f t="shared" ref="C37:C52" si="34">D37+E37+F37</f>
        <v>233638.60963000002</v>
      </c>
      <c r="D37" s="47">
        <f>D38+D39+D41+D40+D42+D43+D44+D45+D46+D47+D48</f>
        <v>46053</v>
      </c>
      <c r="E37" s="47">
        <f t="shared" ref="E37:F37" si="35">E38+E39+E41+E40+E42+E43+E44+E45+E46+E47+E48</f>
        <v>130628.33</v>
      </c>
      <c r="F37" s="47">
        <f t="shared" si="35"/>
        <v>56957.279629999997</v>
      </c>
      <c r="G37" s="47">
        <f t="shared" ref="G37:G67" si="36">H37+I37+J37</f>
        <v>37861.308400000002</v>
      </c>
      <c r="H37" s="47">
        <f t="shared" ref="H37" si="37">H38+H39+H41+H40+H42+H43+H44+H45+H46+H47+H48</f>
        <v>34879.9</v>
      </c>
      <c r="I37" s="47">
        <f t="shared" ref="I37" si="38">I38+I39+I41+I40+I42+I43+I44+I45+I46+I47+I48</f>
        <v>382.5</v>
      </c>
      <c r="J37" s="47">
        <f t="shared" ref="J37" si="39">J38+J39+J41+J40+J42+J43+J44+J45+J46+J47+J48</f>
        <v>2598.9083999999998</v>
      </c>
      <c r="K37" s="43">
        <f t="shared" ref="K37:K67" si="40">G37/C37*100</f>
        <v>16.20507349361425</v>
      </c>
    </row>
    <row r="38" spans="1:11" ht="91.2" x14ac:dyDescent="0.25">
      <c r="A38" s="32" t="s">
        <v>52</v>
      </c>
      <c r="B38" s="26" t="s">
        <v>68</v>
      </c>
      <c r="C38" s="48">
        <f t="shared" si="34"/>
        <v>11048.7</v>
      </c>
      <c r="D38" s="48"/>
      <c r="E38" s="48"/>
      <c r="F38" s="48">
        <v>11048.7</v>
      </c>
      <c r="G38" s="48">
        <f t="shared" si="36"/>
        <v>1048.5999999999999</v>
      </c>
      <c r="H38" s="48"/>
      <c r="I38" s="48"/>
      <c r="J38" s="48">
        <v>1048.5999999999999</v>
      </c>
      <c r="K38" s="41">
        <f t="shared" si="40"/>
        <v>9.4907093142179608</v>
      </c>
    </row>
    <row r="39" spans="1:11" ht="68.400000000000006" x14ac:dyDescent="0.25">
      <c r="A39" s="32" t="s">
        <v>53</v>
      </c>
      <c r="B39" s="26" t="s">
        <v>68</v>
      </c>
      <c r="C39" s="48">
        <f t="shared" si="34"/>
        <v>32671.314629999997</v>
      </c>
      <c r="D39" s="48">
        <v>32344.6</v>
      </c>
      <c r="E39" s="48">
        <v>261.37</v>
      </c>
      <c r="F39" s="48">
        <v>65.344629999999995</v>
      </c>
      <c r="G39" s="48">
        <f t="shared" si="36"/>
        <v>32671.244400000003</v>
      </c>
      <c r="H39" s="48">
        <v>32344.5</v>
      </c>
      <c r="I39" s="48">
        <v>261.39999999999998</v>
      </c>
      <c r="J39" s="48">
        <v>65.344399999999993</v>
      </c>
      <c r="K39" s="41">
        <f t="shared" si="40"/>
        <v>99.999785040789476</v>
      </c>
    </row>
    <row r="40" spans="1:11" ht="100.8" x14ac:dyDescent="0.25">
      <c r="A40" s="56" t="s">
        <v>100</v>
      </c>
      <c r="B40" s="26" t="s">
        <v>68</v>
      </c>
      <c r="C40" s="48">
        <f t="shared" ref="C40" si="41">D40+E40+F40</f>
        <v>9400</v>
      </c>
      <c r="D40" s="48"/>
      <c r="E40" s="48"/>
      <c r="F40" s="48">
        <v>9400</v>
      </c>
      <c r="G40" s="48">
        <f t="shared" ref="G40" si="42">H40+I40+J40</f>
        <v>861.8</v>
      </c>
      <c r="H40" s="48"/>
      <c r="I40" s="48"/>
      <c r="J40" s="48">
        <v>861.8</v>
      </c>
      <c r="K40" s="41">
        <f t="shared" si="40"/>
        <v>9.1680851063829785</v>
      </c>
    </row>
    <row r="41" spans="1:11" ht="75.599999999999994" x14ac:dyDescent="0.25">
      <c r="A41" s="58" t="s">
        <v>74</v>
      </c>
      <c r="B41" s="26" t="s">
        <v>68</v>
      </c>
      <c r="C41" s="48">
        <f t="shared" si="34"/>
        <v>14876.875</v>
      </c>
      <c r="D41" s="48">
        <v>13708.4</v>
      </c>
      <c r="E41" s="48">
        <v>654.76</v>
      </c>
      <c r="F41" s="48">
        <v>513.71500000000003</v>
      </c>
      <c r="G41" s="48">
        <f t="shared" si="36"/>
        <v>2790.2</v>
      </c>
      <c r="H41" s="48">
        <v>2535.4</v>
      </c>
      <c r="I41" s="48">
        <v>121.1</v>
      </c>
      <c r="J41" s="48">
        <v>133.69999999999999</v>
      </c>
      <c r="K41" s="41">
        <f t="shared" si="40"/>
        <v>18.755282947527622</v>
      </c>
    </row>
    <row r="42" spans="1:11" ht="126" x14ac:dyDescent="0.25">
      <c r="A42" s="58" t="s">
        <v>54</v>
      </c>
      <c r="B42" s="26" t="s">
        <v>14</v>
      </c>
      <c r="C42" s="48">
        <f t="shared" ref="C42:C48" si="43">D42+E42+F42</f>
        <v>510</v>
      </c>
      <c r="D42" s="48"/>
      <c r="E42" s="48"/>
      <c r="F42" s="48">
        <v>510</v>
      </c>
      <c r="G42" s="48">
        <f t="shared" ref="G42:G49" si="44">H42+I42+J42</f>
        <v>489.464</v>
      </c>
      <c r="H42" s="48"/>
      <c r="I42" s="48"/>
      <c r="J42" s="48">
        <v>489.464</v>
      </c>
      <c r="K42" s="41">
        <f t="shared" ref="K42:K48" si="45">G42/C42*100</f>
        <v>95.973333333333329</v>
      </c>
    </row>
    <row r="43" spans="1:11" ht="126" x14ac:dyDescent="0.25">
      <c r="A43" s="59" t="s">
        <v>82</v>
      </c>
      <c r="B43" s="26" t="s">
        <v>14</v>
      </c>
      <c r="C43" s="48">
        <f t="shared" ref="C43" si="46">D43+E43+F43</f>
        <v>7.8140000000000001</v>
      </c>
      <c r="D43" s="48"/>
      <c r="E43" s="48"/>
      <c r="F43" s="48">
        <v>7.8140000000000001</v>
      </c>
      <c r="G43" s="48">
        <f t="shared" ref="G43" si="47">H43+I43+J43</f>
        <v>0</v>
      </c>
      <c r="H43" s="48"/>
      <c r="I43" s="48"/>
      <c r="J43" s="48"/>
      <c r="K43" s="41">
        <f t="shared" ref="K43" si="48">G43/C43*100</f>
        <v>0</v>
      </c>
    </row>
    <row r="44" spans="1:11" ht="108.6" customHeight="1" x14ac:dyDescent="0.25">
      <c r="A44" s="59" t="s">
        <v>30</v>
      </c>
      <c r="B44" s="26" t="s">
        <v>14</v>
      </c>
      <c r="C44" s="48">
        <f t="shared" si="43"/>
        <v>1011.3025</v>
      </c>
      <c r="D44" s="48"/>
      <c r="E44" s="48">
        <v>801.43</v>
      </c>
      <c r="F44" s="48">
        <v>209.8725</v>
      </c>
      <c r="G44" s="48">
        <f t="shared" si="44"/>
        <v>0</v>
      </c>
      <c r="H44" s="48"/>
      <c r="I44" s="48"/>
      <c r="J44" s="48"/>
      <c r="K44" s="41">
        <f t="shared" si="45"/>
        <v>0</v>
      </c>
    </row>
    <row r="45" spans="1:11" ht="50.4" x14ac:dyDescent="0.25">
      <c r="A45" s="59" t="s">
        <v>31</v>
      </c>
      <c r="B45" s="26" t="s">
        <v>14</v>
      </c>
      <c r="C45" s="48">
        <f t="shared" si="43"/>
        <v>8149.42</v>
      </c>
      <c r="D45" s="48"/>
      <c r="E45" s="48">
        <v>6452.3</v>
      </c>
      <c r="F45" s="48">
        <v>1697.12</v>
      </c>
      <c r="G45" s="48">
        <f t="shared" si="44"/>
        <v>0</v>
      </c>
      <c r="H45" s="48"/>
      <c r="I45" s="48"/>
      <c r="J45" s="48"/>
      <c r="K45" s="41">
        <f t="shared" si="45"/>
        <v>0</v>
      </c>
    </row>
    <row r="46" spans="1:11" ht="126" x14ac:dyDescent="0.25">
      <c r="A46" s="59" t="s">
        <v>32</v>
      </c>
      <c r="B46" s="26" t="s">
        <v>14</v>
      </c>
      <c r="C46" s="48">
        <f t="shared" si="43"/>
        <v>3197.4434999999999</v>
      </c>
      <c r="D46" s="48"/>
      <c r="E46" s="48">
        <v>2532.33</v>
      </c>
      <c r="F46" s="48">
        <v>665.11350000000004</v>
      </c>
      <c r="G46" s="48">
        <f t="shared" si="44"/>
        <v>0</v>
      </c>
      <c r="H46" s="48"/>
      <c r="I46" s="48"/>
      <c r="J46" s="48"/>
      <c r="K46" s="41">
        <f t="shared" si="45"/>
        <v>0</v>
      </c>
    </row>
    <row r="47" spans="1:11" ht="126" x14ac:dyDescent="0.25">
      <c r="A47" s="59" t="s">
        <v>33</v>
      </c>
      <c r="B47" s="26" t="s">
        <v>14</v>
      </c>
      <c r="C47" s="48">
        <f t="shared" si="43"/>
        <v>11431.24</v>
      </c>
      <c r="D47" s="48"/>
      <c r="E47" s="48">
        <v>9056.14</v>
      </c>
      <c r="F47" s="48">
        <v>2375.1</v>
      </c>
      <c r="G47" s="48">
        <f t="shared" si="44"/>
        <v>0</v>
      </c>
      <c r="H47" s="48"/>
      <c r="I47" s="48"/>
      <c r="J47" s="48"/>
      <c r="K47" s="41">
        <f t="shared" si="45"/>
        <v>0</v>
      </c>
    </row>
    <row r="48" spans="1:11" ht="55.8" customHeight="1" x14ac:dyDescent="0.25">
      <c r="A48" s="58" t="s">
        <v>34</v>
      </c>
      <c r="B48" s="26" t="s">
        <v>14</v>
      </c>
      <c r="C48" s="48">
        <f t="shared" si="43"/>
        <v>141334.5</v>
      </c>
      <c r="D48" s="48"/>
      <c r="E48" s="48">
        <v>110870</v>
      </c>
      <c r="F48" s="48">
        <v>30464.5</v>
      </c>
      <c r="G48" s="48">
        <f t="shared" si="44"/>
        <v>0</v>
      </c>
      <c r="H48" s="48"/>
      <c r="I48" s="48"/>
      <c r="J48" s="48"/>
      <c r="K48" s="41">
        <f t="shared" si="45"/>
        <v>0</v>
      </c>
    </row>
    <row r="49" spans="1:11" ht="39" customHeight="1" x14ac:dyDescent="0.25">
      <c r="A49" s="61" t="s">
        <v>21</v>
      </c>
      <c r="B49" s="26"/>
      <c r="C49" s="47">
        <f t="shared" si="34"/>
        <v>14672.4</v>
      </c>
      <c r="D49" s="47">
        <f>D50+D51+D52+D53+D54+D55+D56+D57+D58+D59+D60+D61</f>
        <v>0</v>
      </c>
      <c r="E49" s="47">
        <f t="shared" ref="E49:F49" si="49">E50+E51+E52+E53+E54+E55+E56+E57+E58+E59+E60+E61</f>
        <v>0</v>
      </c>
      <c r="F49" s="47">
        <f t="shared" si="49"/>
        <v>14672.4</v>
      </c>
      <c r="G49" s="47">
        <f t="shared" si="44"/>
        <v>6087.1620299999995</v>
      </c>
      <c r="H49" s="47">
        <f t="shared" ref="H49" si="50">H50+H51+H52+H53+H54+H55+H56+H57+H58+H59+H60+H61</f>
        <v>0</v>
      </c>
      <c r="I49" s="47">
        <f t="shared" ref="I49" si="51">I50+I51+I52+I53+I54+I55+I56+I57+I58+I59+I60+I61</f>
        <v>0</v>
      </c>
      <c r="J49" s="47">
        <f t="shared" ref="J49" si="52">J50+J51+J52+J53+J54+J55+J56+J57+J58+J59+J60+J61</f>
        <v>6087.1620299999995</v>
      </c>
      <c r="K49" s="41">
        <f t="shared" si="40"/>
        <v>41.487159769362883</v>
      </c>
    </row>
    <row r="50" spans="1:11" ht="61.8" customHeight="1" x14ac:dyDescent="0.25">
      <c r="A50" s="50" t="s">
        <v>27</v>
      </c>
      <c r="B50" s="26" t="s">
        <v>14</v>
      </c>
      <c r="C50" s="48">
        <f t="shared" si="34"/>
        <v>5430</v>
      </c>
      <c r="D50" s="48"/>
      <c r="E50" s="48"/>
      <c r="F50" s="48">
        <v>5430</v>
      </c>
      <c r="G50" s="48">
        <f t="shared" si="36"/>
        <v>4.9410299999999996</v>
      </c>
      <c r="H50" s="48"/>
      <c r="I50" s="48"/>
      <c r="J50" s="48">
        <v>4.9410299999999996</v>
      </c>
      <c r="K50" s="41">
        <f t="shared" si="40"/>
        <v>9.0995027624309374E-2</v>
      </c>
    </row>
    <row r="51" spans="1:11" ht="61.8" customHeight="1" x14ac:dyDescent="0.25">
      <c r="A51" s="50" t="s">
        <v>83</v>
      </c>
      <c r="B51" s="26" t="s">
        <v>14</v>
      </c>
      <c r="C51" s="48">
        <f t="shared" ref="C51" si="53">D51+E51+F51</f>
        <v>550</v>
      </c>
      <c r="D51" s="48"/>
      <c r="E51" s="48"/>
      <c r="F51" s="48">
        <v>550</v>
      </c>
      <c r="G51" s="48">
        <f t="shared" ref="G51" si="54">H51+I51+J51</f>
        <v>9.6</v>
      </c>
      <c r="H51" s="48"/>
      <c r="I51" s="48"/>
      <c r="J51" s="48">
        <v>9.6</v>
      </c>
      <c r="K51" s="41">
        <f t="shared" ref="K51" si="55">G51/C51*100</f>
        <v>1.7454545454545456</v>
      </c>
    </row>
    <row r="52" spans="1:11" ht="100.8" x14ac:dyDescent="0.25">
      <c r="A52" s="58" t="s">
        <v>55</v>
      </c>
      <c r="B52" s="26" t="s">
        <v>14</v>
      </c>
      <c r="C52" s="48">
        <f t="shared" si="34"/>
        <v>210</v>
      </c>
      <c r="D52" s="48"/>
      <c r="E52" s="48"/>
      <c r="F52" s="48">
        <v>210</v>
      </c>
      <c r="G52" s="48">
        <f t="shared" si="36"/>
        <v>0</v>
      </c>
      <c r="H52" s="48"/>
      <c r="I52" s="48"/>
      <c r="J52" s="48"/>
      <c r="K52" s="41">
        <f t="shared" si="40"/>
        <v>0</v>
      </c>
    </row>
    <row r="53" spans="1:11" ht="68.400000000000006" x14ac:dyDescent="0.25">
      <c r="A53" s="50" t="s">
        <v>56</v>
      </c>
      <c r="B53" s="26" t="s">
        <v>14</v>
      </c>
      <c r="C53" s="48">
        <f t="shared" ref="C53:C61" si="56">D53+E53+F53</f>
        <v>210</v>
      </c>
      <c r="D53" s="48"/>
      <c r="E53" s="48"/>
      <c r="F53" s="48">
        <v>210</v>
      </c>
      <c r="G53" s="48">
        <f t="shared" ref="G53:G61" si="57">H53+I53+J53</f>
        <v>167</v>
      </c>
      <c r="H53" s="48"/>
      <c r="I53" s="48"/>
      <c r="J53" s="48">
        <v>167</v>
      </c>
      <c r="K53" s="41">
        <f t="shared" ref="K53:K61" si="58">G53/C53*100</f>
        <v>79.523809523809518</v>
      </c>
    </row>
    <row r="54" spans="1:11" ht="68.400000000000006" x14ac:dyDescent="0.25">
      <c r="A54" s="50" t="s">
        <v>57</v>
      </c>
      <c r="B54" s="26" t="s">
        <v>14</v>
      </c>
      <c r="C54" s="48">
        <f t="shared" si="56"/>
        <v>210</v>
      </c>
      <c r="D54" s="48"/>
      <c r="E54" s="48"/>
      <c r="F54" s="48">
        <v>210</v>
      </c>
      <c r="G54" s="48">
        <f t="shared" si="57"/>
        <v>0</v>
      </c>
      <c r="H54" s="48"/>
      <c r="I54" s="48"/>
      <c r="J54" s="48"/>
      <c r="K54" s="41">
        <f t="shared" si="58"/>
        <v>0</v>
      </c>
    </row>
    <row r="55" spans="1:11" ht="91.2" x14ac:dyDescent="0.25">
      <c r="A55" s="50" t="s">
        <v>84</v>
      </c>
      <c r="B55" s="26" t="s">
        <v>14</v>
      </c>
      <c r="C55" s="48">
        <f t="shared" si="56"/>
        <v>210</v>
      </c>
      <c r="D55" s="48"/>
      <c r="E55" s="48"/>
      <c r="F55" s="48">
        <v>210</v>
      </c>
      <c r="G55" s="48">
        <f t="shared" si="57"/>
        <v>0</v>
      </c>
      <c r="H55" s="48"/>
      <c r="I55" s="48"/>
      <c r="J55" s="48"/>
      <c r="K55" s="41">
        <f t="shared" si="58"/>
        <v>0</v>
      </c>
    </row>
    <row r="56" spans="1:11" ht="45.6" x14ac:dyDescent="0.25">
      <c r="A56" s="50" t="s">
        <v>58</v>
      </c>
      <c r="B56" s="26" t="s">
        <v>14</v>
      </c>
      <c r="C56" s="48">
        <f t="shared" si="56"/>
        <v>1050</v>
      </c>
      <c r="D56" s="48"/>
      <c r="E56" s="48"/>
      <c r="F56" s="48">
        <v>1050</v>
      </c>
      <c r="G56" s="48">
        <f t="shared" si="57"/>
        <v>0</v>
      </c>
      <c r="H56" s="48"/>
      <c r="I56" s="48"/>
      <c r="J56" s="48"/>
      <c r="K56" s="41">
        <f t="shared" si="58"/>
        <v>0</v>
      </c>
    </row>
    <row r="57" spans="1:11" ht="45.6" x14ac:dyDescent="0.25">
      <c r="A57" s="50" t="s">
        <v>59</v>
      </c>
      <c r="B57" s="26" t="s">
        <v>14</v>
      </c>
      <c r="C57" s="48">
        <f t="shared" si="56"/>
        <v>4407.3</v>
      </c>
      <c r="D57" s="48"/>
      <c r="E57" s="48"/>
      <c r="F57" s="48">
        <v>4407.3</v>
      </c>
      <c r="G57" s="48">
        <f t="shared" si="57"/>
        <v>4246.3</v>
      </c>
      <c r="H57" s="48"/>
      <c r="I57" s="48"/>
      <c r="J57" s="48">
        <v>4246.3</v>
      </c>
      <c r="K57" s="41">
        <f t="shared" si="58"/>
        <v>96.346969800104375</v>
      </c>
    </row>
    <row r="58" spans="1:11" ht="68.400000000000006" x14ac:dyDescent="0.25">
      <c r="A58" s="50" t="s">
        <v>60</v>
      </c>
      <c r="B58" s="26" t="s">
        <v>14</v>
      </c>
      <c r="C58" s="48">
        <f t="shared" ref="C58:C59" si="59">D58+E58+F58</f>
        <v>1316.5</v>
      </c>
      <c r="D58" s="48"/>
      <c r="E58" s="48"/>
      <c r="F58" s="48">
        <v>1316.5</v>
      </c>
      <c r="G58" s="48">
        <f t="shared" ref="G58:G59" si="60">H58+I58+J58</f>
        <v>1187.5999999999999</v>
      </c>
      <c r="H58" s="48"/>
      <c r="I58" s="48"/>
      <c r="J58" s="48">
        <v>1187.5999999999999</v>
      </c>
      <c r="K58" s="41">
        <f t="shared" ref="K58:K59" si="61">G58/C58*100</f>
        <v>90.208887200911505</v>
      </c>
    </row>
    <row r="59" spans="1:11" ht="68.400000000000006" x14ac:dyDescent="0.25">
      <c r="A59" s="50" t="s">
        <v>61</v>
      </c>
      <c r="B59" s="26" t="s">
        <v>14</v>
      </c>
      <c r="C59" s="48">
        <f t="shared" si="59"/>
        <v>558.6</v>
      </c>
      <c r="D59" s="48"/>
      <c r="E59" s="48"/>
      <c r="F59" s="48">
        <v>558.6</v>
      </c>
      <c r="G59" s="48">
        <f t="shared" si="60"/>
        <v>471.721</v>
      </c>
      <c r="H59" s="48"/>
      <c r="I59" s="48"/>
      <c r="J59" s="48">
        <v>471.721</v>
      </c>
      <c r="K59" s="41">
        <f t="shared" si="61"/>
        <v>84.447010383100604</v>
      </c>
    </row>
    <row r="60" spans="1:11" ht="45.6" x14ac:dyDescent="0.25">
      <c r="A60" s="50" t="s">
        <v>85</v>
      </c>
      <c r="B60" s="26" t="s">
        <v>14</v>
      </c>
      <c r="C60" s="48">
        <f t="shared" si="56"/>
        <v>260</v>
      </c>
      <c r="D60" s="48"/>
      <c r="E60" s="48"/>
      <c r="F60" s="48">
        <v>260</v>
      </c>
      <c r="G60" s="48">
        <f t="shared" si="57"/>
        <v>0</v>
      </c>
      <c r="H60" s="48"/>
      <c r="I60" s="48"/>
      <c r="J60" s="48"/>
      <c r="K60" s="41">
        <f t="shared" si="58"/>
        <v>0</v>
      </c>
    </row>
    <row r="61" spans="1:11" ht="45.6" x14ac:dyDescent="0.25">
      <c r="A61" s="50" t="s">
        <v>86</v>
      </c>
      <c r="B61" s="26" t="s">
        <v>14</v>
      </c>
      <c r="C61" s="48">
        <f t="shared" si="56"/>
        <v>260</v>
      </c>
      <c r="D61" s="48"/>
      <c r="E61" s="48"/>
      <c r="F61" s="48">
        <v>260</v>
      </c>
      <c r="G61" s="48">
        <f t="shared" si="57"/>
        <v>0</v>
      </c>
      <c r="H61" s="48"/>
      <c r="I61" s="48"/>
      <c r="J61" s="48"/>
      <c r="K61" s="41">
        <f t="shared" si="58"/>
        <v>0</v>
      </c>
    </row>
    <row r="62" spans="1:11" ht="34.799999999999997" customHeight="1" x14ac:dyDescent="0.25">
      <c r="A62" s="51" t="s">
        <v>22</v>
      </c>
      <c r="B62" s="53"/>
      <c r="C62" s="45">
        <f>C63</f>
        <v>57901.004999999997</v>
      </c>
      <c r="D62" s="45">
        <f t="shared" ref="D62:J62" si="62">D63</f>
        <v>19357.8</v>
      </c>
      <c r="E62" s="45">
        <f t="shared" si="62"/>
        <v>17050.424999999999</v>
      </c>
      <c r="F62" s="45">
        <f t="shared" si="62"/>
        <v>21492.78</v>
      </c>
      <c r="G62" s="45">
        <f t="shared" si="62"/>
        <v>18341.647819999998</v>
      </c>
      <c r="H62" s="45">
        <f t="shared" si="62"/>
        <v>15199.1</v>
      </c>
      <c r="I62" s="45">
        <f t="shared" si="62"/>
        <v>122.8</v>
      </c>
      <c r="J62" s="45">
        <f t="shared" si="62"/>
        <v>3019.7478199999996</v>
      </c>
      <c r="K62" s="39">
        <f t="shared" si="40"/>
        <v>31.677598376746651</v>
      </c>
    </row>
    <row r="63" spans="1:11" ht="36.6" customHeight="1" x14ac:dyDescent="0.25">
      <c r="A63" s="52" t="s">
        <v>23</v>
      </c>
      <c r="B63" s="26"/>
      <c r="C63" s="47">
        <f t="shared" ref="C63:C67" si="63">D63+E63+F63</f>
        <v>57901.004999999997</v>
      </c>
      <c r="D63" s="47">
        <f>D64+D65+D66+D67+D68+D69+D70+D71+D72+D73+D74</f>
        <v>19357.8</v>
      </c>
      <c r="E63" s="47">
        <f t="shared" ref="E63:F63" si="64">E64+E65+E66+E67+E68+E69+E70+E71+E72+E73+E74</f>
        <v>17050.424999999999</v>
      </c>
      <c r="F63" s="47">
        <f t="shared" si="64"/>
        <v>21492.78</v>
      </c>
      <c r="G63" s="47">
        <f>H63+I63+J63</f>
        <v>18341.647819999998</v>
      </c>
      <c r="H63" s="47">
        <f t="shared" ref="H63" si="65">H64+H65+H66+H67+H68+H69+H70+H71+H72+H73+H74</f>
        <v>15199.1</v>
      </c>
      <c r="I63" s="47">
        <f t="shared" ref="I63" si="66">I64+I65+I66+I67+I68+I69+I70+I71+I72+I73+I74</f>
        <v>122.8</v>
      </c>
      <c r="J63" s="47">
        <f t="shared" ref="J63" si="67">J64+J65+J66+J67+J68+J69+J70+J71+J72+J73+J74</f>
        <v>3019.7478199999996</v>
      </c>
      <c r="K63" s="43">
        <f t="shared" si="40"/>
        <v>31.677598376746651</v>
      </c>
    </row>
    <row r="64" spans="1:11" ht="91.2" x14ac:dyDescent="0.25">
      <c r="A64" s="36" t="s">
        <v>87</v>
      </c>
      <c r="B64" s="26" t="s">
        <v>14</v>
      </c>
      <c r="C64" s="48">
        <f t="shared" ref="C64" si="68">D64+E64+F64</f>
        <v>23949.105</v>
      </c>
      <c r="D64" s="48">
        <v>3034.8</v>
      </c>
      <c r="E64" s="48">
        <v>13718.504999999999</v>
      </c>
      <c r="F64" s="48">
        <v>7195.8</v>
      </c>
      <c r="G64" s="48">
        <f t="shared" ref="G64" si="69">H64+I64+J64</f>
        <v>2017.7</v>
      </c>
      <c r="H64" s="48"/>
      <c r="I64" s="48"/>
      <c r="J64" s="48">
        <v>2017.7</v>
      </c>
      <c r="K64" s="41">
        <f t="shared" ref="K64" si="70">G64/C64*100</f>
        <v>8.4249494918494872</v>
      </c>
    </row>
    <row r="65" spans="1:11" ht="102" customHeight="1" x14ac:dyDescent="0.25">
      <c r="A65" s="36" t="s">
        <v>24</v>
      </c>
      <c r="B65" s="26" t="s">
        <v>14</v>
      </c>
      <c r="C65" s="48">
        <f t="shared" si="63"/>
        <v>16761.899999999998</v>
      </c>
      <c r="D65" s="48">
        <v>16323</v>
      </c>
      <c r="E65" s="48">
        <v>131.91999999999999</v>
      </c>
      <c r="F65" s="48">
        <v>306.98</v>
      </c>
      <c r="G65" s="48">
        <f t="shared" si="36"/>
        <v>15574.4</v>
      </c>
      <c r="H65" s="48">
        <v>15199.1</v>
      </c>
      <c r="I65" s="48">
        <v>122.8</v>
      </c>
      <c r="J65" s="48">
        <v>252.5</v>
      </c>
      <c r="K65" s="41">
        <f t="shared" si="40"/>
        <v>92.915480941898011</v>
      </c>
    </row>
    <row r="66" spans="1:11" ht="114" x14ac:dyDescent="0.25">
      <c r="A66" s="36" t="s">
        <v>62</v>
      </c>
      <c r="B66" s="26" t="s">
        <v>14</v>
      </c>
      <c r="C66" s="48">
        <f t="shared" si="63"/>
        <v>8640</v>
      </c>
      <c r="D66" s="48"/>
      <c r="E66" s="48"/>
      <c r="F66" s="48">
        <v>8640</v>
      </c>
      <c r="G66" s="48">
        <f t="shared" si="36"/>
        <v>749.54782</v>
      </c>
      <c r="H66" s="48"/>
      <c r="I66" s="48"/>
      <c r="J66" s="48">
        <v>749.54782</v>
      </c>
      <c r="K66" s="41">
        <f t="shared" si="40"/>
        <v>8.6753219907407413</v>
      </c>
    </row>
    <row r="67" spans="1:11" ht="45.6" x14ac:dyDescent="0.25">
      <c r="A67" s="36" t="s">
        <v>64</v>
      </c>
      <c r="B67" s="26" t="s">
        <v>14</v>
      </c>
      <c r="C67" s="48">
        <f t="shared" si="63"/>
        <v>4010</v>
      </c>
      <c r="D67" s="48"/>
      <c r="E67" s="48">
        <v>3200</v>
      </c>
      <c r="F67" s="48">
        <v>810</v>
      </c>
      <c r="G67" s="48">
        <f t="shared" si="36"/>
        <v>0</v>
      </c>
      <c r="H67" s="48"/>
      <c r="I67" s="48"/>
      <c r="J67" s="48"/>
      <c r="K67" s="41">
        <f t="shared" si="40"/>
        <v>0</v>
      </c>
    </row>
    <row r="68" spans="1:11" ht="68.400000000000006" x14ac:dyDescent="0.25">
      <c r="A68" s="36" t="s">
        <v>63</v>
      </c>
      <c r="B68" s="26" t="s">
        <v>14</v>
      </c>
      <c r="C68" s="48">
        <f t="shared" ref="C68" si="71">D68+E68+F68</f>
        <v>3670</v>
      </c>
      <c r="D68" s="48"/>
      <c r="E68" s="48"/>
      <c r="F68" s="48">
        <v>3670</v>
      </c>
      <c r="G68" s="48">
        <f t="shared" ref="G68" si="72">H68+I68+J68</f>
        <v>0</v>
      </c>
      <c r="H68" s="48"/>
      <c r="I68" s="48"/>
      <c r="J68" s="48"/>
      <c r="K68" s="41">
        <f t="shared" ref="K68" si="73">G68/C68*100</f>
        <v>0</v>
      </c>
    </row>
    <row r="69" spans="1:11" ht="75.599999999999994" x14ac:dyDescent="0.25">
      <c r="A69" s="63" t="s">
        <v>88</v>
      </c>
      <c r="B69" s="26" t="s">
        <v>14</v>
      </c>
      <c r="C69" s="48">
        <f t="shared" ref="C69:C74" si="74">D69+E69+F69</f>
        <v>110</v>
      </c>
      <c r="D69" s="48"/>
      <c r="E69" s="48"/>
      <c r="F69" s="48">
        <v>110</v>
      </c>
      <c r="G69" s="48">
        <f t="shared" ref="G69:G74" si="75">H69+I69+J69</f>
        <v>0</v>
      </c>
      <c r="H69" s="48"/>
      <c r="I69" s="48"/>
      <c r="J69" s="48"/>
      <c r="K69" s="41">
        <f t="shared" ref="K69:K74" si="76">G69/C69*100</f>
        <v>0</v>
      </c>
    </row>
    <row r="70" spans="1:11" ht="75.599999999999994" x14ac:dyDescent="0.25">
      <c r="A70" s="63" t="s">
        <v>89</v>
      </c>
      <c r="B70" s="26" t="s">
        <v>14</v>
      </c>
      <c r="C70" s="48">
        <f t="shared" si="74"/>
        <v>120</v>
      </c>
      <c r="D70" s="48"/>
      <c r="E70" s="48"/>
      <c r="F70" s="48">
        <v>120</v>
      </c>
      <c r="G70" s="48">
        <f t="shared" si="75"/>
        <v>0</v>
      </c>
      <c r="H70" s="48"/>
      <c r="I70" s="48"/>
      <c r="J70" s="48"/>
      <c r="K70" s="41">
        <f t="shared" si="76"/>
        <v>0</v>
      </c>
    </row>
    <row r="71" spans="1:11" ht="75.599999999999994" x14ac:dyDescent="0.25">
      <c r="A71" s="63" t="s">
        <v>90</v>
      </c>
      <c r="B71" s="26" t="s">
        <v>14</v>
      </c>
      <c r="C71" s="48">
        <f t="shared" si="74"/>
        <v>170</v>
      </c>
      <c r="D71" s="48"/>
      <c r="E71" s="48"/>
      <c r="F71" s="48">
        <v>170</v>
      </c>
      <c r="G71" s="48">
        <f t="shared" si="75"/>
        <v>0</v>
      </c>
      <c r="H71" s="48"/>
      <c r="I71" s="48"/>
      <c r="J71" s="48"/>
      <c r="K71" s="41">
        <f t="shared" si="76"/>
        <v>0</v>
      </c>
    </row>
    <row r="72" spans="1:11" ht="75.599999999999994" x14ac:dyDescent="0.25">
      <c r="A72" s="63" t="s">
        <v>91</v>
      </c>
      <c r="B72" s="26" t="s">
        <v>14</v>
      </c>
      <c r="C72" s="48">
        <f t="shared" si="74"/>
        <v>110</v>
      </c>
      <c r="D72" s="48"/>
      <c r="E72" s="48"/>
      <c r="F72" s="48">
        <v>110</v>
      </c>
      <c r="G72" s="48">
        <f t="shared" si="75"/>
        <v>0</v>
      </c>
      <c r="H72" s="48"/>
      <c r="I72" s="48"/>
      <c r="J72" s="48"/>
      <c r="K72" s="41">
        <f t="shared" si="76"/>
        <v>0</v>
      </c>
    </row>
    <row r="73" spans="1:11" ht="75.599999999999994" x14ac:dyDescent="0.25">
      <c r="A73" s="63" t="s">
        <v>92</v>
      </c>
      <c r="B73" s="26" t="s">
        <v>14</v>
      </c>
      <c r="C73" s="48">
        <f t="shared" si="74"/>
        <v>250</v>
      </c>
      <c r="D73" s="48"/>
      <c r="E73" s="48"/>
      <c r="F73" s="48">
        <v>250</v>
      </c>
      <c r="G73" s="48">
        <f t="shared" si="75"/>
        <v>0</v>
      </c>
      <c r="H73" s="48"/>
      <c r="I73" s="48"/>
      <c r="J73" s="48"/>
      <c r="K73" s="41">
        <f t="shared" si="76"/>
        <v>0</v>
      </c>
    </row>
    <row r="74" spans="1:11" ht="75.599999999999994" x14ac:dyDescent="0.25">
      <c r="A74" s="63" t="s">
        <v>93</v>
      </c>
      <c r="B74" s="26" t="s">
        <v>14</v>
      </c>
      <c r="C74" s="48">
        <f t="shared" si="74"/>
        <v>110</v>
      </c>
      <c r="D74" s="48"/>
      <c r="E74" s="48"/>
      <c r="F74" s="48">
        <v>110</v>
      </c>
      <c r="G74" s="48">
        <f t="shared" si="75"/>
        <v>0</v>
      </c>
      <c r="H74" s="48"/>
      <c r="I74" s="48"/>
      <c r="J74" s="48"/>
      <c r="K74" s="41">
        <f t="shared" si="76"/>
        <v>0</v>
      </c>
    </row>
    <row r="75" spans="1:11" ht="32.25" customHeight="1" x14ac:dyDescent="0.25">
      <c r="A75" s="16" t="s">
        <v>8</v>
      </c>
      <c r="B75" s="25"/>
      <c r="C75" s="45">
        <f>C76+C90</f>
        <v>1312416.0586100002</v>
      </c>
      <c r="D75" s="45">
        <f t="shared" ref="D75:J75" si="77">D76+D90</f>
        <v>1150672.8093000001</v>
      </c>
      <c r="E75" s="45">
        <f t="shared" si="77"/>
        <v>89717.188779999997</v>
      </c>
      <c r="F75" s="45">
        <f t="shared" si="77"/>
        <v>72026.060530000002</v>
      </c>
      <c r="G75" s="45">
        <f>H75+I75+J75</f>
        <v>684298.82251999993</v>
      </c>
      <c r="H75" s="45">
        <f t="shared" si="77"/>
        <v>626264.72268999997</v>
      </c>
      <c r="I75" s="45">
        <f t="shared" si="77"/>
        <v>36465.699999999997</v>
      </c>
      <c r="J75" s="45">
        <f t="shared" si="77"/>
        <v>21568.399830000002</v>
      </c>
      <c r="K75" s="39">
        <f>G75/C75*100</f>
        <v>52.140387800858768</v>
      </c>
    </row>
    <row r="76" spans="1:11" ht="26.25" customHeight="1" x14ac:dyDescent="0.25">
      <c r="A76" s="14" t="s">
        <v>6</v>
      </c>
      <c r="B76" s="37"/>
      <c r="C76" s="49">
        <f t="shared" ref="C76:C79" si="78">D76+E76+F76</f>
        <v>784470.90961000009</v>
      </c>
      <c r="D76" s="49">
        <f>D77+D78+D79+D80+D81+D82+D83+D84+D85+D86+D87+D88+D89</f>
        <v>633359.10930000001</v>
      </c>
      <c r="E76" s="49">
        <f t="shared" ref="E76:F76" si="79">E77+E78+E79+E80+E81+E82+E83+E84+E85+E86+E87+E88+E89</f>
        <v>85536.839779999995</v>
      </c>
      <c r="F76" s="49">
        <f t="shared" si="79"/>
        <v>65574.960529999997</v>
      </c>
      <c r="G76" s="49">
        <f t="shared" ref="G76:G94" si="80">H76+I76+J76</f>
        <v>347566.82263999997</v>
      </c>
      <c r="H76" s="49">
        <f t="shared" ref="H76" si="81">H77+H78+H79+H80+H81+H82+H83+H84+H85+H86+H87+H88+H89</f>
        <v>292903.69999999995</v>
      </c>
      <c r="I76" s="49">
        <f t="shared" ref="I76" si="82">I77+I78+I79+I80+I81+I82+I83+I84+I85+I86+I87+I88+I89</f>
        <v>33771.799999999996</v>
      </c>
      <c r="J76" s="49">
        <f t="shared" ref="J76" si="83">J77+J78+J79+J80+J81+J82+J83+J84+J85+J86+J87+J88+J89</f>
        <v>20891.322640000002</v>
      </c>
      <c r="K76" s="42">
        <f>G76/C76*100</f>
        <v>44.305890554028686</v>
      </c>
    </row>
    <row r="77" spans="1:11" ht="45.6" customHeight="1" x14ac:dyDescent="0.25">
      <c r="A77" s="67" t="s">
        <v>19</v>
      </c>
      <c r="B77" s="26" t="s">
        <v>68</v>
      </c>
      <c r="C77" s="48">
        <f t="shared" si="78"/>
        <v>88616.949760000003</v>
      </c>
      <c r="D77" s="48">
        <v>77257.399999999994</v>
      </c>
      <c r="E77" s="48">
        <v>5199.7943800000003</v>
      </c>
      <c r="F77" s="48">
        <v>6159.7553799999996</v>
      </c>
      <c r="G77" s="48">
        <f t="shared" si="80"/>
        <v>26060.899999999998</v>
      </c>
      <c r="H77" s="48">
        <v>25800.3</v>
      </c>
      <c r="I77" s="48">
        <v>130.30000000000001</v>
      </c>
      <c r="J77" s="48">
        <v>130.30000000000001</v>
      </c>
      <c r="K77" s="40">
        <f>G77/C77*100</f>
        <v>29.408482316961209</v>
      </c>
    </row>
    <row r="78" spans="1:11" ht="30.6" x14ac:dyDescent="0.25">
      <c r="A78" s="68"/>
      <c r="B78" s="26" t="s">
        <v>95</v>
      </c>
      <c r="C78" s="48">
        <f t="shared" si="78"/>
        <v>5385.71</v>
      </c>
      <c r="D78" s="48"/>
      <c r="E78" s="48">
        <v>2692.855</v>
      </c>
      <c r="F78" s="48">
        <v>2692.855</v>
      </c>
      <c r="G78" s="48">
        <f t="shared" si="80"/>
        <v>3488.5</v>
      </c>
      <c r="H78" s="48"/>
      <c r="I78" s="48">
        <v>1749.4</v>
      </c>
      <c r="J78" s="48">
        <v>1739.1</v>
      </c>
      <c r="K78" s="40">
        <f t="shared" ref="K78:K81" si="84">G78/C78*100</f>
        <v>64.773261092780714</v>
      </c>
    </row>
    <row r="79" spans="1:11" ht="58.2" customHeight="1" x14ac:dyDescent="0.25">
      <c r="A79" s="65" t="s">
        <v>28</v>
      </c>
      <c r="B79" s="26" t="s">
        <v>68</v>
      </c>
      <c r="C79" s="48">
        <f t="shared" si="78"/>
        <v>155315.49235000001</v>
      </c>
      <c r="D79" s="48">
        <v>146868.921</v>
      </c>
      <c r="E79" s="48">
        <v>5493.8713500000003</v>
      </c>
      <c r="F79" s="48">
        <v>2952.7</v>
      </c>
      <c r="G79" s="48">
        <f t="shared" si="80"/>
        <v>143519</v>
      </c>
      <c r="H79" s="48">
        <v>142011.79999999999</v>
      </c>
      <c r="I79" s="48">
        <v>717.2</v>
      </c>
      <c r="J79" s="48">
        <v>790</v>
      </c>
      <c r="K79" s="40">
        <f t="shared" si="84"/>
        <v>92.404819267213284</v>
      </c>
    </row>
    <row r="80" spans="1:11" ht="38.4" customHeight="1" x14ac:dyDescent="0.25">
      <c r="A80" s="66"/>
      <c r="B80" s="26" t="s">
        <v>95</v>
      </c>
      <c r="C80" s="48">
        <f t="shared" ref="C80" si="85">D80+E80+F80</f>
        <v>10293.657599999999</v>
      </c>
      <c r="D80" s="48"/>
      <c r="E80" s="48">
        <v>8234.9260799999993</v>
      </c>
      <c r="F80" s="48">
        <v>2058.7315199999998</v>
      </c>
      <c r="G80" s="48">
        <f t="shared" ref="G80" si="86">H80+I80+J80</f>
        <v>10293.599999999999</v>
      </c>
      <c r="H80" s="48"/>
      <c r="I80" s="48">
        <v>8234.9</v>
      </c>
      <c r="J80" s="48">
        <v>2058.6999999999998</v>
      </c>
      <c r="K80" s="40">
        <f t="shared" si="84"/>
        <v>99.999440432135614</v>
      </c>
    </row>
    <row r="81" spans="1:16" ht="51" customHeight="1" x14ac:dyDescent="0.25">
      <c r="A81" s="86" t="s">
        <v>29</v>
      </c>
      <c r="B81" s="26" t="s">
        <v>68</v>
      </c>
      <c r="C81" s="48">
        <f>D81+E81+F81</f>
        <v>115479.6749</v>
      </c>
      <c r="D81" s="48">
        <v>109928.51124000001</v>
      </c>
      <c r="E81" s="48">
        <v>3656.27088</v>
      </c>
      <c r="F81" s="48">
        <v>1894.8927799999999</v>
      </c>
      <c r="G81" s="48">
        <f t="shared" si="80"/>
        <v>8027.7000000000007</v>
      </c>
      <c r="H81" s="48">
        <v>7947.5</v>
      </c>
      <c r="I81" s="48">
        <v>40.1</v>
      </c>
      <c r="J81" s="48">
        <v>40.1</v>
      </c>
      <c r="K81" s="40">
        <f t="shared" si="84"/>
        <v>6.9516129197208203</v>
      </c>
    </row>
    <row r="82" spans="1:16" ht="50.4" customHeight="1" x14ac:dyDescent="0.25">
      <c r="A82" s="87"/>
      <c r="B82" s="26" t="s">
        <v>95</v>
      </c>
      <c r="C82" s="48">
        <f t="shared" ref="C82" si="87">D82+E82+F82</f>
        <v>6965.2089999999998</v>
      </c>
      <c r="D82" s="48"/>
      <c r="E82" s="48">
        <v>5572.1671999999999</v>
      </c>
      <c r="F82" s="48">
        <v>1393.0418</v>
      </c>
      <c r="G82" s="48">
        <f t="shared" ref="G82" si="88">H82+I82+J82</f>
        <v>4117.6000000000004</v>
      </c>
      <c r="H82" s="48"/>
      <c r="I82" s="48">
        <v>3259.5</v>
      </c>
      <c r="J82" s="48">
        <v>858.1</v>
      </c>
      <c r="K82" s="40">
        <f t="shared" ref="K82" si="89">G82/C82*100</f>
        <v>59.116675465158345</v>
      </c>
    </row>
    <row r="83" spans="1:16" ht="50.4" customHeight="1" x14ac:dyDescent="0.25">
      <c r="A83" s="86" t="s">
        <v>35</v>
      </c>
      <c r="B83" s="26" t="s">
        <v>68</v>
      </c>
      <c r="C83" s="48">
        <f>D83+E83+F83</f>
        <v>212366.81977</v>
      </c>
      <c r="D83" s="48">
        <v>162700.97706</v>
      </c>
      <c r="E83" s="48">
        <v>24232.943770000002</v>
      </c>
      <c r="F83" s="48">
        <v>25432.898939999999</v>
      </c>
      <c r="G83" s="48">
        <f t="shared" si="80"/>
        <v>43215.000000000007</v>
      </c>
      <c r="H83" s="48">
        <v>42734.3</v>
      </c>
      <c r="I83" s="48">
        <v>215.8</v>
      </c>
      <c r="J83" s="48">
        <v>264.89999999999998</v>
      </c>
      <c r="K83" s="41">
        <f>G83/C83*100</f>
        <v>20.349224067490027</v>
      </c>
    </row>
    <row r="84" spans="1:16" ht="41.4" customHeight="1" x14ac:dyDescent="0.25">
      <c r="A84" s="87"/>
      <c r="B84" s="26" t="s">
        <v>95</v>
      </c>
      <c r="C84" s="48">
        <f t="shared" ref="C84" si="90">D84+E84+F84</f>
        <v>16457.538</v>
      </c>
      <c r="D84" s="48"/>
      <c r="E84" s="48">
        <v>8228.7690000000002</v>
      </c>
      <c r="F84" s="48">
        <v>8228.7690000000002</v>
      </c>
      <c r="G84" s="48">
        <f t="shared" ref="G84" si="91">H84+I84+J84</f>
        <v>7784.2</v>
      </c>
      <c r="H84" s="48"/>
      <c r="I84" s="48">
        <v>3892.2</v>
      </c>
      <c r="J84" s="48">
        <v>3892</v>
      </c>
      <c r="K84" s="41">
        <f>G84/C84*100</f>
        <v>47.29869072761673</v>
      </c>
    </row>
    <row r="85" spans="1:16" ht="41.4" customHeight="1" x14ac:dyDescent="0.25">
      <c r="A85" s="86" t="s">
        <v>36</v>
      </c>
      <c r="B85" s="26" t="s">
        <v>68</v>
      </c>
      <c r="C85" s="48">
        <f>D85+E85+F85</f>
        <v>120148.2323</v>
      </c>
      <c r="D85" s="48">
        <v>118466.6</v>
      </c>
      <c r="E85" s="48">
        <v>598.31614999999999</v>
      </c>
      <c r="F85" s="48">
        <v>1083.3161500000001</v>
      </c>
      <c r="G85" s="48">
        <f t="shared" si="80"/>
        <v>56856.899999999994</v>
      </c>
      <c r="H85" s="48">
        <v>56273.1</v>
      </c>
      <c r="I85" s="48">
        <v>284.2</v>
      </c>
      <c r="J85" s="48">
        <v>299.60000000000002</v>
      </c>
      <c r="K85" s="41">
        <f>G85/C85*100</f>
        <v>47.322294229042924</v>
      </c>
    </row>
    <row r="86" spans="1:16" ht="50.4" customHeight="1" x14ac:dyDescent="0.25">
      <c r="A86" s="87"/>
      <c r="B86" s="26" t="s">
        <v>95</v>
      </c>
      <c r="C86" s="48">
        <f t="shared" ref="C86" si="92">D86+E86+F86</f>
        <v>13848.41164</v>
      </c>
      <c r="D86" s="48"/>
      <c r="E86" s="48">
        <v>11078.729310000001</v>
      </c>
      <c r="F86" s="48">
        <v>2769.6823300000001</v>
      </c>
      <c r="G86" s="48">
        <f t="shared" ref="G86" si="93">H86+I86+J86</f>
        <v>5928.6</v>
      </c>
      <c r="H86" s="48"/>
      <c r="I86" s="48">
        <v>4700</v>
      </c>
      <c r="J86" s="48">
        <v>1228.5999999999999</v>
      </c>
      <c r="K86" s="41">
        <f>G86/C86*100</f>
        <v>42.8106858325595</v>
      </c>
    </row>
    <row r="87" spans="1:16" ht="55.2" customHeight="1" x14ac:dyDescent="0.25">
      <c r="A87" s="86" t="s">
        <v>37</v>
      </c>
      <c r="B87" s="26" t="s">
        <v>68</v>
      </c>
      <c r="C87" s="48">
        <f>D87+E87+F87</f>
        <v>30284.486150000001</v>
      </c>
      <c r="D87" s="48">
        <v>18136.7</v>
      </c>
      <c r="E87" s="48">
        <v>5102.7861499999999</v>
      </c>
      <c r="F87" s="48">
        <v>7045</v>
      </c>
      <c r="G87" s="48">
        <f t="shared" si="80"/>
        <v>28966.2</v>
      </c>
      <c r="H87" s="48">
        <v>18136.7</v>
      </c>
      <c r="I87" s="48">
        <v>5102.8</v>
      </c>
      <c r="J87" s="48">
        <v>5726.7</v>
      </c>
      <c r="K87" s="41">
        <f>G87/C87*100</f>
        <v>95.646991850974501</v>
      </c>
    </row>
    <row r="88" spans="1:16" ht="42.6" customHeight="1" x14ac:dyDescent="0.25">
      <c r="A88" s="87"/>
      <c r="B88" s="26" t="s">
        <v>95</v>
      </c>
      <c r="C88" s="48">
        <f t="shared" ref="C88" si="94">D88+E88+F88</f>
        <v>6806.76314</v>
      </c>
      <c r="D88" s="48"/>
      <c r="E88" s="48">
        <v>5445.4105099999997</v>
      </c>
      <c r="F88" s="48">
        <v>1361.3526300000001</v>
      </c>
      <c r="G88" s="48">
        <f t="shared" ref="G88" si="95">H88+I88+J88</f>
        <v>6806.7</v>
      </c>
      <c r="H88" s="48"/>
      <c r="I88" s="48">
        <v>5445.4</v>
      </c>
      <c r="J88" s="48">
        <v>1361.3</v>
      </c>
      <c r="K88" s="41">
        <f t="shared" ref="K88:K89" si="96">G88/C88*100</f>
        <v>99.999072393166884</v>
      </c>
    </row>
    <row r="89" spans="1:16" ht="100.8" x14ac:dyDescent="0.25">
      <c r="A89" s="63" t="s">
        <v>94</v>
      </c>
      <c r="B89" s="26" t="s">
        <v>68</v>
      </c>
      <c r="C89" s="48">
        <f t="shared" ref="C89" si="97">D89+E89+F89</f>
        <v>2501.9650000000001</v>
      </c>
      <c r="D89" s="48"/>
      <c r="E89" s="48"/>
      <c r="F89" s="48">
        <v>2501.9650000000001</v>
      </c>
      <c r="G89" s="48">
        <f t="shared" ref="G89" si="98">H89+I89+J89</f>
        <v>2501.9226399999998</v>
      </c>
      <c r="H89" s="48"/>
      <c r="I89" s="48"/>
      <c r="J89" s="48">
        <v>2501.9226399999998</v>
      </c>
      <c r="K89" s="41">
        <f t="shared" si="96"/>
        <v>99.998306930752406</v>
      </c>
    </row>
    <row r="90" spans="1:16" ht="30" x14ac:dyDescent="0.25">
      <c r="A90" s="20" t="s">
        <v>13</v>
      </c>
      <c r="B90" s="33"/>
      <c r="C90" s="47">
        <f t="shared" ref="C90:C91" si="99">D90+E90+F90</f>
        <v>527945.14899999998</v>
      </c>
      <c r="D90" s="47">
        <f>D91</f>
        <v>517313.7</v>
      </c>
      <c r="E90" s="47">
        <f t="shared" ref="E90" si="100">E91</f>
        <v>4180.3490000000002</v>
      </c>
      <c r="F90" s="47">
        <f t="shared" ref="F90" si="101">F91</f>
        <v>6451.1</v>
      </c>
      <c r="G90" s="47">
        <f t="shared" ref="G90:G92" si="102">H90+I90+J90</f>
        <v>336731.99988000002</v>
      </c>
      <c r="H90" s="47">
        <f t="shared" ref="H90" si="103">H91</f>
        <v>333361.02269000001</v>
      </c>
      <c r="I90" s="47">
        <f t="shared" ref="I90" si="104">I91</f>
        <v>2693.9</v>
      </c>
      <c r="J90" s="47">
        <f t="shared" ref="J90" si="105">J91</f>
        <v>677.07718999999997</v>
      </c>
      <c r="K90" s="42">
        <f>G90/C90*100</f>
        <v>63.781625897655523</v>
      </c>
    </row>
    <row r="91" spans="1:16" ht="75.599999999999994" x14ac:dyDescent="0.25">
      <c r="A91" s="60" t="s">
        <v>38</v>
      </c>
      <c r="B91" s="26" t="s">
        <v>68</v>
      </c>
      <c r="C91" s="48">
        <f t="shared" si="99"/>
        <v>527945.14899999998</v>
      </c>
      <c r="D91" s="48">
        <v>517313.7</v>
      </c>
      <c r="E91" s="48">
        <v>4180.3490000000002</v>
      </c>
      <c r="F91" s="48">
        <v>6451.1</v>
      </c>
      <c r="G91" s="48">
        <f t="shared" si="102"/>
        <v>336731.99988000002</v>
      </c>
      <c r="H91" s="48">
        <v>333361.02269000001</v>
      </c>
      <c r="I91" s="48">
        <v>2693.9</v>
      </c>
      <c r="J91" s="48">
        <v>677.07718999999997</v>
      </c>
      <c r="K91" s="41">
        <f>G91/C91*100</f>
        <v>63.781625897655523</v>
      </c>
    </row>
    <row r="92" spans="1:16" ht="29.4" customHeight="1" x14ac:dyDescent="0.25">
      <c r="A92" s="20" t="s">
        <v>66</v>
      </c>
      <c r="B92" s="33"/>
      <c r="C92" s="47">
        <f t="shared" ref="C92:C98" si="106">D92+E92+F92</f>
        <v>9130</v>
      </c>
      <c r="D92" s="47">
        <f>D93</f>
        <v>0</v>
      </c>
      <c r="E92" s="47">
        <f t="shared" ref="E92:J92" si="107">E93</f>
        <v>5000</v>
      </c>
      <c r="F92" s="47">
        <f t="shared" si="107"/>
        <v>4130</v>
      </c>
      <c r="G92" s="47">
        <f t="shared" si="102"/>
        <v>2880</v>
      </c>
      <c r="H92" s="47">
        <f t="shared" si="107"/>
        <v>0</v>
      </c>
      <c r="I92" s="47">
        <f t="shared" si="107"/>
        <v>0</v>
      </c>
      <c r="J92" s="47">
        <f t="shared" si="107"/>
        <v>2880</v>
      </c>
      <c r="K92" s="42">
        <f>G92/C92*100</f>
        <v>31.544359255202632</v>
      </c>
    </row>
    <row r="93" spans="1:16" ht="30.6" customHeight="1" x14ac:dyDescent="0.25">
      <c r="A93" s="20" t="s">
        <v>65</v>
      </c>
      <c r="B93" s="33"/>
      <c r="C93" s="47">
        <f t="shared" si="106"/>
        <v>9130</v>
      </c>
      <c r="D93" s="47">
        <f>D94+D95</f>
        <v>0</v>
      </c>
      <c r="E93" s="47">
        <f t="shared" ref="E93:F93" si="108">E94+E95</f>
        <v>5000</v>
      </c>
      <c r="F93" s="47">
        <f t="shared" si="108"/>
        <v>4130</v>
      </c>
      <c r="G93" s="47">
        <f t="shared" si="80"/>
        <v>2880</v>
      </c>
      <c r="H93" s="47">
        <f t="shared" ref="H93" si="109">H94+H95</f>
        <v>0</v>
      </c>
      <c r="I93" s="47">
        <f t="shared" ref="I93" si="110">I94+I95</f>
        <v>0</v>
      </c>
      <c r="J93" s="47">
        <f t="shared" ref="J93" si="111">J94+J95</f>
        <v>2880</v>
      </c>
      <c r="K93" s="42">
        <f t="shared" ref="K93:K98" si="112">G93/C93*100</f>
        <v>31.544359255202632</v>
      </c>
    </row>
    <row r="94" spans="1:16" ht="63.6" customHeight="1" x14ac:dyDescent="0.25">
      <c r="A94" s="60" t="s">
        <v>67</v>
      </c>
      <c r="B94" s="26" t="s">
        <v>68</v>
      </c>
      <c r="C94" s="48">
        <f t="shared" si="106"/>
        <v>6250</v>
      </c>
      <c r="D94" s="48"/>
      <c r="E94" s="48">
        <v>5000</v>
      </c>
      <c r="F94" s="48">
        <v>1250</v>
      </c>
      <c r="G94" s="48">
        <f t="shared" si="80"/>
        <v>0</v>
      </c>
      <c r="H94" s="48"/>
      <c r="I94" s="48"/>
      <c r="J94" s="48"/>
      <c r="K94" s="42">
        <f t="shared" si="112"/>
        <v>0</v>
      </c>
      <c r="L94" s="12"/>
      <c r="M94" s="12"/>
      <c r="N94" s="12"/>
      <c r="O94" s="12"/>
      <c r="P94" s="12"/>
    </row>
    <row r="95" spans="1:16" ht="79.8" customHeight="1" x14ac:dyDescent="0.25">
      <c r="A95" s="59" t="s">
        <v>96</v>
      </c>
      <c r="B95" s="26" t="s">
        <v>68</v>
      </c>
      <c r="C95" s="48">
        <f t="shared" si="106"/>
        <v>2880</v>
      </c>
      <c r="D95" s="48"/>
      <c r="E95" s="48"/>
      <c r="F95" s="48">
        <v>2880</v>
      </c>
      <c r="G95" s="48">
        <f t="shared" ref="G95:G98" si="113">H95+I95+J95</f>
        <v>2880</v>
      </c>
      <c r="H95" s="48"/>
      <c r="I95" s="48"/>
      <c r="J95" s="48">
        <v>2880</v>
      </c>
      <c r="K95" s="42">
        <f t="shared" si="112"/>
        <v>100</v>
      </c>
      <c r="L95" s="12"/>
      <c r="M95" s="12"/>
      <c r="N95" s="12"/>
      <c r="O95" s="12"/>
      <c r="P95" s="12"/>
    </row>
    <row r="96" spans="1:16" ht="30" x14ac:dyDescent="0.25">
      <c r="A96" s="20" t="s">
        <v>97</v>
      </c>
      <c r="B96" s="33"/>
      <c r="C96" s="47">
        <f t="shared" si="106"/>
        <v>26260.2</v>
      </c>
      <c r="D96" s="47">
        <f>D97</f>
        <v>0</v>
      </c>
      <c r="E96" s="47">
        <f t="shared" ref="E96:J97" si="114">E97</f>
        <v>12980.1</v>
      </c>
      <c r="F96" s="47">
        <f t="shared" si="114"/>
        <v>13280.1</v>
      </c>
      <c r="G96" s="47">
        <f t="shared" si="113"/>
        <v>25090.2</v>
      </c>
      <c r="H96" s="47">
        <f t="shared" si="114"/>
        <v>0</v>
      </c>
      <c r="I96" s="47">
        <f t="shared" si="114"/>
        <v>12545.1</v>
      </c>
      <c r="J96" s="47">
        <f t="shared" si="114"/>
        <v>12545.1</v>
      </c>
      <c r="K96" s="42">
        <f t="shared" si="112"/>
        <v>95.544588388511897</v>
      </c>
      <c r="L96" s="12"/>
      <c r="M96" s="12"/>
      <c r="N96" s="12"/>
      <c r="O96" s="12"/>
      <c r="P96" s="12"/>
    </row>
    <row r="97" spans="1:16" ht="30" x14ac:dyDescent="0.25">
      <c r="A97" s="20" t="s">
        <v>98</v>
      </c>
      <c r="B97" s="33"/>
      <c r="C97" s="47">
        <f t="shared" si="106"/>
        <v>26260.2</v>
      </c>
      <c r="D97" s="47">
        <f>D98</f>
        <v>0</v>
      </c>
      <c r="E97" s="47">
        <f t="shared" si="114"/>
        <v>12980.1</v>
      </c>
      <c r="F97" s="47">
        <f t="shared" si="114"/>
        <v>13280.1</v>
      </c>
      <c r="G97" s="47">
        <f t="shared" si="113"/>
        <v>25090.2</v>
      </c>
      <c r="H97" s="47">
        <f t="shared" si="114"/>
        <v>0</v>
      </c>
      <c r="I97" s="47">
        <f t="shared" si="114"/>
        <v>12545.1</v>
      </c>
      <c r="J97" s="47">
        <f t="shared" si="114"/>
        <v>12545.1</v>
      </c>
      <c r="K97" s="42">
        <f t="shared" si="112"/>
        <v>95.544588388511897</v>
      </c>
      <c r="L97" s="12"/>
      <c r="M97" s="12"/>
      <c r="N97" s="12"/>
      <c r="O97" s="12"/>
      <c r="P97" s="12"/>
    </row>
    <row r="98" spans="1:16" ht="83.4" customHeight="1" x14ac:dyDescent="0.25">
      <c r="A98" s="60" t="s">
        <v>99</v>
      </c>
      <c r="B98" s="26" t="s">
        <v>68</v>
      </c>
      <c r="C98" s="48">
        <f t="shared" si="106"/>
        <v>26260.2</v>
      </c>
      <c r="D98" s="48"/>
      <c r="E98" s="48">
        <v>12980.1</v>
      </c>
      <c r="F98" s="48">
        <v>13280.1</v>
      </c>
      <c r="G98" s="48">
        <f t="shared" si="113"/>
        <v>25090.2</v>
      </c>
      <c r="H98" s="48"/>
      <c r="I98" s="48">
        <v>12545.1</v>
      </c>
      <c r="J98" s="48">
        <v>12545.1</v>
      </c>
      <c r="K98" s="42">
        <f t="shared" si="112"/>
        <v>95.544588388511897</v>
      </c>
      <c r="L98" s="12"/>
      <c r="M98" s="12"/>
      <c r="N98" s="12"/>
      <c r="O98" s="12"/>
      <c r="P98" s="12"/>
    </row>
    <row r="99" spans="1:16" s="4" customFormat="1" ht="60.6" customHeight="1" x14ac:dyDescent="0.3">
      <c r="A99" s="19" t="s">
        <v>18</v>
      </c>
      <c r="B99" s="10"/>
      <c r="C99" s="45">
        <f t="shared" ref="C99:J99" si="115">C9+C32+C62+C75+C92+C96</f>
        <v>3234154.9053800004</v>
      </c>
      <c r="D99" s="45">
        <f t="shared" si="115"/>
        <v>2301517.5093</v>
      </c>
      <c r="E99" s="45">
        <f t="shared" si="115"/>
        <v>550578.76877999993</v>
      </c>
      <c r="F99" s="45">
        <f t="shared" si="115"/>
        <v>382058.62730000005</v>
      </c>
      <c r="G99" s="45">
        <f t="shared" si="115"/>
        <v>1069573.2802500001</v>
      </c>
      <c r="H99" s="45">
        <f t="shared" si="115"/>
        <v>852321.44368999999</v>
      </c>
      <c r="I99" s="45">
        <f t="shared" si="115"/>
        <v>99594.514840000018</v>
      </c>
      <c r="J99" s="45">
        <f t="shared" si="115"/>
        <v>117657.32172000001</v>
      </c>
      <c r="K99" s="44">
        <f>G99/C99*100</f>
        <v>33.071182783198488</v>
      </c>
    </row>
    <row r="100" spans="1:16" ht="19.8" customHeight="1" x14ac:dyDescent="0.45">
      <c r="A100" s="11"/>
      <c r="B100" s="11"/>
      <c r="C100" s="27"/>
      <c r="D100" s="11"/>
      <c r="E100" s="11"/>
      <c r="F100" s="11"/>
      <c r="G100" s="31"/>
      <c r="H100" s="11"/>
      <c r="I100" s="11"/>
      <c r="J100" s="11"/>
      <c r="K100" s="11"/>
    </row>
    <row r="101" spans="1:16" ht="21.45" customHeight="1" x14ac:dyDescent="0.4">
      <c r="A101" s="11"/>
      <c r="B101" s="11"/>
      <c r="C101" s="38"/>
      <c r="D101" s="11"/>
      <c r="E101" s="11"/>
      <c r="F101" s="11"/>
      <c r="G101" s="64"/>
      <c r="H101" s="11"/>
      <c r="I101" s="11"/>
      <c r="J101" s="11"/>
      <c r="K101" s="11"/>
    </row>
    <row r="102" spans="1:16" ht="17.399999999999999" x14ac:dyDescent="0.3">
      <c r="A102" s="5"/>
      <c r="F102" s="73"/>
      <c r="G102" s="73"/>
    </row>
    <row r="103" spans="1:16" ht="25.2" x14ac:dyDescent="0.45">
      <c r="A103" s="28"/>
      <c r="B103" s="28"/>
      <c r="C103" s="28"/>
      <c r="D103" s="28"/>
      <c r="E103" s="28"/>
      <c r="F103" s="29"/>
      <c r="G103" s="6"/>
    </row>
    <row r="104" spans="1:16" ht="20.399999999999999" x14ac:dyDescent="0.35">
      <c r="A104" s="11"/>
      <c r="B104" s="11"/>
      <c r="C104" s="11"/>
      <c r="D104" s="11"/>
      <c r="E104" s="11"/>
      <c r="F104" s="11"/>
      <c r="G104" s="7"/>
    </row>
    <row r="105" spans="1:16" ht="21" x14ac:dyDescent="0.4">
      <c r="A105" s="30"/>
    </row>
    <row r="107" spans="1:16" ht="17.399999999999999" x14ac:dyDescent="0.3">
      <c r="A107" s="5"/>
      <c r="F107" s="54"/>
      <c r="G107" s="54"/>
    </row>
  </sheetData>
  <mergeCells count="19">
    <mergeCell ref="A1:K1"/>
    <mergeCell ref="A2:K2"/>
    <mergeCell ref="A4:K4"/>
    <mergeCell ref="A5:A7"/>
    <mergeCell ref="B5:B7"/>
    <mergeCell ref="C5:F5"/>
    <mergeCell ref="G5:J5"/>
    <mergeCell ref="K5:K7"/>
    <mergeCell ref="C6:C7"/>
    <mergeCell ref="D6:F6"/>
    <mergeCell ref="A79:A80"/>
    <mergeCell ref="A77:A78"/>
    <mergeCell ref="G6:G7"/>
    <mergeCell ref="H6:J6"/>
    <mergeCell ref="F102:G102"/>
    <mergeCell ref="A87:A88"/>
    <mergeCell ref="A85:A86"/>
    <mergeCell ref="A83:A84"/>
    <mergeCell ref="A81:A82"/>
  </mergeCells>
  <pageMargins left="0.25" right="0.25" top="0.75" bottom="0.75" header="0.3" footer="0.3"/>
  <pageSetup paperSize="9" scale="40" fitToHeight="5" orientation="landscape" r:id="rId1"/>
  <headerFooter alignWithMargins="0">
    <oddHeader>&amp;R&amp;"Arial Cyr,полужирный"&amp;18Страница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01.10.2021г. (тыс.руб)</vt:lpstr>
      <vt:lpstr>'на 01.10.2021г. (тыс.руб)'!Заголовки_для_печати</vt:lpstr>
      <vt:lpstr>'на 01.10.2021г. (тыс.руб)'!Область_печати</vt:lpstr>
    </vt:vector>
  </TitlesOfParts>
  <Company>gorfin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116-V</dc:creator>
  <cp:lastModifiedBy>finup05</cp:lastModifiedBy>
  <cp:lastPrinted>2021-04-02T16:20:11Z</cp:lastPrinted>
  <dcterms:created xsi:type="dcterms:W3CDTF">2007-01-23T06:19:47Z</dcterms:created>
  <dcterms:modified xsi:type="dcterms:W3CDTF">2021-10-15T08:09:05Z</dcterms:modified>
</cp:coreProperties>
</file>