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20" yWindow="-120" windowWidth="29040" windowHeight="15840" tabRatio="669"/>
  </bookViews>
  <sheets>
    <sheet name="Бюджет и ЦП" sheetId="8" r:id="rId1"/>
    <sheet name="Развитие" sheetId="9" r:id="rId2"/>
    <sheet name="Инвестпроекты" sheetId="1" r:id="rId3"/>
    <sheet name="Инвестплощадки" sheetId="2" r:id="rId4"/>
    <sheet name="Предприятия" sheetId="4" r:id="rId5"/>
    <sheet name="Ресурсы" sheetId="5" r:id="rId6"/>
    <sheet name="Население" sheetId="12" r:id="rId7"/>
    <sheet name="Коммуникации" sheetId="10" r:id="rId8"/>
    <sheet name="Команда" sheetId="7" r:id="rId9"/>
    <sheet name="Эксперты" sheetId="11" r:id="rId10"/>
    <sheet name="СПИСКИ" sheetId="3" state="hidden" r:id="rId11"/>
  </sheets>
  <definedNames>
    <definedName name="да">СПИСКИ!$A$2:$A$3</definedName>
    <definedName name="Площадки">СПИСКИ!$B$2:$B$11</definedName>
    <definedName name="Тип_площадки">СПИСКИ!$B$2:$B$11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8" l="1"/>
  <c r="D61" i="8"/>
  <c r="G54" i="8"/>
  <c r="F54" i="8"/>
  <c r="F43" i="8" s="1"/>
  <c r="E54" i="8"/>
  <c r="D54" i="8"/>
  <c r="E51" i="8"/>
  <c r="D51" i="8"/>
  <c r="D43" i="8" s="1"/>
  <c r="E44" i="8"/>
  <c r="G43" i="8"/>
  <c r="E43" i="8"/>
  <c r="G41" i="8"/>
  <c r="F41" i="8"/>
  <c r="E41" i="8"/>
  <c r="D41" i="8"/>
  <c r="G25" i="8"/>
  <c r="G23" i="8" s="1"/>
  <c r="F25" i="8"/>
  <c r="F23" i="8"/>
  <c r="E23" i="8"/>
  <c r="D23" i="8"/>
  <c r="G13" i="8"/>
  <c r="F13" i="8"/>
  <c r="E13" i="8"/>
  <c r="D13" i="8"/>
  <c r="F4" i="9" l="1"/>
  <c r="E4" i="9"/>
  <c r="D4" i="9"/>
  <c r="E12" i="12"/>
  <c r="D12" i="12"/>
  <c r="C12" i="12"/>
  <c r="E11" i="12"/>
  <c r="D11" i="12"/>
  <c r="C11" i="12"/>
  <c r="E10" i="12"/>
  <c r="D10" i="12"/>
  <c r="C10" i="12"/>
  <c r="E9" i="12"/>
  <c r="D9" i="12"/>
  <c r="C9" i="12"/>
  <c r="D14" i="1"/>
  <c r="D17" i="1"/>
  <c r="D7" i="1" l="1"/>
  <c r="D8" i="1"/>
  <c r="D9" i="1"/>
  <c r="D10" i="1"/>
  <c r="D11" i="1"/>
  <c r="D12" i="1"/>
  <c r="D13" i="1"/>
  <c r="D15" i="1"/>
  <c r="D16" i="1"/>
  <c r="D18" i="1"/>
</calcChain>
</file>

<file path=xl/sharedStrings.xml><?xml version="1.0" encoding="utf-8"?>
<sst xmlns="http://schemas.openxmlformats.org/spreadsheetml/2006/main" count="636" uniqueCount="433">
  <si>
    <t>Наименование</t>
  </si>
  <si>
    <t xml:space="preserve">Место реализации </t>
  </si>
  <si>
    <t>Объем инвестиций</t>
  </si>
  <si>
    <t>да</t>
  </si>
  <si>
    <t>нет</t>
  </si>
  <si>
    <t>Адрес земельного участка</t>
  </si>
  <si>
    <t>Собственность</t>
  </si>
  <si>
    <t>Наличие на площадке объектов недвижимости</t>
  </si>
  <si>
    <t>Электроэнергия, кВт</t>
  </si>
  <si>
    <t>Газоснабжение, м.куб/час</t>
  </si>
  <si>
    <t>Водоснабжение, м.куб./час</t>
  </si>
  <si>
    <t>Водоотведение, м.куб./час</t>
  </si>
  <si>
    <t>Теплоснабжение, Гкалл/час</t>
  </si>
  <si>
    <t>Электроэнергия</t>
  </si>
  <si>
    <t>Газоснабжение</t>
  </si>
  <si>
    <t>Водоснабжение</t>
  </si>
  <si>
    <t>Водоотведение</t>
  </si>
  <si>
    <t>Теплоснабжение</t>
  </si>
  <si>
    <t>Транспортная доступность</t>
  </si>
  <si>
    <t>Расстояние до аэропорта, км</t>
  </si>
  <si>
    <t>Расстояние до ж/д воказала, км</t>
  </si>
  <si>
    <t>Расстояние до речного порта, км</t>
  </si>
  <si>
    <t>Индустриальный (промышленный) парк</t>
  </si>
  <si>
    <t>Производственная площадка</t>
  </si>
  <si>
    <t>Логистический центр</t>
  </si>
  <si>
    <t>Сельскохозяйственное использование</t>
  </si>
  <si>
    <t>Здравоохранение</t>
  </si>
  <si>
    <t>Гостиница</t>
  </si>
  <si>
    <t>Ритейл-парк</t>
  </si>
  <si>
    <t>Торгово-развлекательный центр (комплекс)</t>
  </si>
  <si>
    <t>Аквапарк</t>
  </si>
  <si>
    <t>Прочее</t>
  </si>
  <si>
    <t>Местонахождение</t>
  </si>
  <si>
    <t>Количество рабочих мест</t>
  </si>
  <si>
    <t>Контактные данные</t>
  </si>
  <si>
    <t>Выручка (за 2019)</t>
  </si>
  <si>
    <t>Выручка (за 2020)</t>
  </si>
  <si>
    <t>ед. изм</t>
  </si>
  <si>
    <t>Ед. изм</t>
  </si>
  <si>
    <t>Всего</t>
  </si>
  <si>
    <t>Используется (распределено)</t>
  </si>
  <si>
    <t>тыс. Га</t>
  </si>
  <si>
    <t>Пастбища</t>
  </si>
  <si>
    <t>Сенокосы</t>
  </si>
  <si>
    <t>Расчетная лесосека</t>
  </si>
  <si>
    <t>тыс. куб .м</t>
  </si>
  <si>
    <t>ФИО</t>
  </si>
  <si>
    <t>Сфера деятельности / зона ответственности</t>
  </si>
  <si>
    <t>Телефон (мобильный)</t>
  </si>
  <si>
    <t>e-mail</t>
  </si>
  <si>
    <t>Должность</t>
  </si>
  <si>
    <t>Предпочтиетельный способ участия в рабочей груупы  WhatsApp TG, Viber)</t>
  </si>
  <si>
    <t>ед. изм.</t>
  </si>
  <si>
    <t>2019 год</t>
  </si>
  <si>
    <t>Производство продукции и оказания услуг</t>
  </si>
  <si>
    <t>млн. руб.</t>
  </si>
  <si>
    <t>в том числе по видам экономической деятельности:</t>
  </si>
  <si>
    <t xml:space="preserve"> - Промышленность</t>
  </si>
  <si>
    <t xml:space="preserve"> - Сельское хозяйство</t>
  </si>
  <si>
    <t xml:space="preserve"> - Лесопромышленный комплекс</t>
  </si>
  <si>
    <t xml:space="preserve"> - Социальная сфера</t>
  </si>
  <si>
    <t xml:space="preserve"> - Государственное, муниципальное управление, безопасность</t>
  </si>
  <si>
    <t xml:space="preserve"> - Торговля, транспорт, услуги населению</t>
  </si>
  <si>
    <t xml:space="preserve"> - Прочие</t>
  </si>
  <si>
    <t>Обеспеченность населения социальными услугами (в т.ч. частными)</t>
  </si>
  <si>
    <t xml:space="preserve"> - медицина - высшего и среднего медицинского персонала</t>
  </si>
  <si>
    <t>чел.</t>
  </si>
  <si>
    <t>мест.</t>
  </si>
  <si>
    <t xml:space="preserve"> - учреждения бытовых услуг - количество сотрудников</t>
  </si>
  <si>
    <t>Протяженность дорог с твердым покрытием</t>
  </si>
  <si>
    <t>км.</t>
  </si>
  <si>
    <t xml:space="preserve">   в т.ч. по видам:</t>
  </si>
  <si>
    <t xml:space="preserve"> - федеральные</t>
  </si>
  <si>
    <t xml:space="preserve"> - региональные</t>
  </si>
  <si>
    <t xml:space="preserve"> - местные</t>
  </si>
  <si>
    <t>Канал коммуникации</t>
  </si>
  <si>
    <t>Координаты (адреса / номера / ссылки)</t>
  </si>
  <si>
    <t>Организация</t>
  </si>
  <si>
    <t>В чем эксперт</t>
  </si>
  <si>
    <t>Телефон</t>
  </si>
  <si>
    <t>Эл.почта</t>
  </si>
  <si>
    <t>2. Развитие</t>
  </si>
  <si>
    <t>3. Инвестиционные проекты</t>
  </si>
  <si>
    <t>4. Инвестиционные площадки</t>
  </si>
  <si>
    <t>5. Перечень ключевых предприятий</t>
  </si>
  <si>
    <t>6. Перечень ресурсов</t>
  </si>
  <si>
    <t>8. Каналы коммуникации</t>
  </si>
  <si>
    <t>9. Команда муниципалитета</t>
  </si>
  <si>
    <t>10. Отраслевые эксперты</t>
  </si>
  <si>
    <t>Ресурсная база территории</t>
  </si>
  <si>
    <t>Перспектива (при наличии планов, программ)</t>
  </si>
  <si>
    <t>Срок достижения</t>
  </si>
  <si>
    <t>Доступная мощность</t>
  </si>
  <si>
    <t>тыс. м.куб. / сут.</t>
  </si>
  <si>
    <t xml:space="preserve">Используемая мощность  </t>
  </si>
  <si>
    <t>Заявляемая дополнительная потребность</t>
  </si>
  <si>
    <t>тыс.кВт</t>
  </si>
  <si>
    <t>* - водные объекты, полезные ископаемые, скважины</t>
  </si>
  <si>
    <t>2021 год</t>
  </si>
  <si>
    <t>2020 год</t>
  </si>
  <si>
    <t xml:space="preserve"> - общественное питание (в т.ч. столовые)</t>
  </si>
  <si>
    <t xml:space="preserve"> - детские сады</t>
  </si>
  <si>
    <t xml:space="preserve"> - дошкольные развивающие учреждения</t>
  </si>
  <si>
    <t xml:space="preserve"> - школы</t>
  </si>
  <si>
    <t xml:space="preserve"> - ссузы (в т.ч. филиалы)</t>
  </si>
  <si>
    <t xml:space="preserve"> - вузы (в т.ч. филиалы)</t>
  </si>
  <si>
    <t>Протяженность дорог без твердого покрытия, всего</t>
  </si>
  <si>
    <t>Количество созданных / создаваемых рабочих мест</t>
  </si>
  <si>
    <t>Объем инвестиций, руб.</t>
  </si>
  <si>
    <t>Срок реализации, мес.</t>
  </si>
  <si>
    <t>Статус: реализуется / приостановлен / реализован</t>
  </si>
  <si>
    <r>
      <t xml:space="preserve">Указываются </t>
    </r>
    <r>
      <rPr>
        <b/>
        <sz val="10"/>
        <color theme="1"/>
        <rFont val="Times New Roman"/>
        <family val="1"/>
        <charset val="204"/>
      </rPr>
      <t>все инвестиционные проекты, инициированные в 2021-2022гг.</t>
    </r>
    <r>
      <rPr>
        <sz val="10"/>
        <color theme="1"/>
        <rFont val="Times New Roman"/>
        <family val="1"/>
        <charset val="204"/>
      </rPr>
      <t>, включая проекты по созданию новых производств, по развитию/модернизации действующих компаний</t>
    </r>
  </si>
  <si>
    <t>Наименование проекта</t>
  </si>
  <si>
    <t>Инициатор (предприятие / ИП)</t>
  </si>
  <si>
    <t>Предлагаемое администрацией направление использования площадки</t>
  </si>
  <si>
    <t>Назначение площадки по документам</t>
  </si>
  <si>
    <t>Кадастровый номер земельного участка / участков</t>
  </si>
  <si>
    <t>Площадь, га</t>
  </si>
  <si>
    <t>Основные параметры этих объектов недвижимости</t>
  </si>
  <si>
    <t>Наличие технологического присоединения к сетям / потенциальная возможность присоединения</t>
  </si>
  <si>
    <t>Скорость вовлечения в оборот, месяцев (оценочная)</t>
  </si>
  <si>
    <t>Расстояние до райцентра, км</t>
  </si>
  <si>
    <t>Удаленность площадки от точки технологического присоединения, м</t>
  </si>
  <si>
    <t>Параметр площадки</t>
  </si>
  <si>
    <t>Площадка 1</t>
  </si>
  <si>
    <t>Площадка 2</t>
  </si>
  <si>
    <t>Площадка 3</t>
  </si>
  <si>
    <t>Площадка 4</t>
  </si>
  <si>
    <t>Площадка 5</t>
  </si>
  <si>
    <t>Площадка 6</t>
  </si>
  <si>
    <t>Площадка 7</t>
  </si>
  <si>
    <t>Площадка 8</t>
  </si>
  <si>
    <t>Площадка N</t>
  </si>
  <si>
    <t>Наименование / вид природных ресурсов для бизнеса*</t>
  </si>
  <si>
    <t>Объем / количество, всего</t>
  </si>
  <si>
    <t xml:space="preserve">Объем / количество распределенного между пользователями </t>
  </si>
  <si>
    <t>Объем / количество в разработке (фактически добывается)</t>
  </si>
  <si>
    <t>Земли и лес</t>
  </si>
  <si>
    <t>Пашни</t>
  </si>
  <si>
    <t>На 01.01.2022</t>
  </si>
  <si>
    <t>1. Газоснабжение</t>
  </si>
  <si>
    <t>2. Электроэнергия</t>
  </si>
  <si>
    <t>Ед. изм.</t>
  </si>
  <si>
    <t>Дополнительный объем</t>
  </si>
  <si>
    <t>Примечание (условия, задачи*)</t>
  </si>
  <si>
    <t>* - что требуется решить для получения этого объема</t>
  </si>
  <si>
    <t>Страницы Администрации и районных СМИ в социальных сетях</t>
  </si>
  <si>
    <t>Основные сайты Администрации, районных СМИ</t>
  </si>
  <si>
    <t>Мессенджеры (Telegram-каналы, местные постоянные группы в WhatsApp, Viber)</t>
  </si>
  <si>
    <t>Состав лиц, непосредственно участвующих в работе с инвесторами, включая представителей Администрации и Фонда ИАТО</t>
  </si>
  <si>
    <t>Перечень отраслевых экспертов (ФИО)</t>
  </si>
  <si>
    <t>Перечень рекомендуемых Администрацией лиц, проживающих и работающих в районе / регионе) для экспертных консультаций</t>
  </si>
  <si>
    <t xml:space="preserve"> - Промышленность (по актуальным для района направлениям)</t>
  </si>
  <si>
    <t>Региональные целевые программы</t>
  </si>
  <si>
    <t>Программы (наименование)</t>
  </si>
  <si>
    <t>Финансирование в 2020 году, млн. руб.</t>
  </si>
  <si>
    <t>Финансирование в 2021 году, млн. руб.</t>
  </si>
  <si>
    <t>Финансирование в 2022 году, млн. руб.</t>
  </si>
  <si>
    <t>Что реализуется на территории района, ожидаемый результат</t>
  </si>
  <si>
    <t>Ожидаемое финансирование на 2023-2024гг., млн. руб.</t>
  </si>
  <si>
    <t>Отраслевые программы развития</t>
  </si>
  <si>
    <t>Иные целевые программы (в т.ч. инициативное бюджетирование)</t>
  </si>
  <si>
    <t>Ключевые параметры бюджета района</t>
  </si>
  <si>
    <t>Расходы бюджета района, в т.ч.</t>
  </si>
  <si>
    <t xml:space="preserve"> - на развитие предпринимательства</t>
  </si>
  <si>
    <t xml:space="preserve"> - на продвижение (привлечение внешних инвесторов)</t>
  </si>
  <si>
    <t>Доходы бюджета района, в т.ч.</t>
  </si>
  <si>
    <t xml:space="preserve"> - собственные</t>
  </si>
  <si>
    <t xml:space="preserve"> - финансовая помощь и регулирующие доходы бюджета</t>
  </si>
  <si>
    <t>В 2022 году (план), млн. руб.</t>
  </si>
  <si>
    <t>В 2020 году (факт), млн. руб.</t>
  </si>
  <si>
    <t>В 2021 году (факт), млн. руб.</t>
  </si>
  <si>
    <t>В 2023 году (план), млн. руб.</t>
  </si>
  <si>
    <t>В 2024 году (план), млн. руб.</t>
  </si>
  <si>
    <t xml:space="preserve"> - средства коллективного размещения</t>
  </si>
  <si>
    <t>Показатели социально-экономического развития</t>
  </si>
  <si>
    <t xml:space="preserve"> - уровень газификации жилого фонда (% домохозяйств)</t>
  </si>
  <si>
    <t>%</t>
  </si>
  <si>
    <t>тыс.м.кв.</t>
  </si>
  <si>
    <t>Годовой ввод жилья (жилая площадь)</t>
  </si>
  <si>
    <t xml:space="preserve"> - в т.ч. По объектам ИЖС</t>
  </si>
  <si>
    <t xml:space="preserve"> - Торговля роззничная</t>
  </si>
  <si>
    <t xml:space="preserve"> - Услуги населению</t>
  </si>
  <si>
    <t xml:space="preserve"> - Общественное питание</t>
  </si>
  <si>
    <t xml:space="preserve"> - Транспорт</t>
  </si>
  <si>
    <t xml:space="preserve"> - спортивные комплексы, спортзалы (общедоступные) - пропускная способность в сутки</t>
  </si>
  <si>
    <t>1. Бюджетная обеспеченность и программы</t>
  </si>
  <si>
    <t>ООО "Общепит"</t>
  </si>
  <si>
    <t xml:space="preserve"> 429635, чувашия Чувашская Республика, г. Чебоксары, ул. М. Павлова, д. 39, пом. 7</t>
  </si>
  <si>
    <t>сельское хозяйство</t>
  </si>
  <si>
    <t>торговля</t>
  </si>
  <si>
    <t>производство продуктов питания</t>
  </si>
  <si>
    <t>общественное питание и ресторанный бизнес</t>
  </si>
  <si>
    <t>промышленность</t>
  </si>
  <si>
    <t xml:space="preserve">производство  </t>
  </si>
  <si>
    <t>Сельскохозяйственное производство</t>
  </si>
  <si>
    <t>21:14:160111:65</t>
  </si>
  <si>
    <t>Муниципальная собственность</t>
  </si>
  <si>
    <t>имеется</t>
  </si>
  <si>
    <t>возможно</t>
  </si>
  <si>
    <t>Клементьев Борис Валерьянович</t>
  </si>
  <si>
    <t>Долгов Владимир Витальевич</t>
  </si>
  <si>
    <t>Иванова Наталия Вадимовна</t>
  </si>
  <si>
    <t>Григорьева Светлана Анатольевна</t>
  </si>
  <si>
    <t>Ефимова Наталия Анатольевна</t>
  </si>
  <si>
    <t>Семенова Ирина Витальевна</t>
  </si>
  <si>
    <t>глава Красноармейского муниципального округа</t>
  </si>
  <si>
    <t>первый заместитель главы администрации Красноармейского муниципального округа - начальник Управления по благоустройству и развитию территорий</t>
  </si>
  <si>
    <t>заместитель главы администрации Красноармейского муниципального округа - начальник отдела экономики и инвестиционной деятельности</t>
  </si>
  <si>
    <t>заместитель главы администрации Красноармейского муниципального округа - начальник отдела образования и молодежной политики</t>
  </si>
  <si>
    <t>заместитель начальника отдела экономики и инвестиционной деятельности</t>
  </si>
  <si>
    <t>начальник отдела сельского хозяйства, имущественных и земельных отношений</t>
  </si>
  <si>
    <t>Ананьева Марина Владимировна</t>
  </si>
  <si>
    <t>заведующий сектором дорожного хозяйства отдела строительства, дорожного хозяйства и жилищно-коммунального хозяйства</t>
  </si>
  <si>
    <t>krarm@cap.ru</t>
  </si>
  <si>
    <t>krarm_stroitel@cap.ru</t>
  </si>
  <si>
    <t>krarm_admobrazov@cap.ru</t>
  </si>
  <si>
    <t>krarm_admecon@cap.ru</t>
  </si>
  <si>
    <t>krarm_admimush@cap.ru</t>
  </si>
  <si>
    <t>krarm_construc3@cap.ru</t>
  </si>
  <si>
    <t>krarm_econ@cap.ru</t>
  </si>
  <si>
    <t xml:space="preserve">ООО "Красное Сормово" </t>
  </si>
  <si>
    <t>ООО "ВОЛИТ"</t>
  </si>
  <si>
    <t>ООО "СК "Глобус"</t>
  </si>
  <si>
    <t xml:space="preserve">ИП Данилов Л.Н. </t>
  </si>
  <si>
    <t>КФХ Харитонов В.А.</t>
  </si>
  <si>
    <t>АО «CЗ «ТУС», Филиал АО «СЗ «ТУС» – «Завод «КЕТРА»</t>
  </si>
  <si>
    <t>ООО «Газпром трансгаз Нижний Новгород»</t>
  </si>
  <si>
    <t>2022-2023 гг.</t>
  </si>
  <si>
    <t>2022 г.</t>
  </si>
  <si>
    <t>2022-2024 гг.</t>
  </si>
  <si>
    <t>2020-2021 гг.</t>
  </si>
  <si>
    <t>2021-2023 гг.</t>
  </si>
  <si>
    <t>КФХ Игнатьев А.Н.</t>
  </si>
  <si>
    <t xml:space="preserve">КФХ Игнатьева И.В. </t>
  </si>
  <si>
    <t>Красноармейский муниципальный округ</t>
  </si>
  <si>
    <t>2021 г.</t>
  </si>
  <si>
    <t xml:space="preserve"> общее руководство</t>
  </si>
  <si>
    <t>сфера строительства и ЖКХ</t>
  </si>
  <si>
    <t xml:space="preserve">экономика </t>
  </si>
  <si>
    <t>экономика, сельское хозяйство</t>
  </si>
  <si>
    <t xml:space="preserve">социальная сфера </t>
  </si>
  <si>
    <t>сфера сельского хозяйства, имущественных и земельных отношений</t>
  </si>
  <si>
    <t>дорожное хозяйство</t>
  </si>
  <si>
    <t>TG</t>
  </si>
  <si>
    <t>Красноармейское райпо</t>
  </si>
  <si>
    <t>krarmraipo@mail.ru</t>
  </si>
  <si>
    <t>krarm_org@cap.ru</t>
  </si>
  <si>
    <t>председатель Совета</t>
  </si>
  <si>
    <t>ООО "Восход плюс"</t>
  </si>
  <si>
    <t>заместитель главы администрации Красноармейского муниципального округа - начальник отдела организационно-контрольной и кадровой работы</t>
  </si>
  <si>
    <t>директор</t>
  </si>
  <si>
    <t xml:space="preserve">директор </t>
  </si>
  <si>
    <t>ООО КАФО "Эвапласт"</t>
  </si>
  <si>
    <t>ООО "Композит21"</t>
  </si>
  <si>
    <t>КФХ Игнатьев Анатолий Николаевич</t>
  </si>
  <si>
    <t xml:space="preserve">Глава КФХ  </t>
  </si>
  <si>
    <t>Owokasi_21@mail.ru</t>
  </si>
  <si>
    <t>ooovolit@rambler.ru</t>
  </si>
  <si>
    <t>kompozit-21@yandex.ru</t>
  </si>
  <si>
    <t>oooevaplast@mail.ru</t>
  </si>
  <si>
    <t>voshod.plus@yandex.ru</t>
  </si>
  <si>
    <t>администрация Красноармейского муниципального округа</t>
  </si>
  <si>
    <t>МБОУ "Траковская СОШ" Красноармского муниципального округа Чувашской Республики</t>
  </si>
  <si>
    <t>администрация Красноармейского муниципального округа Чувашской Республики</t>
  </si>
  <si>
    <t xml:space="preserve">krasnoarmeyskaya_sosh-trakoovsk@rchuv.ru </t>
  </si>
  <si>
    <t>Афанасьев Глеб Ильич</t>
  </si>
  <si>
    <t>Дурасов Евгений Юрьевич</t>
  </si>
  <si>
    <t>Петрова Тамара Геогргиевна</t>
  </si>
  <si>
    <t>Игнатьев Анатолий Николаевич</t>
  </si>
  <si>
    <t>Николаева Роза Александровна</t>
  </si>
  <si>
    <t>Евграфова Марина Владимировна</t>
  </si>
  <si>
    <t>Иванов Валерий Юрьевич</t>
  </si>
  <si>
    <t>Федорова Ирина Аркадьевна</t>
  </si>
  <si>
    <t>Группа в одноклассниках «Красноармейский муниципальный округ ЧР»</t>
  </si>
  <si>
    <t>https://ok.ru/group63428696932413</t>
  </si>
  <si>
    <t>Группа в вконтакте «Красноармейский муниципальный округ ЧР»</t>
  </si>
  <si>
    <t>https://vk.com/krarm_cap_ru</t>
  </si>
  <si>
    <t>Официальная страница в вконтате главы администрации Красноармейского муниципального округа Борис Клементьев</t>
  </si>
  <si>
    <t>https://vk.com/id139429337</t>
  </si>
  <si>
    <t>Официальный канал в телеграм главы Красноармейского муниципального округа Клементьев Борис Валерьянович</t>
  </si>
  <si>
    <t>https://t.me/klemenyiev_boris_valerianovich</t>
  </si>
  <si>
    <t>Официальный канал в телеграм администрации Красноармейского муниципального округа Чувашской Республики</t>
  </si>
  <si>
    <t>https://t.me/admkrarm</t>
  </si>
  <si>
    <t>https://krarm.cap.ru/</t>
  </si>
  <si>
    <t>Официальный сайт администрации Красноармейского муниципального округа Чувашской Республики</t>
  </si>
  <si>
    <t>red_krarm@mai8l.ru</t>
  </si>
  <si>
    <t>Официальный сайт АУ "Редакция  Красноармейской райгазеты "Ял пу́рнӑҫӗ"</t>
  </si>
  <si>
    <t>7. Население</t>
  </si>
  <si>
    <t>Категории</t>
  </si>
  <si>
    <t>Человек</t>
  </si>
  <si>
    <t>на 01.01.2020</t>
  </si>
  <si>
    <t>на 01.01.2021</t>
  </si>
  <si>
    <t>на 01.01.2022</t>
  </si>
  <si>
    <t xml:space="preserve">Районный центр </t>
  </si>
  <si>
    <t xml:space="preserve"> - моложе трудоспособного возраста</t>
  </si>
  <si>
    <t xml:space="preserve"> - в трудоспособном возрасте</t>
  </si>
  <si>
    <t xml:space="preserve"> - старше трудоспособного возраста</t>
  </si>
  <si>
    <t>За пределами районного центра</t>
  </si>
  <si>
    <t>Занятое население</t>
  </si>
  <si>
    <t>Чувашская Республика, Красноармейский район, д. Янгасы, ул. Нестера Янгаса, д.5</t>
  </si>
  <si>
    <t>Чувашская Республика, Красноармейский район, с. Караево, ул. Центральная, д. 4</t>
  </si>
  <si>
    <t>21:14:150101:65</t>
  </si>
  <si>
    <t>21:14:120104:34</t>
  </si>
  <si>
    <t>21:14:060101:45</t>
  </si>
  <si>
    <t>21:14:110105:89</t>
  </si>
  <si>
    <t>2015,7 кв.м, 2-х этажное нежилое здание</t>
  </si>
  <si>
    <t>1079,4 кв.м, 2-х этажное нежилое здание</t>
  </si>
  <si>
    <t>432,3 кв.м,одноэтажное нежилое здание</t>
  </si>
  <si>
    <t>2676,9 кв.м,одноэтажное нежилое здание</t>
  </si>
  <si>
    <t>Тузи Чуринское МПИ глина</t>
  </si>
  <si>
    <t>м.куб</t>
  </si>
  <si>
    <t>820,2 тыс</t>
  </si>
  <si>
    <t>820,0 тыс</t>
  </si>
  <si>
    <t>60,0 тыс</t>
  </si>
  <si>
    <t>Шатьминское МПИ</t>
  </si>
  <si>
    <t>5614,0 тыс</t>
  </si>
  <si>
    <t xml:space="preserve">5614,0 тыс </t>
  </si>
  <si>
    <t>осваивается</t>
  </si>
  <si>
    <t>Красноармейское МПИ</t>
  </si>
  <si>
    <t>м. куб</t>
  </si>
  <si>
    <t>433,9 тыс</t>
  </si>
  <si>
    <t>30, 0 тыс</t>
  </si>
  <si>
    <t>429630, Чувашская Республика, р-н Красноармейский, д. Яманаки, ул. Молодежная, 11</t>
  </si>
  <si>
    <t>429635, Чувашская Республика, р-н Красноармейский, д.Юпрямы, ул. Шоссейная, 44</t>
  </si>
  <si>
    <t>429620, Чувашская Республика, р-н Красноармейский, с.Красноармейское, ул. Слукина А.и, 1А</t>
  </si>
  <si>
    <t>429620, Чувашская Республика, р-н Красноармейский, с.Красноармейское, ул. Ленина, 16</t>
  </si>
  <si>
    <t>429620, Чувашская Республика, р-н Красноармейский, с.Красноармейское, ул. Ленина, 26/1, пом 7</t>
  </si>
  <si>
    <t>429620, Чувашская Республика, р-н Красноармейский, с.Красноармейское, ул. Ленина, 21</t>
  </si>
  <si>
    <t>429620, увашская Республика, р-н Красноармейский, с.Красноармейское, ул. Первомайская, 10</t>
  </si>
  <si>
    <t>429620, Чувашская Республика, р-н Красноармейский, с.Красноармейское, ул. 30 лет Победы, 16А</t>
  </si>
  <si>
    <t>429620, Чувашская Республика, р-н Красноармейский, с.Красноармейское, ул. 30 лет Победы, 16Е</t>
  </si>
  <si>
    <t>429631, Чувашская Республика, р-н Красноармейский, с.Исаково, ул. Садовая, 21</t>
  </si>
  <si>
    <t>429620, Чувашская Республика, р-н Красноармейский, с.Красноармейское, ул. 30 лет Победы, 16Д</t>
  </si>
  <si>
    <t>429620, Чувашская Республика, р-н Красноармейский, с. Красноармейское, ул. 30 лет Победы, 16Е</t>
  </si>
  <si>
    <t>429620, Чувашская Республика, р-н Красноармейский, с.Красноармейское, ул. 30 лет Победы, 16</t>
  </si>
  <si>
    <t>429626, Чувашская Республика, р-н Красноармейский, д.Досаево</t>
  </si>
  <si>
    <t>429620, Чувашская Республика, р-н Красноармейский, с.Красноармейское, ул. 30 лет Победы, 13</t>
  </si>
  <si>
    <t>429620, Чувашская Республика, р-н Красноармейский, с.Красноармейское, ул.Ленина, 29</t>
  </si>
  <si>
    <t>429635, Чувашская Республика, р-н Красноармейский, д.Юпрямы, ул. Шоссейная, 44, каб 5</t>
  </si>
  <si>
    <t>429623, Чувашская Республика,  р-н Красноармейский, д.Шинарпоси, ул.Южная, д.50</t>
  </si>
  <si>
    <t>429620, Чувашская Республика, р-н Красноармейский, д. Хлеси</t>
  </si>
  <si>
    <t>429625, Чувашская Республика, р-н Красноармейский, с.Именево</t>
  </si>
  <si>
    <t>Модернизация  технологического оборудования</t>
  </si>
  <si>
    <t>Обновление технологического оборудования</t>
  </si>
  <si>
    <t>ООО "Кетра"</t>
  </si>
  <si>
    <t>ООО "Агрофирма Таябинка"</t>
  </si>
  <si>
    <t>ООО "Красное Сормово"</t>
  </si>
  <si>
    <t>ООО "Красноармейский Хлебокомбинат"</t>
  </si>
  <si>
    <t>ООО "Чесла"</t>
  </si>
  <si>
    <t>ООО "Десла-Аст"</t>
  </si>
  <si>
    <t>Сельскохозяйственный производственный кооператив "Нива"</t>
  </si>
  <si>
    <t>ООО Красноармейская Фабрика Обуви "Эвапласт"</t>
  </si>
  <si>
    <t xml:space="preserve"> ООО "Скороход"</t>
  </si>
  <si>
    <t>ООО "Дормашсервис"</t>
  </si>
  <si>
    <t>Сельскохозяйственная артель "Досаево"</t>
  </si>
  <si>
    <t xml:space="preserve"> ООО "Краснополье"</t>
  </si>
  <si>
    <t>ООО "Автошвейпред"</t>
  </si>
  <si>
    <t>ООО "Агрофирма "Рожь"</t>
  </si>
  <si>
    <t>ООО "Восход Плюс"</t>
  </si>
  <si>
    <t>ООО "Арвета"</t>
  </si>
  <si>
    <t xml:space="preserve">Филиал АО "СЗ "ТУС"- "Завод "КЕТРА"    </t>
  </si>
  <si>
    <t>Глава КФХ Посадский Леонид Иванович</t>
  </si>
  <si>
    <t>Глава КФХ Николаев Андрей Николаевич</t>
  </si>
  <si>
    <t>Глава КФХ Игнатьева Ирина Владиславовна</t>
  </si>
  <si>
    <t>ИП Дмитриев Игорь Валериевич</t>
  </si>
  <si>
    <t>Реконструкция семейной молочно-товарной фермы на 200 голов</t>
  </si>
  <si>
    <t>Реконструкция телятника на 350 голов</t>
  </si>
  <si>
    <t>Строительство фермы на 80 голов</t>
  </si>
  <si>
    <t>Строительство животноводческой фермы</t>
  </si>
  <si>
    <t>Строительство многоквартирного жилого дома</t>
  </si>
  <si>
    <t>Строительство склада</t>
  </si>
  <si>
    <t>Строительство кормоцеха</t>
  </si>
  <si>
    <t>Капитальный ремонт на газопроводах</t>
  </si>
  <si>
    <t>Цех по приготовлению комбикормов</t>
  </si>
  <si>
    <t>Красноармейское районное потребительское общество</t>
  </si>
  <si>
    <t xml:space="preserve">Федеральные целевые программы </t>
  </si>
  <si>
    <t>Муниципальная программа "Обеспечение граждан в Чувашской Республике доступным и комфортным жильем" (a2)</t>
  </si>
  <si>
    <t>Муниципальная программа "Формирование современной городской среды на 2018 - 2024 годы" (a5)</t>
  </si>
  <si>
    <t>Муниципальная программа "Комплексное развитие сельских территорий Чувашской Республики" (A6)</t>
  </si>
  <si>
    <t>Муниципальная программа "Развитие культуры" (ц4)</t>
  </si>
  <si>
    <t>Муниципальная программа "Развитие образования" (ц7)</t>
  </si>
  <si>
    <t>Муниципальная программа "Развитие сельского хозяйства и регулирование рынка сельскохозяйственной продукции, сырья и продовольствия" (ц9)</t>
  </si>
  <si>
    <t>Муниципальная программа "Экономическое развитие " (ч1)</t>
  </si>
  <si>
    <t>Муниципальная программа "Управление общественными финансами и муниципальным долгом" (Ч4)</t>
  </si>
  <si>
    <t>Муниципальная программа "Развитие потенциала муниципального управления" (ч5)</t>
  </si>
  <si>
    <t>Муниципальная программа "Модернизация и развитие сферы жилищно-коммунального хозяйства" (a1)</t>
  </si>
  <si>
    <t>Муниципальная программа "Обеспечение общественного порядка и противодействие преступности" (a3)</t>
  </si>
  <si>
    <t>Муниципальная программа "Социальная поддержка граждан" (ц3)</t>
  </si>
  <si>
    <t>Муниципальная программа "Развитие физической культуры и спорта" (ц5)</t>
  </si>
  <si>
    <t>Муниципальная программа "Содействие занятости населения" (Ц6)</t>
  </si>
  <si>
    <t>Муниципальная программа "Повышение безопасности жизнедеятельности населения и территорий Чувашской Республики" (ц8)</t>
  </si>
  <si>
    <t>Муниципальная программа "Развитие транспортной системы (ч2)</t>
  </si>
  <si>
    <t>Государственная программа Чувашской Республики "Развитие строительного комплекса и архитектуры" (Ч9)</t>
  </si>
  <si>
    <t>Муниципальная программа "Развитие земельных и имущественных отношений" (а4)</t>
  </si>
  <si>
    <t>Муниципальная программа "Развитие потенциала природно-сырьевых ресурсов и повышение экологической безопасности" (ч3)</t>
  </si>
  <si>
    <t>Муниципальная программа "Цифровое общество Чувашии" (ч6)</t>
  </si>
  <si>
    <t>657 тыс.</t>
  </si>
  <si>
    <t xml:space="preserve"> </t>
  </si>
  <si>
    <t>13 скважин водоснабжения</t>
  </si>
  <si>
    <t>429620, Чувашская Республика, р-н Красноармейский, с.Красноармейское, ул. 30 лет Победы, д. 16</t>
  </si>
  <si>
    <t>Глава КФХ Иванов Эрнст Геннадьевич</t>
  </si>
  <si>
    <t>429622,Чувашская Республика, р-н Красноармейский, д Ыхракасы</t>
  </si>
  <si>
    <t>8 (83530) 2-18-94
8 927 999 98 87</t>
  </si>
  <si>
    <t>8 (83530) 2-21-50
8 (83530) 2-22-62
8  960 304 02 20</t>
  </si>
  <si>
    <t>8 903 322 88 81
8 987 126 65 25</t>
  </si>
  <si>
    <t xml:space="preserve">8 (83530) 2-15-70
8 917 667 56 29
8 953 011 93 12                                     
 </t>
  </si>
  <si>
    <t>8 905 342 15 76</t>
  </si>
  <si>
    <t>8 905 342 98 18</t>
  </si>
  <si>
    <t>8 (83530) 3-02-71  
8 908 842 95 35</t>
  </si>
  <si>
    <t xml:space="preserve">8 (83530) 2-15-70
8 917 667 56 29
8 953 011 93 12                              
 </t>
  </si>
  <si>
    <t xml:space="preserve">8 (83530) 3-32-61
8 905 343 22 08
 </t>
  </si>
  <si>
    <t xml:space="preserve">8 (83530) 2-15-70
8 937 371 06 00
 </t>
  </si>
  <si>
    <t xml:space="preserve">8 (8352) 51-51-60
8 905 028 70 12
 </t>
  </si>
  <si>
    <t xml:space="preserve">8 (83530) 2-18-65
8 917 077 97 75
                             </t>
  </si>
  <si>
    <t>Чувашская Республика, Красноармейский район, с/пос. Яншихово-Челлинское</t>
  </si>
  <si>
    <t>Чувашская Республика, р-н Красноармейский, д. Яманаки, ул. Молодежная, дом 8</t>
  </si>
  <si>
    <t>Чувашская Республика, р-н Красноармейский, с Именево, ул К.Маркса, д 12</t>
  </si>
  <si>
    <t>Профиль/ сфера деятельности</t>
  </si>
  <si>
    <t>8 (8352) 2-22-20   8 (8352) 43-45-04   8 937 381 86 85</t>
  </si>
  <si>
    <t xml:space="preserve">8 908 306 90 32      8 953 011 06 86 </t>
  </si>
  <si>
    <t>8 960 302 35 33     8 960 312 34 59</t>
  </si>
  <si>
    <t xml:space="preserve">8 (83530) 2-10-54    8 906 136 05 96                           </t>
  </si>
  <si>
    <t>8 (83530) 2-13-58
8 903 357 08 13   8 903 066 66 44</t>
  </si>
  <si>
    <t>8 (83530) 2-12-63       8 906 136 05 96</t>
  </si>
  <si>
    <t>8(83530) 2-18-60,    8 917 675 65 37    8  960 304 02 20</t>
  </si>
  <si>
    <t>8 (83530) 2-18-60
8 960 305 13 23     8  960 304 02 20</t>
  </si>
  <si>
    <t>8 (83530) 2-18-88     8 903 359 99 47</t>
  </si>
  <si>
    <t>8 (8352) 23-06-71  8 (83530) 2-22-20     8 927 667 92 03</t>
  </si>
  <si>
    <t xml:space="preserve">8 (83530) 2-22-51     8 903 322 68 78
 </t>
  </si>
  <si>
    <t xml:space="preserve">8 (8352) 2-16-49     8 905 340 10 14
 </t>
  </si>
  <si>
    <t xml:space="preserve">8 (8352) 2-16-49   8 917 673 90 80                             
 </t>
  </si>
  <si>
    <t>Строительство телятника на 500 голов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</si>
</sst>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#,##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theme="0"/>
      <name val="Calibri"/>
      <family val="2"/>
      <charset val="204"/>
      <scheme val="minor"/>
    </font>
    <font>
      <b/>
      <sz val="10"/>
      <color theme="0" tint="-0.499984740745262"/>
      <name val="Times New Roman"/>
      <family val="1"/>
      <charset val="204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 Cyr"/>
    </font>
    <font>
      <b/>
      <sz val="9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164" fontId="23" fillId="0" borderId="0"/>
    <xf numFmtId="49" fontId="25" fillId="0" borderId="9">
      <alignment vertical="top" wrapText="1"/>
    </xf>
  </cellStyleXfs>
  <cellXfs count="141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/>
    <xf numFmtId="0" fontId="5" fillId="0" borderId="1" xfId="0" applyFont="1" applyBorder="1"/>
    <xf numFmtId="0" fontId="5" fillId="5" borderId="0" xfId="0" applyFont="1" applyFill="1"/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11" fillId="0" borderId="1" xfId="0" applyFont="1" applyBorder="1" applyAlignment="1">
      <alignment horizontal="center" wrapText="1"/>
    </xf>
    <xf numFmtId="0" fontId="11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1" fillId="0" borderId="1" xfId="0" applyFont="1" applyBorder="1"/>
    <xf numFmtId="0" fontId="14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Fill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/>
    </xf>
    <xf numFmtId="0" fontId="19" fillId="5" borderId="1" xfId="1" applyFill="1" applyBorder="1"/>
    <xf numFmtId="0" fontId="5" fillId="0" borderId="1" xfId="0" applyFont="1" applyBorder="1" applyAlignment="1">
      <alignment wrapText="1"/>
    </xf>
    <xf numFmtId="0" fontId="5" fillId="12" borderId="8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/>
    <xf numFmtId="0" fontId="0" fillId="5" borderId="0" xfId="0" applyFill="1" applyAlignment="1">
      <alignment vertical="top" wrapText="1"/>
    </xf>
    <xf numFmtId="0" fontId="19" fillId="5" borderId="1" xfId="1" applyFill="1" applyBorder="1" applyAlignment="1">
      <alignment vertical="top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20" fillId="5" borderId="1" xfId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/>
    </xf>
    <xf numFmtId="0" fontId="20" fillId="5" borderId="1" xfId="1" applyFont="1" applyFill="1" applyBorder="1" applyAlignment="1">
      <alignment vertical="top"/>
    </xf>
    <xf numFmtId="0" fontId="0" fillId="5" borderId="0" xfId="0" applyFill="1" applyAlignment="1">
      <alignment wrapText="1"/>
    </xf>
    <xf numFmtId="0" fontId="19" fillId="0" borderId="1" xfId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5" borderId="0" xfId="0" applyFont="1" applyFill="1" applyAlignment="1">
      <alignment horizontal="left" wrapText="1"/>
    </xf>
    <xf numFmtId="0" fontId="21" fillId="5" borderId="1" xfId="1" applyFont="1" applyFill="1" applyBorder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14" fillId="0" borderId="9" xfId="2" applyFont="1" applyBorder="1" applyAlignment="1">
      <alignment horizontal="right" vertical="center"/>
    </xf>
    <xf numFmtId="164" fontId="13" fillId="0" borderId="9" xfId="2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4" fillId="0" borderId="0" xfId="0" applyFont="1" applyAlignment="1">
      <alignment horizontal="right"/>
    </xf>
    <xf numFmtId="165" fontId="13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5" fillId="5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2" fillId="13" borderId="0" xfId="0" applyFont="1" applyFill="1" applyAlignment="1">
      <alignment horizontal="left"/>
    </xf>
    <xf numFmtId="0" fontId="2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  <xf numFmtId="0" fontId="18" fillId="10" borderId="0" xfId="0" applyFont="1" applyFill="1" applyAlignment="1">
      <alignment horizontal="left"/>
    </xf>
    <xf numFmtId="0" fontId="10" fillId="0" borderId="1" xfId="0" applyFont="1" applyFill="1" applyBorder="1" applyAlignment="1">
      <alignment wrapText="1"/>
    </xf>
    <xf numFmtId="0" fontId="5" fillId="5" borderId="0" xfId="0" applyFont="1" applyFill="1" applyAlignment="1">
      <alignment wrapText="1"/>
    </xf>
    <xf numFmtId="0" fontId="26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49" fontId="13" fillId="5" borderId="1" xfId="3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3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vertical="top" wrapText="1"/>
    </xf>
    <xf numFmtId="0" fontId="7" fillId="5" borderId="0" xfId="0" applyFont="1" applyFill="1" applyAlignment="1">
      <alignment horizontal="center" wrapText="1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left" wrapText="1"/>
    </xf>
    <xf numFmtId="0" fontId="7" fillId="5" borderId="6" xfId="0" applyFont="1" applyFill="1" applyBorder="1" applyAlignment="1">
      <alignment horizontal="left" wrapText="1"/>
    </xf>
    <xf numFmtId="0" fontId="7" fillId="5" borderId="4" xfId="0" applyFont="1" applyFill="1" applyBorder="1" applyAlignment="1">
      <alignment horizontal="left" vertical="top"/>
    </xf>
    <xf numFmtId="0" fontId="7" fillId="5" borderId="5" xfId="0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/>
    </xf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11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0" fillId="5" borderId="10" xfId="0" applyFill="1" applyBorder="1" applyAlignment="1">
      <alignment wrapText="1"/>
    </xf>
    <xf numFmtId="0" fontId="0" fillId="5" borderId="10" xfId="0" applyFill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5" fillId="5" borderId="11" xfId="0" applyFont="1" applyFill="1" applyBorder="1" applyAlignment="1">
      <alignment horizontal="center" vertical="center" wrapText="1"/>
    </xf>
    <xf numFmtId="49" fontId="13" fillId="0" borderId="12" xfId="3" applyFont="1" applyBorder="1" applyAlignment="1">
      <alignment vertical="top" wrapText="1"/>
    </xf>
    <xf numFmtId="49" fontId="13" fillId="5" borderId="12" xfId="3" applyFont="1" applyFill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1" fillId="12" borderId="8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</cellXfs>
  <cellStyles count="4">
    <cellStyle name="Excel Built-in Normal" xfId="2"/>
    <cellStyle name="st16" xfId="3"/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kompozit-21@yandex.ru" TargetMode="External"/><Relationship Id="rId3" Type="http://schemas.openxmlformats.org/officeDocument/2006/relationships/hyperlink" Target="mailto:krarm_org@cap.ru" TargetMode="External"/><Relationship Id="rId7" Type="http://schemas.openxmlformats.org/officeDocument/2006/relationships/hyperlink" Target="mailto:oooevaplast@mail.ru" TargetMode="External"/><Relationship Id="rId2" Type="http://schemas.openxmlformats.org/officeDocument/2006/relationships/hyperlink" Target="mailto:krarmraipo@mail.ru" TargetMode="External"/><Relationship Id="rId1" Type="http://schemas.openxmlformats.org/officeDocument/2006/relationships/hyperlink" Target="mailto:krarm_admobrazov@cap.ru" TargetMode="External"/><Relationship Id="rId6" Type="http://schemas.openxmlformats.org/officeDocument/2006/relationships/hyperlink" Target="mailto:ooovolit@rambler.ru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mailto:Owokasi_21@mail.ru" TargetMode="External"/><Relationship Id="rId10" Type="http://schemas.openxmlformats.org/officeDocument/2006/relationships/hyperlink" Target="mailto:krasnoarmeyskaya_sosh-trakoovsk@rchuv.ru" TargetMode="External"/><Relationship Id="rId4" Type="http://schemas.openxmlformats.org/officeDocument/2006/relationships/hyperlink" Target="mailto:krarm_stroitel@cap.ru" TargetMode="External"/><Relationship Id="rId9" Type="http://schemas.openxmlformats.org/officeDocument/2006/relationships/hyperlink" Target="mailto:voshod.plus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ed_krarm@mai8l.ru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mailto:krarm_admimush@cap.ru" TargetMode="External"/><Relationship Id="rId7" Type="http://schemas.openxmlformats.org/officeDocument/2006/relationships/hyperlink" Target="mailto:krarm_econ@cap.ru" TargetMode="External"/><Relationship Id="rId2" Type="http://schemas.openxmlformats.org/officeDocument/2006/relationships/hyperlink" Target="mailto:krarm_admecon@cap.ru" TargetMode="External"/><Relationship Id="rId1" Type="http://schemas.openxmlformats.org/officeDocument/2006/relationships/hyperlink" Target="mailto:krarm_admobrazov@cap.ru" TargetMode="External"/><Relationship Id="rId6" Type="http://schemas.openxmlformats.org/officeDocument/2006/relationships/hyperlink" Target="mailto:krarm_stroitel@cap.ru" TargetMode="External"/><Relationship Id="rId5" Type="http://schemas.openxmlformats.org/officeDocument/2006/relationships/hyperlink" Target="mailto:krarm@cap.ru" TargetMode="External"/><Relationship Id="rId4" Type="http://schemas.openxmlformats.org/officeDocument/2006/relationships/hyperlink" Target="mailto:krarm_construc3@ca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63"/>
  <sheetViews>
    <sheetView tabSelected="1" zoomScale="115" zoomScaleNormal="115" workbookViewId="0">
      <pane ySplit="2" topLeftCell="A53" activePane="bottomLeft" state="frozen"/>
      <selection pane="bottomLeft" activeCell="B56" sqref="B56"/>
    </sheetView>
  </sheetViews>
  <sheetFormatPr defaultRowHeight="12.75" x14ac:dyDescent="0.2"/>
  <cols>
    <col min="1" max="1" width="9.140625" style="7"/>
    <col min="2" max="2" width="42.42578125" style="108" customWidth="1"/>
    <col min="3" max="3" width="10.28515625" style="10" customWidth="1"/>
    <col min="4" max="5" width="9" style="10" customWidth="1"/>
    <col min="6" max="7" width="9" style="7" customWidth="1"/>
    <col min="8" max="248" width="9.140625" style="7"/>
    <col min="249" max="249" width="51.7109375" style="7" customWidth="1"/>
    <col min="250" max="250" width="7.7109375" style="7" customWidth="1"/>
    <col min="251" max="251" width="11.5703125" style="7" customWidth="1"/>
    <col min="252" max="260" width="12.7109375" style="7" customWidth="1"/>
    <col min="261" max="262" width="0" style="7" hidden="1" customWidth="1"/>
    <col min="263" max="504" width="9.140625" style="7"/>
    <col min="505" max="505" width="51.7109375" style="7" customWidth="1"/>
    <col min="506" max="506" width="7.7109375" style="7" customWidth="1"/>
    <col min="507" max="507" width="11.5703125" style="7" customWidth="1"/>
    <col min="508" max="516" width="12.7109375" style="7" customWidth="1"/>
    <col min="517" max="518" width="0" style="7" hidden="1" customWidth="1"/>
    <col min="519" max="760" width="9.140625" style="7"/>
    <col min="761" max="761" width="51.7109375" style="7" customWidth="1"/>
    <col min="762" max="762" width="7.7109375" style="7" customWidth="1"/>
    <col min="763" max="763" width="11.5703125" style="7" customWidth="1"/>
    <col min="764" max="772" width="12.7109375" style="7" customWidth="1"/>
    <col min="773" max="774" width="0" style="7" hidden="1" customWidth="1"/>
    <col min="775" max="1016" width="9.140625" style="7"/>
    <col min="1017" max="1017" width="51.7109375" style="7" customWidth="1"/>
    <col min="1018" max="1018" width="7.7109375" style="7" customWidth="1"/>
    <col min="1019" max="1019" width="11.5703125" style="7" customWidth="1"/>
    <col min="1020" max="1028" width="12.7109375" style="7" customWidth="1"/>
    <col min="1029" max="1030" width="0" style="7" hidden="1" customWidth="1"/>
    <col min="1031" max="1272" width="9.140625" style="7"/>
    <col min="1273" max="1273" width="51.7109375" style="7" customWidth="1"/>
    <col min="1274" max="1274" width="7.7109375" style="7" customWidth="1"/>
    <col min="1275" max="1275" width="11.5703125" style="7" customWidth="1"/>
    <col min="1276" max="1284" width="12.7109375" style="7" customWidth="1"/>
    <col min="1285" max="1286" width="0" style="7" hidden="1" customWidth="1"/>
    <col min="1287" max="1528" width="9.140625" style="7"/>
    <col min="1529" max="1529" width="51.7109375" style="7" customWidth="1"/>
    <col min="1530" max="1530" width="7.7109375" style="7" customWidth="1"/>
    <col min="1531" max="1531" width="11.5703125" style="7" customWidth="1"/>
    <col min="1532" max="1540" width="12.7109375" style="7" customWidth="1"/>
    <col min="1541" max="1542" width="0" style="7" hidden="1" customWidth="1"/>
    <col min="1543" max="1784" width="9.140625" style="7"/>
    <col min="1785" max="1785" width="51.7109375" style="7" customWidth="1"/>
    <col min="1786" max="1786" width="7.7109375" style="7" customWidth="1"/>
    <col min="1787" max="1787" width="11.5703125" style="7" customWidth="1"/>
    <col min="1788" max="1796" width="12.7109375" style="7" customWidth="1"/>
    <col min="1797" max="1798" width="0" style="7" hidden="1" customWidth="1"/>
    <col min="1799" max="2040" width="9.140625" style="7"/>
    <col min="2041" max="2041" width="51.7109375" style="7" customWidth="1"/>
    <col min="2042" max="2042" width="7.7109375" style="7" customWidth="1"/>
    <col min="2043" max="2043" width="11.5703125" style="7" customWidth="1"/>
    <col min="2044" max="2052" width="12.7109375" style="7" customWidth="1"/>
    <col min="2053" max="2054" width="0" style="7" hidden="1" customWidth="1"/>
    <col min="2055" max="2296" width="9.140625" style="7"/>
    <col min="2297" max="2297" width="51.7109375" style="7" customWidth="1"/>
    <col min="2298" max="2298" width="7.7109375" style="7" customWidth="1"/>
    <col min="2299" max="2299" width="11.5703125" style="7" customWidth="1"/>
    <col min="2300" max="2308" width="12.7109375" style="7" customWidth="1"/>
    <col min="2309" max="2310" width="0" style="7" hidden="1" customWidth="1"/>
    <col min="2311" max="2552" width="9.140625" style="7"/>
    <col min="2553" max="2553" width="51.7109375" style="7" customWidth="1"/>
    <col min="2554" max="2554" width="7.7109375" style="7" customWidth="1"/>
    <col min="2555" max="2555" width="11.5703125" style="7" customWidth="1"/>
    <col min="2556" max="2564" width="12.7109375" style="7" customWidth="1"/>
    <col min="2565" max="2566" width="0" style="7" hidden="1" customWidth="1"/>
    <col min="2567" max="2808" width="9.140625" style="7"/>
    <col min="2809" max="2809" width="51.7109375" style="7" customWidth="1"/>
    <col min="2810" max="2810" width="7.7109375" style="7" customWidth="1"/>
    <col min="2811" max="2811" width="11.5703125" style="7" customWidth="1"/>
    <col min="2812" max="2820" width="12.7109375" style="7" customWidth="1"/>
    <col min="2821" max="2822" width="0" style="7" hidden="1" customWidth="1"/>
    <col min="2823" max="3064" width="9.140625" style="7"/>
    <col min="3065" max="3065" width="51.7109375" style="7" customWidth="1"/>
    <col min="3066" max="3066" width="7.7109375" style="7" customWidth="1"/>
    <col min="3067" max="3067" width="11.5703125" style="7" customWidth="1"/>
    <col min="3068" max="3076" width="12.7109375" style="7" customWidth="1"/>
    <col min="3077" max="3078" width="0" style="7" hidden="1" customWidth="1"/>
    <col min="3079" max="3320" width="9.140625" style="7"/>
    <col min="3321" max="3321" width="51.7109375" style="7" customWidth="1"/>
    <col min="3322" max="3322" width="7.7109375" style="7" customWidth="1"/>
    <col min="3323" max="3323" width="11.5703125" style="7" customWidth="1"/>
    <col min="3324" max="3332" width="12.7109375" style="7" customWidth="1"/>
    <col min="3333" max="3334" width="0" style="7" hidden="1" customWidth="1"/>
    <col min="3335" max="3576" width="9.140625" style="7"/>
    <col min="3577" max="3577" width="51.7109375" style="7" customWidth="1"/>
    <col min="3578" max="3578" width="7.7109375" style="7" customWidth="1"/>
    <col min="3579" max="3579" width="11.5703125" style="7" customWidth="1"/>
    <col min="3580" max="3588" width="12.7109375" style="7" customWidth="1"/>
    <col min="3589" max="3590" width="0" style="7" hidden="1" customWidth="1"/>
    <col min="3591" max="3832" width="9.140625" style="7"/>
    <col min="3833" max="3833" width="51.7109375" style="7" customWidth="1"/>
    <col min="3834" max="3834" width="7.7109375" style="7" customWidth="1"/>
    <col min="3835" max="3835" width="11.5703125" style="7" customWidth="1"/>
    <col min="3836" max="3844" width="12.7109375" style="7" customWidth="1"/>
    <col min="3845" max="3846" width="0" style="7" hidden="1" customWidth="1"/>
    <col min="3847" max="4088" width="9.140625" style="7"/>
    <col min="4089" max="4089" width="51.7109375" style="7" customWidth="1"/>
    <col min="4090" max="4090" width="7.7109375" style="7" customWidth="1"/>
    <col min="4091" max="4091" width="11.5703125" style="7" customWidth="1"/>
    <col min="4092" max="4100" width="12.7109375" style="7" customWidth="1"/>
    <col min="4101" max="4102" width="0" style="7" hidden="1" customWidth="1"/>
    <col min="4103" max="4344" width="9.140625" style="7"/>
    <col min="4345" max="4345" width="51.7109375" style="7" customWidth="1"/>
    <col min="4346" max="4346" width="7.7109375" style="7" customWidth="1"/>
    <col min="4347" max="4347" width="11.5703125" style="7" customWidth="1"/>
    <col min="4348" max="4356" width="12.7109375" style="7" customWidth="1"/>
    <col min="4357" max="4358" width="0" style="7" hidden="1" customWidth="1"/>
    <col min="4359" max="4600" width="9.140625" style="7"/>
    <col min="4601" max="4601" width="51.7109375" style="7" customWidth="1"/>
    <col min="4602" max="4602" width="7.7109375" style="7" customWidth="1"/>
    <col min="4603" max="4603" width="11.5703125" style="7" customWidth="1"/>
    <col min="4604" max="4612" width="12.7109375" style="7" customWidth="1"/>
    <col min="4613" max="4614" width="0" style="7" hidden="1" customWidth="1"/>
    <col min="4615" max="4856" width="9.140625" style="7"/>
    <col min="4857" max="4857" width="51.7109375" style="7" customWidth="1"/>
    <col min="4858" max="4858" width="7.7109375" style="7" customWidth="1"/>
    <col min="4859" max="4859" width="11.5703125" style="7" customWidth="1"/>
    <col min="4860" max="4868" width="12.7109375" style="7" customWidth="1"/>
    <col min="4869" max="4870" width="0" style="7" hidden="1" customWidth="1"/>
    <col min="4871" max="5112" width="9.140625" style="7"/>
    <col min="5113" max="5113" width="51.7109375" style="7" customWidth="1"/>
    <col min="5114" max="5114" width="7.7109375" style="7" customWidth="1"/>
    <col min="5115" max="5115" width="11.5703125" style="7" customWidth="1"/>
    <col min="5116" max="5124" width="12.7109375" style="7" customWidth="1"/>
    <col min="5125" max="5126" width="0" style="7" hidden="1" customWidth="1"/>
    <col min="5127" max="5368" width="9.140625" style="7"/>
    <col min="5369" max="5369" width="51.7109375" style="7" customWidth="1"/>
    <col min="5370" max="5370" width="7.7109375" style="7" customWidth="1"/>
    <col min="5371" max="5371" width="11.5703125" style="7" customWidth="1"/>
    <col min="5372" max="5380" width="12.7109375" style="7" customWidth="1"/>
    <col min="5381" max="5382" width="0" style="7" hidden="1" customWidth="1"/>
    <col min="5383" max="5624" width="9.140625" style="7"/>
    <col min="5625" max="5625" width="51.7109375" style="7" customWidth="1"/>
    <col min="5626" max="5626" width="7.7109375" style="7" customWidth="1"/>
    <col min="5627" max="5627" width="11.5703125" style="7" customWidth="1"/>
    <col min="5628" max="5636" width="12.7109375" style="7" customWidth="1"/>
    <col min="5637" max="5638" width="0" style="7" hidden="1" customWidth="1"/>
    <col min="5639" max="5880" width="9.140625" style="7"/>
    <col min="5881" max="5881" width="51.7109375" style="7" customWidth="1"/>
    <col min="5882" max="5882" width="7.7109375" style="7" customWidth="1"/>
    <col min="5883" max="5883" width="11.5703125" style="7" customWidth="1"/>
    <col min="5884" max="5892" width="12.7109375" style="7" customWidth="1"/>
    <col min="5893" max="5894" width="0" style="7" hidden="1" customWidth="1"/>
    <col min="5895" max="6136" width="9.140625" style="7"/>
    <col min="6137" max="6137" width="51.7109375" style="7" customWidth="1"/>
    <col min="6138" max="6138" width="7.7109375" style="7" customWidth="1"/>
    <col min="6139" max="6139" width="11.5703125" style="7" customWidth="1"/>
    <col min="6140" max="6148" width="12.7109375" style="7" customWidth="1"/>
    <col min="6149" max="6150" width="0" style="7" hidden="1" customWidth="1"/>
    <col min="6151" max="6392" width="9.140625" style="7"/>
    <col min="6393" max="6393" width="51.7109375" style="7" customWidth="1"/>
    <col min="6394" max="6394" width="7.7109375" style="7" customWidth="1"/>
    <col min="6395" max="6395" width="11.5703125" style="7" customWidth="1"/>
    <col min="6396" max="6404" width="12.7109375" style="7" customWidth="1"/>
    <col min="6405" max="6406" width="0" style="7" hidden="1" customWidth="1"/>
    <col min="6407" max="6648" width="9.140625" style="7"/>
    <col min="6649" max="6649" width="51.7109375" style="7" customWidth="1"/>
    <col min="6650" max="6650" width="7.7109375" style="7" customWidth="1"/>
    <col min="6651" max="6651" width="11.5703125" style="7" customWidth="1"/>
    <col min="6652" max="6660" width="12.7109375" style="7" customWidth="1"/>
    <col min="6661" max="6662" width="0" style="7" hidden="1" customWidth="1"/>
    <col min="6663" max="6904" width="9.140625" style="7"/>
    <col min="6905" max="6905" width="51.7109375" style="7" customWidth="1"/>
    <col min="6906" max="6906" width="7.7109375" style="7" customWidth="1"/>
    <col min="6907" max="6907" width="11.5703125" style="7" customWidth="1"/>
    <col min="6908" max="6916" width="12.7109375" style="7" customWidth="1"/>
    <col min="6917" max="6918" width="0" style="7" hidden="1" customWidth="1"/>
    <col min="6919" max="7160" width="9.140625" style="7"/>
    <col min="7161" max="7161" width="51.7109375" style="7" customWidth="1"/>
    <col min="7162" max="7162" width="7.7109375" style="7" customWidth="1"/>
    <col min="7163" max="7163" width="11.5703125" style="7" customWidth="1"/>
    <col min="7164" max="7172" width="12.7109375" style="7" customWidth="1"/>
    <col min="7173" max="7174" width="0" style="7" hidden="1" customWidth="1"/>
    <col min="7175" max="7416" width="9.140625" style="7"/>
    <col min="7417" max="7417" width="51.7109375" style="7" customWidth="1"/>
    <col min="7418" max="7418" width="7.7109375" style="7" customWidth="1"/>
    <col min="7419" max="7419" width="11.5703125" style="7" customWidth="1"/>
    <col min="7420" max="7428" width="12.7109375" style="7" customWidth="1"/>
    <col min="7429" max="7430" width="0" style="7" hidden="1" customWidth="1"/>
    <col min="7431" max="7672" width="9.140625" style="7"/>
    <col min="7673" max="7673" width="51.7109375" style="7" customWidth="1"/>
    <col min="7674" max="7674" width="7.7109375" style="7" customWidth="1"/>
    <col min="7675" max="7675" width="11.5703125" style="7" customWidth="1"/>
    <col min="7676" max="7684" width="12.7109375" style="7" customWidth="1"/>
    <col min="7685" max="7686" width="0" style="7" hidden="1" customWidth="1"/>
    <col min="7687" max="7928" width="9.140625" style="7"/>
    <col min="7929" max="7929" width="51.7109375" style="7" customWidth="1"/>
    <col min="7930" max="7930" width="7.7109375" style="7" customWidth="1"/>
    <col min="7931" max="7931" width="11.5703125" style="7" customWidth="1"/>
    <col min="7932" max="7940" width="12.7109375" style="7" customWidth="1"/>
    <col min="7941" max="7942" width="0" style="7" hidden="1" customWidth="1"/>
    <col min="7943" max="8184" width="9.140625" style="7"/>
    <col min="8185" max="8185" width="51.7109375" style="7" customWidth="1"/>
    <col min="8186" max="8186" width="7.7109375" style="7" customWidth="1"/>
    <col min="8187" max="8187" width="11.5703125" style="7" customWidth="1"/>
    <col min="8188" max="8196" width="12.7109375" style="7" customWidth="1"/>
    <col min="8197" max="8198" width="0" style="7" hidden="1" customWidth="1"/>
    <col min="8199" max="8440" width="9.140625" style="7"/>
    <col min="8441" max="8441" width="51.7109375" style="7" customWidth="1"/>
    <col min="8442" max="8442" width="7.7109375" style="7" customWidth="1"/>
    <col min="8443" max="8443" width="11.5703125" style="7" customWidth="1"/>
    <col min="8444" max="8452" width="12.7109375" style="7" customWidth="1"/>
    <col min="8453" max="8454" width="0" style="7" hidden="1" customWidth="1"/>
    <col min="8455" max="8696" width="9.140625" style="7"/>
    <col min="8697" max="8697" width="51.7109375" style="7" customWidth="1"/>
    <col min="8698" max="8698" width="7.7109375" style="7" customWidth="1"/>
    <col min="8699" max="8699" width="11.5703125" style="7" customWidth="1"/>
    <col min="8700" max="8708" width="12.7109375" style="7" customWidth="1"/>
    <col min="8709" max="8710" width="0" style="7" hidden="1" customWidth="1"/>
    <col min="8711" max="8952" width="9.140625" style="7"/>
    <col min="8953" max="8953" width="51.7109375" style="7" customWidth="1"/>
    <col min="8954" max="8954" width="7.7109375" style="7" customWidth="1"/>
    <col min="8955" max="8955" width="11.5703125" style="7" customWidth="1"/>
    <col min="8956" max="8964" width="12.7109375" style="7" customWidth="1"/>
    <col min="8965" max="8966" width="0" style="7" hidden="1" customWidth="1"/>
    <col min="8967" max="9208" width="9.140625" style="7"/>
    <col min="9209" max="9209" width="51.7109375" style="7" customWidth="1"/>
    <col min="9210" max="9210" width="7.7109375" style="7" customWidth="1"/>
    <col min="9211" max="9211" width="11.5703125" style="7" customWidth="1"/>
    <col min="9212" max="9220" width="12.7109375" style="7" customWidth="1"/>
    <col min="9221" max="9222" width="0" style="7" hidden="1" customWidth="1"/>
    <col min="9223" max="9464" width="9.140625" style="7"/>
    <col min="9465" max="9465" width="51.7109375" style="7" customWidth="1"/>
    <col min="9466" max="9466" width="7.7109375" style="7" customWidth="1"/>
    <col min="9467" max="9467" width="11.5703125" style="7" customWidth="1"/>
    <col min="9468" max="9476" width="12.7109375" style="7" customWidth="1"/>
    <col min="9477" max="9478" width="0" style="7" hidden="1" customWidth="1"/>
    <col min="9479" max="9720" width="9.140625" style="7"/>
    <col min="9721" max="9721" width="51.7109375" style="7" customWidth="1"/>
    <col min="9722" max="9722" width="7.7109375" style="7" customWidth="1"/>
    <col min="9723" max="9723" width="11.5703125" style="7" customWidth="1"/>
    <col min="9724" max="9732" width="12.7109375" style="7" customWidth="1"/>
    <col min="9733" max="9734" width="0" style="7" hidden="1" customWidth="1"/>
    <col min="9735" max="9976" width="9.140625" style="7"/>
    <col min="9977" max="9977" width="51.7109375" style="7" customWidth="1"/>
    <col min="9978" max="9978" width="7.7109375" style="7" customWidth="1"/>
    <col min="9979" max="9979" width="11.5703125" style="7" customWidth="1"/>
    <col min="9980" max="9988" width="12.7109375" style="7" customWidth="1"/>
    <col min="9989" max="9990" width="0" style="7" hidden="1" customWidth="1"/>
    <col min="9991" max="10232" width="9.140625" style="7"/>
    <col min="10233" max="10233" width="51.7109375" style="7" customWidth="1"/>
    <col min="10234" max="10234" width="7.7109375" style="7" customWidth="1"/>
    <col min="10235" max="10235" width="11.5703125" style="7" customWidth="1"/>
    <col min="10236" max="10244" width="12.7109375" style="7" customWidth="1"/>
    <col min="10245" max="10246" width="0" style="7" hidden="1" customWidth="1"/>
    <col min="10247" max="10488" width="9.140625" style="7"/>
    <col min="10489" max="10489" width="51.7109375" style="7" customWidth="1"/>
    <col min="10490" max="10490" width="7.7109375" style="7" customWidth="1"/>
    <col min="10491" max="10491" width="11.5703125" style="7" customWidth="1"/>
    <col min="10492" max="10500" width="12.7109375" style="7" customWidth="1"/>
    <col min="10501" max="10502" width="0" style="7" hidden="1" customWidth="1"/>
    <col min="10503" max="10744" width="9.140625" style="7"/>
    <col min="10745" max="10745" width="51.7109375" style="7" customWidth="1"/>
    <col min="10746" max="10746" width="7.7109375" style="7" customWidth="1"/>
    <col min="10747" max="10747" width="11.5703125" style="7" customWidth="1"/>
    <col min="10748" max="10756" width="12.7109375" style="7" customWidth="1"/>
    <col min="10757" max="10758" width="0" style="7" hidden="1" customWidth="1"/>
    <col min="10759" max="11000" width="9.140625" style="7"/>
    <col min="11001" max="11001" width="51.7109375" style="7" customWidth="1"/>
    <col min="11002" max="11002" width="7.7109375" style="7" customWidth="1"/>
    <col min="11003" max="11003" width="11.5703125" style="7" customWidth="1"/>
    <col min="11004" max="11012" width="12.7109375" style="7" customWidth="1"/>
    <col min="11013" max="11014" width="0" style="7" hidden="1" customWidth="1"/>
    <col min="11015" max="11256" width="9.140625" style="7"/>
    <col min="11257" max="11257" width="51.7109375" style="7" customWidth="1"/>
    <col min="11258" max="11258" width="7.7109375" style="7" customWidth="1"/>
    <col min="11259" max="11259" width="11.5703125" style="7" customWidth="1"/>
    <col min="11260" max="11268" width="12.7109375" style="7" customWidth="1"/>
    <col min="11269" max="11270" width="0" style="7" hidden="1" customWidth="1"/>
    <col min="11271" max="11512" width="9.140625" style="7"/>
    <col min="11513" max="11513" width="51.7109375" style="7" customWidth="1"/>
    <col min="11514" max="11514" width="7.7109375" style="7" customWidth="1"/>
    <col min="11515" max="11515" width="11.5703125" style="7" customWidth="1"/>
    <col min="11516" max="11524" width="12.7109375" style="7" customWidth="1"/>
    <col min="11525" max="11526" width="0" style="7" hidden="1" customWidth="1"/>
    <col min="11527" max="11768" width="9.140625" style="7"/>
    <col min="11769" max="11769" width="51.7109375" style="7" customWidth="1"/>
    <col min="11770" max="11770" width="7.7109375" style="7" customWidth="1"/>
    <col min="11771" max="11771" width="11.5703125" style="7" customWidth="1"/>
    <col min="11772" max="11780" width="12.7109375" style="7" customWidth="1"/>
    <col min="11781" max="11782" width="0" style="7" hidden="1" customWidth="1"/>
    <col min="11783" max="12024" width="9.140625" style="7"/>
    <col min="12025" max="12025" width="51.7109375" style="7" customWidth="1"/>
    <col min="12026" max="12026" width="7.7109375" style="7" customWidth="1"/>
    <col min="12027" max="12027" width="11.5703125" style="7" customWidth="1"/>
    <col min="12028" max="12036" width="12.7109375" style="7" customWidth="1"/>
    <col min="12037" max="12038" width="0" style="7" hidden="1" customWidth="1"/>
    <col min="12039" max="12280" width="9.140625" style="7"/>
    <col min="12281" max="12281" width="51.7109375" style="7" customWidth="1"/>
    <col min="12282" max="12282" width="7.7109375" style="7" customWidth="1"/>
    <col min="12283" max="12283" width="11.5703125" style="7" customWidth="1"/>
    <col min="12284" max="12292" width="12.7109375" style="7" customWidth="1"/>
    <col min="12293" max="12294" width="0" style="7" hidden="1" customWidth="1"/>
    <col min="12295" max="12536" width="9.140625" style="7"/>
    <col min="12537" max="12537" width="51.7109375" style="7" customWidth="1"/>
    <col min="12538" max="12538" width="7.7109375" style="7" customWidth="1"/>
    <col min="12539" max="12539" width="11.5703125" style="7" customWidth="1"/>
    <col min="12540" max="12548" width="12.7109375" style="7" customWidth="1"/>
    <col min="12549" max="12550" width="0" style="7" hidden="1" customWidth="1"/>
    <col min="12551" max="12792" width="9.140625" style="7"/>
    <col min="12793" max="12793" width="51.7109375" style="7" customWidth="1"/>
    <col min="12794" max="12794" width="7.7109375" style="7" customWidth="1"/>
    <col min="12795" max="12795" width="11.5703125" style="7" customWidth="1"/>
    <col min="12796" max="12804" width="12.7109375" style="7" customWidth="1"/>
    <col min="12805" max="12806" width="0" style="7" hidden="1" customWidth="1"/>
    <col min="12807" max="13048" width="9.140625" style="7"/>
    <col min="13049" max="13049" width="51.7109375" style="7" customWidth="1"/>
    <col min="13050" max="13050" width="7.7109375" style="7" customWidth="1"/>
    <col min="13051" max="13051" width="11.5703125" style="7" customWidth="1"/>
    <col min="13052" max="13060" width="12.7109375" style="7" customWidth="1"/>
    <col min="13061" max="13062" width="0" style="7" hidden="1" customWidth="1"/>
    <col min="13063" max="13304" width="9.140625" style="7"/>
    <col min="13305" max="13305" width="51.7109375" style="7" customWidth="1"/>
    <col min="13306" max="13306" width="7.7109375" style="7" customWidth="1"/>
    <col min="13307" max="13307" width="11.5703125" style="7" customWidth="1"/>
    <col min="13308" max="13316" width="12.7109375" style="7" customWidth="1"/>
    <col min="13317" max="13318" width="0" style="7" hidden="1" customWidth="1"/>
    <col min="13319" max="13560" width="9.140625" style="7"/>
    <col min="13561" max="13561" width="51.7109375" style="7" customWidth="1"/>
    <col min="13562" max="13562" width="7.7109375" style="7" customWidth="1"/>
    <col min="13563" max="13563" width="11.5703125" style="7" customWidth="1"/>
    <col min="13564" max="13572" width="12.7109375" style="7" customWidth="1"/>
    <col min="13573" max="13574" width="0" style="7" hidden="1" customWidth="1"/>
    <col min="13575" max="13816" width="9.140625" style="7"/>
    <col min="13817" max="13817" width="51.7109375" style="7" customWidth="1"/>
    <col min="13818" max="13818" width="7.7109375" style="7" customWidth="1"/>
    <col min="13819" max="13819" width="11.5703125" style="7" customWidth="1"/>
    <col min="13820" max="13828" width="12.7109375" style="7" customWidth="1"/>
    <col min="13829" max="13830" width="0" style="7" hidden="1" customWidth="1"/>
    <col min="13831" max="14072" width="9.140625" style="7"/>
    <col min="14073" max="14073" width="51.7109375" style="7" customWidth="1"/>
    <col min="14074" max="14074" width="7.7109375" style="7" customWidth="1"/>
    <col min="14075" max="14075" width="11.5703125" style="7" customWidth="1"/>
    <col min="14076" max="14084" width="12.7109375" style="7" customWidth="1"/>
    <col min="14085" max="14086" width="0" style="7" hidden="1" customWidth="1"/>
    <col min="14087" max="14328" width="9.140625" style="7"/>
    <col min="14329" max="14329" width="51.7109375" style="7" customWidth="1"/>
    <col min="14330" max="14330" width="7.7109375" style="7" customWidth="1"/>
    <col min="14331" max="14331" width="11.5703125" style="7" customWidth="1"/>
    <col min="14332" max="14340" width="12.7109375" style="7" customWidth="1"/>
    <col min="14341" max="14342" width="0" style="7" hidden="1" customWidth="1"/>
    <col min="14343" max="14584" width="9.140625" style="7"/>
    <col min="14585" max="14585" width="51.7109375" style="7" customWidth="1"/>
    <col min="14586" max="14586" width="7.7109375" style="7" customWidth="1"/>
    <col min="14587" max="14587" width="11.5703125" style="7" customWidth="1"/>
    <col min="14588" max="14596" width="12.7109375" style="7" customWidth="1"/>
    <col min="14597" max="14598" width="0" style="7" hidden="1" customWidth="1"/>
    <col min="14599" max="14840" width="9.140625" style="7"/>
    <col min="14841" max="14841" width="51.7109375" style="7" customWidth="1"/>
    <col min="14842" max="14842" width="7.7109375" style="7" customWidth="1"/>
    <col min="14843" max="14843" width="11.5703125" style="7" customWidth="1"/>
    <col min="14844" max="14852" width="12.7109375" style="7" customWidth="1"/>
    <col min="14853" max="14854" width="0" style="7" hidden="1" customWidth="1"/>
    <col min="14855" max="15096" width="9.140625" style="7"/>
    <col min="15097" max="15097" width="51.7109375" style="7" customWidth="1"/>
    <col min="15098" max="15098" width="7.7109375" style="7" customWidth="1"/>
    <col min="15099" max="15099" width="11.5703125" style="7" customWidth="1"/>
    <col min="15100" max="15108" width="12.7109375" style="7" customWidth="1"/>
    <col min="15109" max="15110" width="0" style="7" hidden="1" customWidth="1"/>
    <col min="15111" max="15352" width="9.140625" style="7"/>
    <col min="15353" max="15353" width="51.7109375" style="7" customWidth="1"/>
    <col min="15354" max="15354" width="7.7109375" style="7" customWidth="1"/>
    <col min="15355" max="15355" width="11.5703125" style="7" customWidth="1"/>
    <col min="15356" max="15364" width="12.7109375" style="7" customWidth="1"/>
    <col min="15365" max="15366" width="0" style="7" hidden="1" customWidth="1"/>
    <col min="15367" max="15608" width="9.140625" style="7"/>
    <col min="15609" max="15609" width="51.7109375" style="7" customWidth="1"/>
    <col min="15610" max="15610" width="7.7109375" style="7" customWidth="1"/>
    <col min="15611" max="15611" width="11.5703125" style="7" customWidth="1"/>
    <col min="15612" max="15620" width="12.7109375" style="7" customWidth="1"/>
    <col min="15621" max="15622" width="0" style="7" hidden="1" customWidth="1"/>
    <col min="15623" max="15864" width="9.140625" style="7"/>
    <col min="15865" max="15865" width="51.7109375" style="7" customWidth="1"/>
    <col min="15866" max="15866" width="7.7109375" style="7" customWidth="1"/>
    <col min="15867" max="15867" width="11.5703125" style="7" customWidth="1"/>
    <col min="15868" max="15876" width="12.7109375" style="7" customWidth="1"/>
    <col min="15877" max="15878" width="0" style="7" hidden="1" customWidth="1"/>
    <col min="15879" max="16120" width="9.140625" style="7"/>
    <col min="16121" max="16121" width="51.7109375" style="7" customWidth="1"/>
    <col min="16122" max="16122" width="7.7109375" style="7" customWidth="1"/>
    <col min="16123" max="16123" width="11.5703125" style="7" customWidth="1"/>
    <col min="16124" max="16132" width="12.7109375" style="7" customWidth="1"/>
    <col min="16133" max="16134" width="0" style="7" hidden="1" customWidth="1"/>
    <col min="16135" max="16384" width="9.140625" style="7"/>
  </cols>
  <sheetData>
    <row r="1" spans="2:7" x14ac:dyDescent="0.2">
      <c r="B1" s="87" t="s">
        <v>186</v>
      </c>
      <c r="C1" s="87"/>
      <c r="D1" s="87"/>
      <c r="E1" s="87"/>
      <c r="F1" s="87"/>
      <c r="G1" s="87"/>
    </row>
    <row r="3" spans="2:7" x14ac:dyDescent="0.2">
      <c r="B3" s="28"/>
      <c r="C3" s="29"/>
      <c r="D3" s="30"/>
      <c r="E3" s="30"/>
      <c r="F3" s="31"/>
      <c r="G3" s="31"/>
    </row>
    <row r="4" spans="2:7" ht="56.25" customHeight="1" x14ac:dyDescent="0.2">
      <c r="B4" s="27" t="s">
        <v>162</v>
      </c>
      <c r="C4" s="27" t="s">
        <v>170</v>
      </c>
      <c r="D4" s="27" t="s">
        <v>171</v>
      </c>
      <c r="E4" s="27" t="s">
        <v>169</v>
      </c>
      <c r="F4" s="27" t="s">
        <v>172</v>
      </c>
      <c r="G4" s="27" t="s">
        <v>173</v>
      </c>
    </row>
    <row r="5" spans="2:7" x14ac:dyDescent="0.2">
      <c r="B5" s="110" t="s">
        <v>163</v>
      </c>
      <c r="C5" s="83">
        <v>501.8</v>
      </c>
      <c r="D5" s="84">
        <v>511.8</v>
      </c>
      <c r="E5" s="83">
        <v>545.4</v>
      </c>
      <c r="F5" s="85">
        <v>353.6</v>
      </c>
      <c r="G5" s="85">
        <v>380.6</v>
      </c>
    </row>
    <row r="6" spans="2:7" x14ac:dyDescent="0.2">
      <c r="B6" s="43" t="s">
        <v>164</v>
      </c>
      <c r="C6" s="8">
        <v>0</v>
      </c>
      <c r="D6" s="8">
        <v>0</v>
      </c>
      <c r="E6" s="8">
        <v>0</v>
      </c>
      <c r="F6" s="5">
        <v>0</v>
      </c>
      <c r="G6" s="5">
        <v>0</v>
      </c>
    </row>
    <row r="7" spans="2:7" ht="25.5" x14ac:dyDescent="0.2">
      <c r="B7" s="43" t="s">
        <v>165</v>
      </c>
      <c r="C7" s="8">
        <v>0</v>
      </c>
      <c r="D7" s="8">
        <v>0</v>
      </c>
      <c r="E7" s="8">
        <v>0</v>
      </c>
      <c r="F7" s="5">
        <v>0</v>
      </c>
      <c r="G7" s="5">
        <v>0</v>
      </c>
    </row>
    <row r="8" spans="2:7" x14ac:dyDescent="0.2">
      <c r="B8" s="111" t="s">
        <v>166</v>
      </c>
      <c r="C8" s="83">
        <v>500.1</v>
      </c>
      <c r="D8" s="83">
        <v>542</v>
      </c>
      <c r="E8" s="83">
        <v>486</v>
      </c>
      <c r="F8" s="85">
        <v>356.9</v>
      </c>
      <c r="G8" s="85">
        <v>388.1</v>
      </c>
    </row>
    <row r="9" spans="2:7" x14ac:dyDescent="0.2">
      <c r="B9" s="43" t="s">
        <v>167</v>
      </c>
      <c r="C9" s="8">
        <v>114.4</v>
      </c>
      <c r="D9" s="8">
        <v>132.1</v>
      </c>
      <c r="E9" s="8">
        <v>124.6</v>
      </c>
      <c r="F9" s="5">
        <v>96.7</v>
      </c>
      <c r="G9" s="5">
        <v>127.1</v>
      </c>
    </row>
    <row r="10" spans="2:7" ht="25.5" x14ac:dyDescent="0.2">
      <c r="B10" s="43" t="s">
        <v>168</v>
      </c>
      <c r="C10" s="8">
        <v>16.399999999999999</v>
      </c>
      <c r="D10" s="8">
        <v>1.2</v>
      </c>
      <c r="E10" s="8">
        <v>46.3</v>
      </c>
      <c r="F10" s="5">
        <v>33.799999999999997</v>
      </c>
      <c r="G10" s="5">
        <v>21.9</v>
      </c>
    </row>
    <row r="11" spans="2:7" x14ac:dyDescent="0.2">
      <c r="B11" s="134"/>
      <c r="C11" s="29"/>
      <c r="D11" s="30"/>
      <c r="E11" s="30"/>
      <c r="F11" s="31"/>
      <c r="G11" s="135"/>
    </row>
    <row r="12" spans="2:7" s="108" customFormat="1" ht="101.25" customHeight="1" x14ac:dyDescent="0.2">
      <c r="B12" s="27" t="s">
        <v>154</v>
      </c>
      <c r="C12" s="109" t="s">
        <v>158</v>
      </c>
      <c r="D12" s="27" t="s">
        <v>155</v>
      </c>
      <c r="E12" s="27" t="s">
        <v>156</v>
      </c>
      <c r="F12" s="27" t="s">
        <v>157</v>
      </c>
      <c r="G12" s="27" t="s">
        <v>159</v>
      </c>
    </row>
    <row r="13" spans="2:7" x14ac:dyDescent="0.2">
      <c r="B13" s="110" t="s">
        <v>376</v>
      </c>
      <c r="C13" s="83"/>
      <c r="D13" s="130">
        <f>SUM(D14:D22)</f>
        <v>36</v>
      </c>
      <c r="E13" s="130">
        <f>SUM(E14:E22)</f>
        <v>28.7</v>
      </c>
      <c r="F13" s="130">
        <f>SUM(F14:F22)</f>
        <v>31.5</v>
      </c>
      <c r="G13" s="130">
        <f>SUM(G14:G22)</f>
        <v>76.100000000000009</v>
      </c>
    </row>
    <row r="14" spans="2:7" ht="38.25" x14ac:dyDescent="0.2">
      <c r="B14" s="136" t="s">
        <v>377</v>
      </c>
      <c r="C14" s="8"/>
      <c r="D14" s="131">
        <v>5.4</v>
      </c>
      <c r="E14" s="131">
        <v>6.9</v>
      </c>
      <c r="F14" s="131">
        <v>6.1</v>
      </c>
      <c r="G14" s="131">
        <v>12.5</v>
      </c>
    </row>
    <row r="15" spans="2:7" ht="38.25" x14ac:dyDescent="0.2">
      <c r="B15" s="136" t="s">
        <v>378</v>
      </c>
      <c r="C15" s="8"/>
      <c r="D15" s="131">
        <v>4.0999999999999996</v>
      </c>
      <c r="E15" s="131">
        <v>3.9</v>
      </c>
      <c r="F15" s="131">
        <v>3.8</v>
      </c>
      <c r="G15" s="131">
        <v>8</v>
      </c>
    </row>
    <row r="16" spans="2:7" ht="38.25" x14ac:dyDescent="0.2">
      <c r="B16" s="43" t="s">
        <v>379</v>
      </c>
      <c r="C16" s="8"/>
      <c r="D16" s="131">
        <v>14.6</v>
      </c>
      <c r="E16" s="131">
        <v>0.7</v>
      </c>
      <c r="F16" s="131">
        <v>0.7</v>
      </c>
      <c r="G16" s="131">
        <v>0</v>
      </c>
    </row>
    <row r="17" spans="2:7" ht="12.75" customHeight="1" x14ac:dyDescent="0.2">
      <c r="B17" s="43" t="s">
        <v>380</v>
      </c>
      <c r="C17" s="8"/>
      <c r="D17" s="131">
        <v>2.8</v>
      </c>
      <c r="E17" s="131">
        <v>0.4</v>
      </c>
      <c r="F17" s="131">
        <v>0.6</v>
      </c>
      <c r="G17" s="131">
        <v>0</v>
      </c>
    </row>
    <row r="18" spans="2:7" ht="25.5" x14ac:dyDescent="0.2">
      <c r="B18" s="43" t="s">
        <v>381</v>
      </c>
      <c r="C18" s="8"/>
      <c r="D18" s="131">
        <v>6.2</v>
      </c>
      <c r="E18" s="131">
        <v>12.4</v>
      </c>
      <c r="F18" s="131">
        <v>17.2</v>
      </c>
      <c r="G18" s="131">
        <v>29.8</v>
      </c>
    </row>
    <row r="19" spans="2:7" ht="51" x14ac:dyDescent="0.2">
      <c r="B19" s="43" t="s">
        <v>382</v>
      </c>
      <c r="C19" s="8"/>
      <c r="D19" s="131"/>
      <c r="E19" s="131"/>
      <c r="F19" s="131">
        <v>0.6</v>
      </c>
      <c r="G19" s="131">
        <v>21.1</v>
      </c>
    </row>
    <row r="20" spans="2:7" ht="25.5" x14ac:dyDescent="0.2">
      <c r="B20" s="43" t="s">
        <v>383</v>
      </c>
      <c r="C20" s="8"/>
      <c r="D20" s="131"/>
      <c r="E20" s="131">
        <v>0.2</v>
      </c>
      <c r="F20" s="131"/>
      <c r="G20" s="131"/>
    </row>
    <row r="21" spans="2:7" ht="38.25" x14ac:dyDescent="0.2">
      <c r="B21" s="43" t="s">
        <v>384</v>
      </c>
      <c r="C21" s="8"/>
      <c r="D21" s="131">
        <v>1</v>
      </c>
      <c r="E21" s="131">
        <v>2.9</v>
      </c>
      <c r="F21" s="131">
        <v>1</v>
      </c>
      <c r="G21" s="131">
        <v>2</v>
      </c>
    </row>
    <row r="22" spans="2:7" ht="25.5" x14ac:dyDescent="0.2">
      <c r="B22" s="43" t="s">
        <v>385</v>
      </c>
      <c r="C22" s="8"/>
      <c r="D22" s="131">
        <v>1.9</v>
      </c>
      <c r="E22" s="131">
        <v>1.3</v>
      </c>
      <c r="F22" s="131">
        <v>1.5</v>
      </c>
      <c r="G22" s="131">
        <v>2.7</v>
      </c>
    </row>
    <row r="23" spans="2:7" x14ac:dyDescent="0.2">
      <c r="B23" s="111" t="s">
        <v>153</v>
      </c>
      <c r="C23" s="83"/>
      <c r="D23" s="130">
        <f>SUM(D24:D40)</f>
        <v>341.90000000000003</v>
      </c>
      <c r="E23" s="130">
        <f>SUM(E24:E40)</f>
        <v>372.8</v>
      </c>
      <c r="F23" s="130">
        <f>SUM(F24:F40)</f>
        <v>320.8</v>
      </c>
      <c r="G23" s="130">
        <f>SUM(G24:G40)</f>
        <v>389.29999999999995</v>
      </c>
    </row>
    <row r="24" spans="2:7" ht="38.25" x14ac:dyDescent="0.2">
      <c r="B24" s="43" t="s">
        <v>386</v>
      </c>
      <c r="C24" s="8"/>
      <c r="D24" s="131">
        <v>20.7</v>
      </c>
      <c r="E24" s="131">
        <v>19.7</v>
      </c>
      <c r="F24" s="131">
        <v>11.6</v>
      </c>
      <c r="G24" s="131">
        <v>0</v>
      </c>
    </row>
    <row r="25" spans="2:7" ht="38.25" x14ac:dyDescent="0.2">
      <c r="B25" s="137" t="s">
        <v>377</v>
      </c>
      <c r="C25" s="8"/>
      <c r="D25" s="131">
        <v>3.7</v>
      </c>
      <c r="E25" s="131">
        <v>7.8</v>
      </c>
      <c r="F25" s="131">
        <f>4.5+1.9</f>
        <v>6.4</v>
      </c>
      <c r="G25" s="131">
        <f>1.9+5.4</f>
        <v>7.3000000000000007</v>
      </c>
    </row>
    <row r="26" spans="2:7" ht="38.25" x14ac:dyDescent="0.2">
      <c r="B26" s="137" t="s">
        <v>387</v>
      </c>
      <c r="C26" s="8"/>
      <c r="D26" s="131">
        <v>0.3</v>
      </c>
      <c r="E26" s="131">
        <v>0.3</v>
      </c>
      <c r="F26" s="131">
        <v>0.4</v>
      </c>
      <c r="G26" s="131">
        <v>0.8</v>
      </c>
    </row>
    <row r="27" spans="2:7" ht="38.25" x14ac:dyDescent="0.2">
      <c r="B27" s="137" t="s">
        <v>378</v>
      </c>
      <c r="C27" s="8"/>
      <c r="D27" s="131">
        <v>24</v>
      </c>
      <c r="E27" s="131">
        <v>12.4</v>
      </c>
      <c r="F27" s="131">
        <v>9</v>
      </c>
      <c r="G27" s="131">
        <v>0</v>
      </c>
    </row>
    <row r="28" spans="2:7" ht="27" customHeight="1" x14ac:dyDescent="0.2">
      <c r="B28" s="43" t="s">
        <v>379</v>
      </c>
      <c r="C28" s="8"/>
      <c r="D28" s="131">
        <v>27.5</v>
      </c>
      <c r="E28" s="131">
        <v>13.9</v>
      </c>
      <c r="F28" s="131">
        <v>19.2</v>
      </c>
      <c r="G28" s="131">
        <v>0</v>
      </c>
    </row>
    <row r="29" spans="2:7" ht="25.5" x14ac:dyDescent="0.2">
      <c r="B29" s="43" t="s">
        <v>388</v>
      </c>
      <c r="C29" s="8"/>
      <c r="D29" s="131">
        <v>3.5</v>
      </c>
      <c r="E29" s="131">
        <v>3.6</v>
      </c>
      <c r="F29" s="131">
        <v>4</v>
      </c>
      <c r="G29" s="131">
        <v>8</v>
      </c>
    </row>
    <row r="30" spans="2:7" ht="18" customHeight="1" x14ac:dyDescent="0.2">
      <c r="B30" s="43" t="s">
        <v>380</v>
      </c>
      <c r="C30" s="8"/>
      <c r="D30" s="131">
        <v>11.2</v>
      </c>
      <c r="E30" s="131">
        <v>1.7</v>
      </c>
      <c r="F30" s="131">
        <v>7.6</v>
      </c>
      <c r="G30" s="131">
        <v>5.3</v>
      </c>
    </row>
    <row r="31" spans="2:7" ht="25.5" x14ac:dyDescent="0.2">
      <c r="B31" s="43" t="s">
        <v>389</v>
      </c>
      <c r="C31" s="8"/>
      <c r="D31" s="131">
        <v>31.2</v>
      </c>
      <c r="E31" s="131">
        <v>2.9</v>
      </c>
      <c r="F31" s="131"/>
      <c r="G31" s="131"/>
    </row>
    <row r="32" spans="2:7" ht="25.5" x14ac:dyDescent="0.2">
      <c r="B32" s="43" t="s">
        <v>390</v>
      </c>
      <c r="C32" s="8"/>
      <c r="D32" s="131">
        <v>0.1</v>
      </c>
      <c r="E32" s="131">
        <v>0.1</v>
      </c>
      <c r="F32" s="131">
        <v>0</v>
      </c>
      <c r="G32" s="131">
        <v>0</v>
      </c>
    </row>
    <row r="33" spans="2:7" ht="25.5" x14ac:dyDescent="0.2">
      <c r="B33" s="43" t="s">
        <v>381</v>
      </c>
      <c r="C33" s="8"/>
      <c r="D33" s="131">
        <v>152.1</v>
      </c>
      <c r="E33" s="131">
        <v>224</v>
      </c>
      <c r="F33" s="131">
        <v>192.3</v>
      </c>
      <c r="G33" s="131">
        <v>281.89999999999998</v>
      </c>
    </row>
    <row r="34" spans="2:7" ht="38.25" x14ac:dyDescent="0.2">
      <c r="B34" s="43" t="s">
        <v>391</v>
      </c>
      <c r="C34" s="8"/>
      <c r="D34" s="131">
        <v>0.3</v>
      </c>
      <c r="E34" s="131">
        <v>0</v>
      </c>
      <c r="F34" s="131">
        <v>0</v>
      </c>
      <c r="G34" s="131">
        <v>0</v>
      </c>
    </row>
    <row r="35" spans="2:7" ht="51" x14ac:dyDescent="0.2">
      <c r="B35" s="43" t="s">
        <v>382</v>
      </c>
      <c r="C35" s="8"/>
      <c r="D35" s="131">
        <v>0</v>
      </c>
      <c r="E35" s="131">
        <v>0</v>
      </c>
      <c r="F35" s="131">
        <v>8.3000000000000007</v>
      </c>
      <c r="G35" s="131">
        <v>1.3</v>
      </c>
    </row>
    <row r="36" spans="2:7" ht="25.5" x14ac:dyDescent="0.2">
      <c r="B36" s="43" t="s">
        <v>383</v>
      </c>
      <c r="C36" s="8"/>
      <c r="D36" s="131">
        <v>6</v>
      </c>
      <c r="E36" s="131">
        <v>7.8</v>
      </c>
      <c r="F36" s="131"/>
      <c r="G36" s="131"/>
    </row>
    <row r="37" spans="2:7" ht="25.5" x14ac:dyDescent="0.2">
      <c r="B37" s="43" t="s">
        <v>392</v>
      </c>
      <c r="C37" s="8"/>
      <c r="D37" s="131">
        <v>36.5</v>
      </c>
      <c r="E37" s="131">
        <v>37.1</v>
      </c>
      <c r="F37" s="131">
        <v>53.5</v>
      </c>
      <c r="G37" s="131">
        <v>84.7</v>
      </c>
    </row>
    <row r="38" spans="2:7" ht="38.25" x14ac:dyDescent="0.2">
      <c r="B38" s="43" t="s">
        <v>384</v>
      </c>
      <c r="C38" s="8"/>
      <c r="D38" s="131">
        <v>24.7</v>
      </c>
      <c r="E38" s="131">
        <v>41.4</v>
      </c>
      <c r="F38" s="131">
        <v>5.4</v>
      </c>
      <c r="G38" s="131"/>
    </row>
    <row r="39" spans="2:7" ht="25.5" x14ac:dyDescent="0.2">
      <c r="B39" s="43" t="s">
        <v>385</v>
      </c>
      <c r="C39" s="8"/>
      <c r="D39" s="131">
        <v>0.1</v>
      </c>
      <c r="E39" s="131">
        <v>0.1</v>
      </c>
      <c r="F39" s="131">
        <v>0</v>
      </c>
      <c r="G39" s="131">
        <v>0</v>
      </c>
    </row>
    <row r="40" spans="2:7" ht="38.25" x14ac:dyDescent="0.2">
      <c r="B40" s="43" t="s">
        <v>393</v>
      </c>
      <c r="C40" s="8"/>
      <c r="D40" s="131"/>
      <c r="E40" s="131"/>
      <c r="F40" s="131">
        <v>3.1</v>
      </c>
      <c r="G40" s="131"/>
    </row>
    <row r="41" spans="2:7" ht="25.5" x14ac:dyDescent="0.2">
      <c r="B41" s="111" t="s">
        <v>161</v>
      </c>
      <c r="C41" s="83"/>
      <c r="D41" s="130">
        <f>D42</f>
        <v>2.1</v>
      </c>
      <c r="E41" s="130">
        <f>E42</f>
        <v>2.8</v>
      </c>
      <c r="F41" s="130">
        <f>F42</f>
        <v>2.6</v>
      </c>
      <c r="G41" s="130">
        <f>G42</f>
        <v>0</v>
      </c>
    </row>
    <row r="42" spans="2:7" ht="24" customHeight="1" x14ac:dyDescent="0.2">
      <c r="B42" s="43" t="s">
        <v>379</v>
      </c>
      <c r="C42" s="8"/>
      <c r="D42" s="131">
        <v>2.1</v>
      </c>
      <c r="E42" s="131">
        <v>2.8</v>
      </c>
      <c r="F42" s="131">
        <v>2.6</v>
      </c>
      <c r="G42" s="131">
        <v>0</v>
      </c>
    </row>
    <row r="43" spans="2:7" x14ac:dyDescent="0.2">
      <c r="B43" s="111" t="s">
        <v>160</v>
      </c>
      <c r="C43" s="83"/>
      <c r="D43" s="130">
        <f>SUM(D44:D63)</f>
        <v>121.80000000000001</v>
      </c>
      <c r="E43" s="130">
        <f>SUM(E44:E63)</f>
        <v>107.49999999999999</v>
      </c>
      <c r="F43" s="130">
        <f>SUM(F44:F63)</f>
        <v>190.50000000000003</v>
      </c>
      <c r="G43" s="130">
        <f>SUM(G44:G63)</f>
        <v>268.8</v>
      </c>
    </row>
    <row r="44" spans="2:7" ht="38.25" x14ac:dyDescent="0.2">
      <c r="B44" s="43" t="s">
        <v>386</v>
      </c>
      <c r="C44" s="8"/>
      <c r="D44" s="131">
        <v>8.1999999999999993</v>
      </c>
      <c r="E44" s="131">
        <f>6.8-1</f>
        <v>5.8</v>
      </c>
      <c r="F44" s="131">
        <v>6.2</v>
      </c>
      <c r="G44" s="131">
        <v>2.2999999999999998</v>
      </c>
    </row>
    <row r="45" spans="2:7" ht="38.25" x14ac:dyDescent="0.2">
      <c r="B45" s="112" t="s">
        <v>377</v>
      </c>
      <c r="C45" s="8"/>
      <c r="D45" s="131">
        <v>0</v>
      </c>
      <c r="E45" s="131">
        <v>0</v>
      </c>
      <c r="F45" s="131">
        <v>0.7</v>
      </c>
      <c r="G45" s="131">
        <v>1.2</v>
      </c>
    </row>
    <row r="46" spans="2:7" ht="38.25" x14ac:dyDescent="0.2">
      <c r="B46" s="112" t="s">
        <v>387</v>
      </c>
      <c r="C46" s="8"/>
      <c r="D46" s="131">
        <v>0.3</v>
      </c>
      <c r="E46" s="131">
        <v>0.2</v>
      </c>
      <c r="F46" s="131">
        <v>0.2</v>
      </c>
      <c r="G46" s="131">
        <v>0.3</v>
      </c>
    </row>
    <row r="47" spans="2:7" ht="25.5" x14ac:dyDescent="0.2">
      <c r="B47" s="112" t="s">
        <v>394</v>
      </c>
      <c r="C47" s="8"/>
      <c r="D47" s="131">
        <v>1.4</v>
      </c>
      <c r="E47" s="131">
        <v>1.1000000000000001</v>
      </c>
      <c r="F47" s="131">
        <v>1.7</v>
      </c>
      <c r="G47" s="131">
        <v>0.6</v>
      </c>
    </row>
    <row r="48" spans="2:7" ht="38.25" x14ac:dyDescent="0.2">
      <c r="B48" s="112" t="s">
        <v>378</v>
      </c>
      <c r="C48" s="8"/>
      <c r="D48" s="131">
        <v>6.2</v>
      </c>
      <c r="E48" s="131">
        <v>6.2</v>
      </c>
      <c r="F48" s="131">
        <v>11.2</v>
      </c>
      <c r="G48" s="131">
        <v>12.5</v>
      </c>
    </row>
    <row r="49" spans="2:7" ht="38.25" x14ac:dyDescent="0.2">
      <c r="B49" s="43" t="s">
        <v>379</v>
      </c>
      <c r="C49" s="8"/>
      <c r="D49" s="131">
        <v>8.3000000000000007</v>
      </c>
      <c r="E49" s="131">
        <v>5</v>
      </c>
      <c r="F49" s="131">
        <v>4.5999999999999996</v>
      </c>
      <c r="G49" s="131">
        <v>0</v>
      </c>
    </row>
    <row r="50" spans="2:7" ht="25.5" x14ac:dyDescent="0.2">
      <c r="B50" s="43" t="s">
        <v>388</v>
      </c>
      <c r="C50" s="8"/>
      <c r="D50" s="131">
        <v>0.1</v>
      </c>
      <c r="E50" s="131">
        <v>0</v>
      </c>
      <c r="F50" s="131">
        <v>0.1</v>
      </c>
      <c r="G50" s="131">
        <v>0.1</v>
      </c>
    </row>
    <row r="51" spans="2:7" ht="25.5" x14ac:dyDescent="0.2">
      <c r="B51" s="43" t="s">
        <v>380</v>
      </c>
      <c r="C51" s="8"/>
      <c r="D51" s="131">
        <f>22.1-3</f>
        <v>19.100000000000001</v>
      </c>
      <c r="E51" s="131">
        <f>22.1-4.8</f>
        <v>17.3</v>
      </c>
      <c r="F51" s="131">
        <v>25.6</v>
      </c>
      <c r="G51" s="131">
        <v>46.5</v>
      </c>
    </row>
    <row r="52" spans="2:7" ht="25.5" x14ac:dyDescent="0.2">
      <c r="B52" s="43" t="s">
        <v>389</v>
      </c>
      <c r="C52" s="8"/>
      <c r="D52" s="131">
        <v>3.3</v>
      </c>
      <c r="E52" s="131">
        <v>0.7</v>
      </c>
      <c r="F52" s="131">
        <v>0.4</v>
      </c>
      <c r="G52" s="131">
        <v>0.8</v>
      </c>
    </row>
    <row r="53" spans="2:7" ht="25.5" x14ac:dyDescent="0.2">
      <c r="B53" s="43" t="s">
        <v>390</v>
      </c>
      <c r="C53" s="8"/>
      <c r="D53" s="131">
        <v>0</v>
      </c>
      <c r="E53" s="131">
        <v>0.2</v>
      </c>
      <c r="F53" s="131">
        <v>0.2</v>
      </c>
      <c r="G53" s="131">
        <v>0</v>
      </c>
    </row>
    <row r="54" spans="2:7" ht="25.5" x14ac:dyDescent="0.2">
      <c r="B54" s="43" t="s">
        <v>381</v>
      </c>
      <c r="C54" s="8"/>
      <c r="D54" s="131">
        <f>27.4-2</f>
        <v>25.4</v>
      </c>
      <c r="E54" s="131">
        <f>32.6-11</f>
        <v>21.6</v>
      </c>
      <c r="F54" s="131">
        <f>39.8+9.5</f>
        <v>49.3</v>
      </c>
      <c r="G54" s="131">
        <f>73.9+10.5</f>
        <v>84.4</v>
      </c>
    </row>
    <row r="55" spans="2:7" ht="38.25" x14ac:dyDescent="0.2">
      <c r="B55" s="43" t="s">
        <v>391</v>
      </c>
      <c r="C55" s="8"/>
      <c r="D55" s="131">
        <v>1.7</v>
      </c>
      <c r="E55" s="131">
        <v>2.1</v>
      </c>
      <c r="F55" s="131">
        <v>2.2000000000000002</v>
      </c>
      <c r="G55" s="131">
        <v>4.5</v>
      </c>
    </row>
    <row r="56" spans="2:7" ht="51" x14ac:dyDescent="0.2">
      <c r="B56" s="43" t="s">
        <v>382</v>
      </c>
      <c r="C56" s="8"/>
      <c r="D56" s="131">
        <v>0</v>
      </c>
      <c r="E56" s="131">
        <v>0.4</v>
      </c>
      <c r="F56" s="131">
        <v>0</v>
      </c>
      <c r="G56" s="131">
        <v>0</v>
      </c>
    </row>
    <row r="57" spans="2:7" ht="25.5" x14ac:dyDescent="0.2">
      <c r="B57" s="43" t="s">
        <v>383</v>
      </c>
      <c r="C57" s="8"/>
      <c r="D57" s="131">
        <v>2.2000000000000002</v>
      </c>
      <c r="E57" s="131">
        <v>0.2</v>
      </c>
      <c r="F57" s="131">
        <v>0.5</v>
      </c>
      <c r="G57" s="131">
        <v>0</v>
      </c>
    </row>
    <row r="58" spans="2:7" ht="25.5" x14ac:dyDescent="0.2">
      <c r="B58" s="43" t="s">
        <v>392</v>
      </c>
      <c r="C58" s="8"/>
      <c r="D58" s="131">
        <v>6.1</v>
      </c>
      <c r="E58" s="131">
        <v>6.6</v>
      </c>
      <c r="F58" s="131">
        <v>11.9</v>
      </c>
      <c r="G58" s="131">
        <v>12.4</v>
      </c>
    </row>
    <row r="59" spans="2:7" ht="38.25" x14ac:dyDescent="0.2">
      <c r="B59" s="43" t="s">
        <v>395</v>
      </c>
      <c r="C59" s="8"/>
      <c r="D59" s="131">
        <v>0</v>
      </c>
      <c r="E59" s="131">
        <v>1.6</v>
      </c>
      <c r="F59" s="131">
        <v>1</v>
      </c>
      <c r="G59" s="131">
        <v>2</v>
      </c>
    </row>
    <row r="60" spans="2:7" ht="38.25" x14ac:dyDescent="0.2">
      <c r="B60" s="43" t="s">
        <v>384</v>
      </c>
      <c r="C60" s="8"/>
      <c r="D60" s="131">
        <v>4.5</v>
      </c>
      <c r="E60" s="131">
        <v>5.0999999999999996</v>
      </c>
      <c r="F60" s="131">
        <v>20.399999999999999</v>
      </c>
      <c r="G60" s="131">
        <v>10.199999999999999</v>
      </c>
    </row>
    <row r="61" spans="2:7" ht="25.5" x14ac:dyDescent="0.2">
      <c r="B61" s="43" t="s">
        <v>385</v>
      </c>
      <c r="C61" s="8"/>
      <c r="D61" s="131">
        <f>37.2-3</f>
        <v>34.200000000000003</v>
      </c>
      <c r="E61" s="131">
        <f>37.8-5</f>
        <v>32.799999999999997</v>
      </c>
      <c r="F61" s="131">
        <v>53.1</v>
      </c>
      <c r="G61" s="131">
        <v>89.1</v>
      </c>
    </row>
    <row r="62" spans="2:7" ht="25.5" x14ac:dyDescent="0.2">
      <c r="B62" s="43" t="s">
        <v>396</v>
      </c>
      <c r="C62" s="8"/>
      <c r="D62" s="131">
        <v>0.7</v>
      </c>
      <c r="E62" s="131">
        <v>0.5</v>
      </c>
      <c r="F62" s="131">
        <v>0.9</v>
      </c>
      <c r="G62" s="131">
        <v>1.3</v>
      </c>
    </row>
    <row r="63" spans="2:7" ht="38.25" x14ac:dyDescent="0.2">
      <c r="B63" s="43" t="s">
        <v>393</v>
      </c>
      <c r="C63" s="8"/>
      <c r="D63" s="131">
        <v>0.1</v>
      </c>
      <c r="E63" s="131">
        <v>0.1</v>
      </c>
      <c r="F63" s="131">
        <v>0.3</v>
      </c>
      <c r="G63" s="131">
        <v>0.6</v>
      </c>
    </row>
  </sheetData>
  <mergeCells count="1">
    <mergeCell ref="B1:G1"/>
  </mergeCells>
  <phoneticPr fontId="8" type="noConversion"/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20"/>
  <sheetViews>
    <sheetView workbookViewId="0">
      <selection activeCell="C8" sqref="C8"/>
    </sheetView>
  </sheetViews>
  <sheetFormatPr defaultRowHeight="15" x14ac:dyDescent="0.25"/>
  <cols>
    <col min="1" max="1" width="9.140625" style="11"/>
    <col min="2" max="2" width="19.7109375" style="61" customWidth="1"/>
    <col min="3" max="4" width="21" style="11" customWidth="1"/>
    <col min="5" max="5" width="12.42578125" style="11" customWidth="1"/>
    <col min="6" max="6" width="15.42578125" style="11" customWidth="1"/>
    <col min="7" max="7" width="25.85546875" style="11" customWidth="1"/>
    <col min="8" max="16384" width="9.140625" style="11"/>
  </cols>
  <sheetData>
    <row r="1" spans="2:9" x14ac:dyDescent="0.25">
      <c r="B1" s="106" t="s">
        <v>88</v>
      </c>
      <c r="C1" s="106"/>
      <c r="D1" s="106"/>
      <c r="E1" s="106"/>
      <c r="F1" s="106"/>
      <c r="G1" s="106"/>
    </row>
    <row r="3" spans="2:9" ht="31.5" customHeight="1" x14ac:dyDescent="0.25">
      <c r="B3" s="118" t="s">
        <v>151</v>
      </c>
      <c r="C3" s="118"/>
      <c r="D3" s="118"/>
      <c r="E3" s="118"/>
      <c r="F3" s="118"/>
      <c r="G3" s="118"/>
    </row>
    <row r="5" spans="2:9" s="115" customFormat="1" ht="43.5" customHeight="1" x14ac:dyDescent="0.25">
      <c r="B5" s="114" t="s">
        <v>150</v>
      </c>
      <c r="C5" s="114" t="s">
        <v>77</v>
      </c>
      <c r="D5" s="114" t="s">
        <v>50</v>
      </c>
      <c r="E5" s="114" t="s">
        <v>78</v>
      </c>
      <c r="F5" s="114" t="s">
        <v>79</v>
      </c>
      <c r="G5" s="114" t="s">
        <v>80</v>
      </c>
    </row>
    <row r="6" spans="2:9" s="26" customFormat="1" ht="21.75" customHeight="1" x14ac:dyDescent="0.25">
      <c r="B6" s="119" t="s">
        <v>152</v>
      </c>
      <c r="C6" s="120"/>
      <c r="D6" s="120"/>
      <c r="E6" s="120"/>
      <c r="F6" s="120"/>
      <c r="G6" s="121"/>
    </row>
    <row r="7" spans="2:9" ht="30" x14ac:dyDescent="0.25">
      <c r="B7" s="132" t="s">
        <v>266</v>
      </c>
      <c r="C7" s="53" t="s">
        <v>254</v>
      </c>
      <c r="D7" s="53" t="s">
        <v>252</v>
      </c>
      <c r="E7" s="54"/>
      <c r="F7" s="55">
        <v>89050287012</v>
      </c>
      <c r="G7" s="45" t="s">
        <v>259</v>
      </c>
    </row>
    <row r="8" spans="2:9" ht="30" x14ac:dyDescent="0.25">
      <c r="B8" s="116" t="s">
        <v>267</v>
      </c>
      <c r="C8" s="53" t="s">
        <v>253</v>
      </c>
      <c r="D8" s="53" t="s">
        <v>252</v>
      </c>
      <c r="E8" s="54"/>
      <c r="F8" s="55">
        <v>89176739080</v>
      </c>
      <c r="G8" s="45" t="s">
        <v>260</v>
      </c>
    </row>
    <row r="9" spans="2:9" ht="21.75" customHeight="1" x14ac:dyDescent="0.25">
      <c r="B9" s="122" t="s">
        <v>58</v>
      </c>
      <c r="C9" s="123"/>
      <c r="D9" s="123"/>
      <c r="E9" s="123"/>
      <c r="F9" s="123"/>
      <c r="G9" s="124"/>
    </row>
    <row r="10" spans="2:9" ht="30" x14ac:dyDescent="0.25">
      <c r="B10" s="132" t="s">
        <v>268</v>
      </c>
      <c r="C10" s="53" t="s">
        <v>222</v>
      </c>
      <c r="D10" s="53" t="s">
        <v>252</v>
      </c>
      <c r="E10" s="54"/>
      <c r="F10" s="55">
        <v>89373710600</v>
      </c>
      <c r="G10" s="45" t="s">
        <v>258</v>
      </c>
    </row>
    <row r="11" spans="2:9" ht="45" x14ac:dyDescent="0.25">
      <c r="B11" s="116" t="s">
        <v>269</v>
      </c>
      <c r="C11" s="53" t="s">
        <v>255</v>
      </c>
      <c r="D11" s="53" t="s">
        <v>256</v>
      </c>
      <c r="E11" s="54"/>
      <c r="F11" s="55">
        <v>89603104181</v>
      </c>
      <c r="G11" s="45" t="s">
        <v>257</v>
      </c>
    </row>
    <row r="12" spans="2:9" s="128" customFormat="1" ht="18.75" customHeight="1" x14ac:dyDescent="0.25">
      <c r="B12" s="125" t="s">
        <v>60</v>
      </c>
      <c r="C12" s="126"/>
      <c r="D12" s="126"/>
      <c r="E12" s="126"/>
      <c r="F12" s="126"/>
      <c r="G12" s="127"/>
    </row>
    <row r="13" spans="2:9" ht="120" x14ac:dyDescent="0.25">
      <c r="B13" s="133" t="s">
        <v>203</v>
      </c>
      <c r="C13" s="57" t="s">
        <v>262</v>
      </c>
      <c r="D13" s="82" t="s">
        <v>209</v>
      </c>
      <c r="E13" s="56"/>
      <c r="F13" s="59">
        <v>89519991710</v>
      </c>
      <c r="G13" s="58" t="s">
        <v>216</v>
      </c>
      <c r="H13" s="51"/>
    </row>
    <row r="14" spans="2:9" ht="90" x14ac:dyDescent="0.25">
      <c r="B14" s="117" t="s">
        <v>273</v>
      </c>
      <c r="C14" s="53" t="s">
        <v>263</v>
      </c>
      <c r="D14" s="57" t="s">
        <v>252</v>
      </c>
      <c r="E14" s="54"/>
      <c r="F14" s="59">
        <v>89176594165</v>
      </c>
      <c r="G14" s="62" t="s">
        <v>265</v>
      </c>
      <c r="H14" s="61"/>
      <c r="I14" s="61"/>
    </row>
    <row r="15" spans="2:9" s="128" customFormat="1" ht="20.25" customHeight="1" x14ac:dyDescent="0.25">
      <c r="B15" s="125" t="s">
        <v>61</v>
      </c>
      <c r="C15" s="126"/>
      <c r="D15" s="126"/>
      <c r="E15" s="126"/>
      <c r="F15" s="126"/>
      <c r="G15" s="127"/>
      <c r="H15" s="129"/>
      <c r="I15" s="129"/>
    </row>
    <row r="16" spans="2:9" ht="137.25" customHeight="1" x14ac:dyDescent="0.25">
      <c r="B16" s="133" t="s">
        <v>272</v>
      </c>
      <c r="C16" s="57" t="s">
        <v>264</v>
      </c>
      <c r="D16" s="81" t="s">
        <v>250</v>
      </c>
      <c r="E16" s="56"/>
      <c r="F16" s="59">
        <v>89051981130</v>
      </c>
      <c r="G16" s="60" t="s">
        <v>247</v>
      </c>
    </row>
    <row r="17" spans="2:7" ht="125.25" customHeight="1" x14ac:dyDescent="0.25">
      <c r="B17" s="117" t="s">
        <v>201</v>
      </c>
      <c r="C17" s="57" t="s">
        <v>264</v>
      </c>
      <c r="D17" s="57" t="s">
        <v>207</v>
      </c>
      <c r="E17" s="56"/>
      <c r="F17" s="59">
        <v>89278582454</v>
      </c>
      <c r="G17" s="52" t="s">
        <v>215</v>
      </c>
    </row>
    <row r="18" spans="2:7" s="128" customFormat="1" ht="21.75" customHeight="1" x14ac:dyDescent="0.25">
      <c r="B18" s="119" t="s">
        <v>62</v>
      </c>
      <c r="C18" s="120"/>
      <c r="D18" s="120"/>
      <c r="E18" s="120"/>
      <c r="F18" s="120"/>
      <c r="G18" s="121"/>
    </row>
    <row r="19" spans="2:7" ht="32.25" customHeight="1" x14ac:dyDescent="0.25">
      <c r="B19" s="132" t="s">
        <v>270</v>
      </c>
      <c r="C19" s="57" t="s">
        <v>245</v>
      </c>
      <c r="D19" s="56" t="s">
        <v>248</v>
      </c>
      <c r="E19" s="56"/>
      <c r="F19" s="59">
        <v>89603040220</v>
      </c>
      <c r="G19" s="60" t="s">
        <v>246</v>
      </c>
    </row>
    <row r="20" spans="2:7" ht="30" x14ac:dyDescent="0.25">
      <c r="B20" s="116" t="s">
        <v>271</v>
      </c>
      <c r="C20" s="54" t="s">
        <v>249</v>
      </c>
      <c r="D20" s="54" t="s">
        <v>251</v>
      </c>
      <c r="E20" s="54"/>
      <c r="F20" s="55">
        <v>89176756537</v>
      </c>
      <c r="G20" s="45" t="s">
        <v>261</v>
      </c>
    </row>
  </sheetData>
  <mergeCells count="7">
    <mergeCell ref="B1:G1"/>
    <mergeCell ref="B18:G18"/>
    <mergeCell ref="B12:G12"/>
    <mergeCell ref="B15:G15"/>
    <mergeCell ref="B6:G6"/>
    <mergeCell ref="B3:G3"/>
    <mergeCell ref="B9:G9"/>
  </mergeCells>
  <hyperlinks>
    <hyperlink ref="G13" r:id="rId1"/>
    <hyperlink ref="G19" r:id="rId2"/>
    <hyperlink ref="G16" r:id="rId3"/>
    <hyperlink ref="G17" r:id="rId4"/>
    <hyperlink ref="G11" r:id="rId5"/>
    <hyperlink ref="G10" r:id="rId6"/>
    <hyperlink ref="G8" r:id="rId7"/>
    <hyperlink ref="G7" r:id="rId8"/>
    <hyperlink ref="G20" r:id="rId9"/>
    <hyperlink ref="G14" r:id="rId10" display="mailto:krasnoarmeyskaya_sosh-trakoovsk@rchuv.ru"/>
  </hyperlinks>
  <pageMargins left="0.7" right="0.7" top="0.75" bottom="0.75" header="0.3" footer="0.3"/>
  <pageSetup paperSize="9" scale="61" fitToHeight="0" orientation="portrait"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1"/>
  <sheetViews>
    <sheetView workbookViewId="0">
      <selection activeCell="B2" sqref="B2:B11"/>
    </sheetView>
  </sheetViews>
  <sheetFormatPr defaultRowHeight="15" x14ac:dyDescent="0.25"/>
  <cols>
    <col min="2" max="2" width="44.140625" customWidth="1"/>
  </cols>
  <sheetData>
    <row r="1" spans="1:2" ht="15.75" thickBot="1" x14ac:dyDescent="0.3">
      <c r="A1">
        <v>1</v>
      </c>
      <c r="B1">
        <v>2</v>
      </c>
    </row>
    <row r="2" spans="1:2" ht="16.5" thickBot="1" x14ac:dyDescent="0.3">
      <c r="A2" t="s">
        <v>3</v>
      </c>
      <c r="B2" s="1" t="s">
        <v>22</v>
      </c>
    </row>
    <row r="3" spans="1:2" ht="16.5" thickBot="1" x14ac:dyDescent="0.3">
      <c r="A3" t="s">
        <v>4</v>
      </c>
      <c r="B3" s="2" t="s">
        <v>23</v>
      </c>
    </row>
    <row r="4" spans="1:2" ht="16.5" thickBot="1" x14ac:dyDescent="0.3">
      <c r="B4" s="2" t="s">
        <v>24</v>
      </c>
    </row>
    <row r="5" spans="1:2" ht="16.5" thickBot="1" x14ac:dyDescent="0.3">
      <c r="B5" s="2" t="s">
        <v>25</v>
      </c>
    </row>
    <row r="6" spans="1:2" ht="16.5" thickBot="1" x14ac:dyDescent="0.3">
      <c r="B6" s="2" t="s">
        <v>26</v>
      </c>
    </row>
    <row r="7" spans="1:2" ht="16.5" thickBot="1" x14ac:dyDescent="0.3">
      <c r="B7" s="2" t="s">
        <v>27</v>
      </c>
    </row>
    <row r="8" spans="1:2" ht="16.5" thickBot="1" x14ac:dyDescent="0.3">
      <c r="B8" s="2" t="s">
        <v>28</v>
      </c>
    </row>
    <row r="9" spans="1:2" ht="32.25" thickBot="1" x14ac:dyDescent="0.3">
      <c r="B9" s="2" t="s">
        <v>29</v>
      </c>
    </row>
    <row r="10" spans="1:2" ht="16.5" thickBot="1" x14ac:dyDescent="0.3">
      <c r="B10" s="2" t="s">
        <v>30</v>
      </c>
    </row>
    <row r="11" spans="1:2" ht="16.5" thickBot="1" x14ac:dyDescent="0.3">
      <c r="B11" s="2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44"/>
  <sheetViews>
    <sheetView topLeftCell="B1" zoomScale="115" zoomScaleNormal="115" workbookViewId="0">
      <selection activeCell="I37" sqref="I37"/>
    </sheetView>
  </sheetViews>
  <sheetFormatPr defaultRowHeight="12.75" x14ac:dyDescent="0.2"/>
  <cols>
    <col min="1" max="1" width="9.140625" style="20"/>
    <col min="2" max="2" width="56.42578125" style="20" customWidth="1"/>
    <col min="3" max="3" width="8.140625" style="20" customWidth="1"/>
    <col min="4" max="6" width="6.7109375" style="20" customWidth="1"/>
    <col min="7" max="16384" width="9.140625" style="20"/>
  </cols>
  <sheetData>
    <row r="1" spans="2:6" x14ac:dyDescent="0.2">
      <c r="B1" s="88" t="s">
        <v>81</v>
      </c>
      <c r="C1" s="88"/>
      <c r="D1" s="88"/>
      <c r="E1" s="88"/>
      <c r="F1" s="88"/>
    </row>
    <row r="3" spans="2:6" s="33" customFormat="1" ht="23.25" customHeight="1" x14ac:dyDescent="0.25">
      <c r="B3" s="32" t="s">
        <v>175</v>
      </c>
      <c r="C3" s="32" t="s">
        <v>52</v>
      </c>
      <c r="D3" s="32" t="s">
        <v>53</v>
      </c>
      <c r="E3" s="32" t="s">
        <v>99</v>
      </c>
      <c r="F3" s="32" t="s">
        <v>98</v>
      </c>
    </row>
    <row r="4" spans="2:6" x14ac:dyDescent="0.2">
      <c r="B4" s="21" t="s">
        <v>54</v>
      </c>
      <c r="C4" s="22" t="s">
        <v>55</v>
      </c>
      <c r="D4" s="21">
        <f>SUM(D6:D15)</f>
        <v>2404.9699999999998</v>
      </c>
      <c r="E4" s="21">
        <f t="shared" ref="E4:F4" si="0">SUM(E6:E15)</f>
        <v>2730.2900000000004</v>
      </c>
      <c r="F4" s="21">
        <f t="shared" si="0"/>
        <v>3074.68</v>
      </c>
    </row>
    <row r="5" spans="2:6" x14ac:dyDescent="0.2">
      <c r="B5" s="21" t="s">
        <v>56</v>
      </c>
      <c r="C5" s="22"/>
      <c r="D5" s="78"/>
      <c r="E5" s="78"/>
      <c r="F5" s="78"/>
    </row>
    <row r="6" spans="2:6" x14ac:dyDescent="0.2">
      <c r="B6" s="21" t="s">
        <v>57</v>
      </c>
      <c r="C6" s="22" t="s">
        <v>55</v>
      </c>
      <c r="D6" s="78">
        <v>617.70000000000005</v>
      </c>
      <c r="E6" s="78">
        <v>702.9</v>
      </c>
      <c r="F6" s="78">
        <v>885.2</v>
      </c>
    </row>
    <row r="7" spans="2:6" x14ac:dyDescent="0.2">
      <c r="B7" s="21" t="s">
        <v>58</v>
      </c>
      <c r="C7" s="22" t="s">
        <v>55</v>
      </c>
      <c r="D7" s="78">
        <v>1269</v>
      </c>
      <c r="E7" s="78">
        <v>1469.4</v>
      </c>
      <c r="F7" s="78">
        <v>1566.6</v>
      </c>
    </row>
    <row r="8" spans="2:6" x14ac:dyDescent="0.2">
      <c r="B8" s="21" t="s">
        <v>59</v>
      </c>
      <c r="C8" s="22" t="s">
        <v>55</v>
      </c>
      <c r="D8" s="78">
        <v>0</v>
      </c>
      <c r="E8" s="78">
        <v>0</v>
      </c>
      <c r="F8" s="78">
        <v>0</v>
      </c>
    </row>
    <row r="9" spans="2:6" x14ac:dyDescent="0.2">
      <c r="B9" s="21" t="s">
        <v>60</v>
      </c>
      <c r="C9" s="22" t="s">
        <v>55</v>
      </c>
      <c r="D9" s="78">
        <v>0</v>
      </c>
      <c r="E9" s="78">
        <v>0</v>
      </c>
      <c r="F9" s="78">
        <v>0</v>
      </c>
    </row>
    <row r="10" spans="2:6" x14ac:dyDescent="0.2">
      <c r="B10" s="21" t="s">
        <v>61</v>
      </c>
      <c r="C10" s="22" t="s">
        <v>55</v>
      </c>
      <c r="D10" s="78">
        <v>0</v>
      </c>
      <c r="E10" s="78">
        <v>0</v>
      </c>
      <c r="F10" s="78">
        <v>0</v>
      </c>
    </row>
    <row r="11" spans="2:6" x14ac:dyDescent="0.2">
      <c r="B11" s="21" t="s">
        <v>181</v>
      </c>
      <c r="C11" s="22" t="s">
        <v>55</v>
      </c>
      <c r="D11" s="78">
        <v>438.49</v>
      </c>
      <c r="E11" s="78">
        <v>480.88</v>
      </c>
      <c r="F11" s="78">
        <v>549.41</v>
      </c>
    </row>
    <row r="12" spans="2:6" x14ac:dyDescent="0.2">
      <c r="B12" s="21" t="s">
        <v>182</v>
      </c>
      <c r="C12" s="22" t="s">
        <v>55</v>
      </c>
      <c r="D12" s="78">
        <v>61.7</v>
      </c>
      <c r="E12" s="78">
        <v>56.8</v>
      </c>
      <c r="F12" s="78">
        <v>56.3</v>
      </c>
    </row>
    <row r="13" spans="2:6" x14ac:dyDescent="0.2">
      <c r="B13" s="21" t="s">
        <v>183</v>
      </c>
      <c r="C13" s="22" t="s">
        <v>55</v>
      </c>
      <c r="D13" s="78">
        <v>8.58</v>
      </c>
      <c r="E13" s="78">
        <v>11.61</v>
      </c>
      <c r="F13" s="78">
        <v>15.47</v>
      </c>
    </row>
    <row r="14" spans="2:6" x14ac:dyDescent="0.2">
      <c r="B14" s="21" t="s">
        <v>184</v>
      </c>
      <c r="C14" s="22" t="s">
        <v>55</v>
      </c>
      <c r="D14" s="78">
        <v>9.5</v>
      </c>
      <c r="E14" s="78">
        <v>8.6999999999999993</v>
      </c>
      <c r="F14" s="78">
        <v>1.7</v>
      </c>
    </row>
    <row r="15" spans="2:6" x14ac:dyDescent="0.2">
      <c r="B15" s="21" t="s">
        <v>63</v>
      </c>
      <c r="C15" s="22" t="s">
        <v>55</v>
      </c>
      <c r="D15" s="78">
        <v>0</v>
      </c>
      <c r="E15" s="78">
        <v>0</v>
      </c>
      <c r="F15" s="78">
        <v>0</v>
      </c>
    </row>
    <row r="16" spans="2:6" x14ac:dyDescent="0.2">
      <c r="B16" s="21" t="s">
        <v>2</v>
      </c>
      <c r="C16" s="22" t="s">
        <v>55</v>
      </c>
      <c r="D16" s="78">
        <v>310.2</v>
      </c>
      <c r="E16" s="78">
        <v>503.4</v>
      </c>
      <c r="F16" s="78">
        <v>463.8</v>
      </c>
    </row>
    <row r="17" spans="2:6" x14ac:dyDescent="0.2">
      <c r="B17" s="21" t="s">
        <v>56</v>
      </c>
      <c r="C17" s="22"/>
      <c r="D17" s="78"/>
      <c r="E17" s="78"/>
      <c r="F17" s="78"/>
    </row>
    <row r="18" spans="2:6" x14ac:dyDescent="0.2">
      <c r="B18" s="21" t="s">
        <v>57</v>
      </c>
      <c r="C18" s="22" t="s">
        <v>55</v>
      </c>
      <c r="D18" s="78">
        <v>187.15</v>
      </c>
      <c r="E18" s="78">
        <v>262.3</v>
      </c>
      <c r="F18" s="78">
        <v>170</v>
      </c>
    </row>
    <row r="19" spans="2:6" x14ac:dyDescent="0.2">
      <c r="B19" s="21" t="s">
        <v>58</v>
      </c>
      <c r="C19" s="22" t="s">
        <v>55</v>
      </c>
      <c r="D19" s="78">
        <v>87.3</v>
      </c>
      <c r="E19" s="78">
        <v>167.2</v>
      </c>
      <c r="F19" s="78">
        <v>258.10000000000002</v>
      </c>
    </row>
    <row r="20" spans="2:6" x14ac:dyDescent="0.2">
      <c r="B20" s="21" t="s">
        <v>59</v>
      </c>
      <c r="C20" s="22" t="s">
        <v>55</v>
      </c>
      <c r="D20" s="78">
        <v>0</v>
      </c>
      <c r="E20" s="78">
        <v>0</v>
      </c>
      <c r="F20" s="78">
        <v>0</v>
      </c>
    </row>
    <row r="21" spans="2:6" x14ac:dyDescent="0.2">
      <c r="B21" s="21" t="s">
        <v>60</v>
      </c>
      <c r="C21" s="22" t="s">
        <v>55</v>
      </c>
      <c r="D21" s="78">
        <v>0</v>
      </c>
      <c r="E21" s="78">
        <v>40.200000000000003</v>
      </c>
      <c r="F21" s="78">
        <v>0</v>
      </c>
    </row>
    <row r="22" spans="2:6" x14ac:dyDescent="0.2">
      <c r="B22" s="21" t="s">
        <v>61</v>
      </c>
      <c r="C22" s="22" t="s">
        <v>55</v>
      </c>
      <c r="D22" s="78">
        <v>31.9</v>
      </c>
      <c r="E22" s="78">
        <v>23.5</v>
      </c>
      <c r="F22" s="78">
        <v>0</v>
      </c>
    </row>
    <row r="23" spans="2:6" x14ac:dyDescent="0.2">
      <c r="B23" s="21" t="s">
        <v>62</v>
      </c>
      <c r="C23" s="22" t="s">
        <v>55</v>
      </c>
      <c r="D23" s="78">
        <v>3.85</v>
      </c>
      <c r="E23" s="78">
        <v>10.199999999999999</v>
      </c>
      <c r="F23" s="78">
        <v>35.700000000000003</v>
      </c>
    </row>
    <row r="24" spans="2:6" x14ac:dyDescent="0.2">
      <c r="B24" s="21" t="s">
        <v>63</v>
      </c>
      <c r="C24" s="22" t="s">
        <v>55</v>
      </c>
      <c r="D24" s="78">
        <v>0</v>
      </c>
      <c r="E24" s="78">
        <v>0</v>
      </c>
      <c r="F24" s="78">
        <v>0</v>
      </c>
    </row>
    <row r="25" spans="2:6" x14ac:dyDescent="0.2">
      <c r="B25" s="21" t="s">
        <v>179</v>
      </c>
      <c r="C25" s="22" t="s">
        <v>178</v>
      </c>
      <c r="D25" s="78">
        <v>4.0419999999999998</v>
      </c>
      <c r="E25" s="78">
        <v>3.8929999999999998</v>
      </c>
      <c r="F25" s="78">
        <v>8.0660000000000007</v>
      </c>
    </row>
    <row r="26" spans="2:6" x14ac:dyDescent="0.2">
      <c r="B26" s="21" t="s">
        <v>180</v>
      </c>
      <c r="C26" s="22" t="s">
        <v>178</v>
      </c>
      <c r="D26" s="78">
        <v>4.0419999999999998</v>
      </c>
      <c r="E26" s="78">
        <v>3.8929999999999998</v>
      </c>
      <c r="F26" s="78">
        <v>8.0660000000000007</v>
      </c>
    </row>
    <row r="27" spans="2:6" x14ac:dyDescent="0.2">
      <c r="B27" s="21" t="s">
        <v>64</v>
      </c>
      <c r="C27" s="22"/>
      <c r="D27" s="78"/>
      <c r="E27" s="78"/>
      <c r="F27" s="78"/>
    </row>
    <row r="28" spans="2:6" x14ac:dyDescent="0.2">
      <c r="B28" s="21" t="s">
        <v>100</v>
      </c>
      <c r="C28" s="22" t="s">
        <v>67</v>
      </c>
      <c r="D28" s="78">
        <v>347</v>
      </c>
      <c r="E28" s="78">
        <v>375</v>
      </c>
      <c r="F28" s="78">
        <v>158</v>
      </c>
    </row>
    <row r="29" spans="2:6" x14ac:dyDescent="0.2">
      <c r="B29" s="21" t="s">
        <v>65</v>
      </c>
      <c r="C29" s="22" t="s">
        <v>66</v>
      </c>
      <c r="D29" s="78">
        <v>105</v>
      </c>
      <c r="E29" s="78">
        <v>104</v>
      </c>
      <c r="F29" s="78">
        <v>103</v>
      </c>
    </row>
    <row r="30" spans="2:6" x14ac:dyDescent="0.2">
      <c r="B30" s="21" t="s">
        <v>101</v>
      </c>
      <c r="C30" s="22" t="s">
        <v>67</v>
      </c>
      <c r="D30" s="78">
        <v>540</v>
      </c>
      <c r="E30" s="78">
        <v>490</v>
      </c>
      <c r="F30" s="78">
        <v>490</v>
      </c>
    </row>
    <row r="31" spans="2:6" x14ac:dyDescent="0.2">
      <c r="B31" s="21" t="s">
        <v>102</v>
      </c>
      <c r="C31" s="22" t="s">
        <v>67</v>
      </c>
      <c r="D31" s="78">
        <v>0</v>
      </c>
      <c r="E31" s="78">
        <v>0</v>
      </c>
      <c r="F31" s="78">
        <v>0</v>
      </c>
    </row>
    <row r="32" spans="2:6" x14ac:dyDescent="0.2">
      <c r="B32" s="21" t="s">
        <v>103</v>
      </c>
      <c r="C32" s="22" t="s">
        <v>67</v>
      </c>
      <c r="D32" s="78">
        <v>3538</v>
      </c>
      <c r="E32" s="78">
        <v>3388</v>
      </c>
      <c r="F32" s="78">
        <v>3388</v>
      </c>
    </row>
    <row r="33" spans="2:6" x14ac:dyDescent="0.2">
      <c r="B33" s="21" t="s">
        <v>68</v>
      </c>
      <c r="C33" s="22" t="s">
        <v>66</v>
      </c>
      <c r="D33" s="78">
        <v>23</v>
      </c>
      <c r="E33" s="78">
        <v>23</v>
      </c>
      <c r="F33" s="78">
        <v>19</v>
      </c>
    </row>
    <row r="34" spans="2:6" x14ac:dyDescent="0.2">
      <c r="B34" s="21" t="s">
        <v>104</v>
      </c>
      <c r="C34" s="22" t="s">
        <v>67</v>
      </c>
      <c r="D34" s="78">
        <v>0</v>
      </c>
      <c r="E34" s="78">
        <v>0</v>
      </c>
      <c r="F34" s="78">
        <v>0</v>
      </c>
    </row>
    <row r="35" spans="2:6" x14ac:dyDescent="0.2">
      <c r="B35" s="21" t="s">
        <v>105</v>
      </c>
      <c r="C35" s="22" t="s">
        <v>67</v>
      </c>
      <c r="D35" s="78">
        <v>0</v>
      </c>
      <c r="E35" s="78">
        <v>0</v>
      </c>
      <c r="F35" s="78">
        <v>0</v>
      </c>
    </row>
    <row r="36" spans="2:6" ht="25.5" x14ac:dyDescent="0.2">
      <c r="B36" s="107" t="s">
        <v>185</v>
      </c>
      <c r="C36" s="22" t="s">
        <v>66</v>
      </c>
      <c r="D36" s="21">
        <v>23</v>
      </c>
      <c r="E36" s="21">
        <v>23</v>
      </c>
      <c r="F36" s="78">
        <v>31</v>
      </c>
    </row>
    <row r="37" spans="2:6" x14ac:dyDescent="0.2">
      <c r="B37" s="21" t="s">
        <v>174</v>
      </c>
      <c r="C37" s="22" t="s">
        <v>67</v>
      </c>
      <c r="D37" s="78">
        <v>20</v>
      </c>
      <c r="E37" s="78">
        <v>15</v>
      </c>
      <c r="F37" s="78">
        <v>52</v>
      </c>
    </row>
    <row r="38" spans="2:6" x14ac:dyDescent="0.2">
      <c r="B38" s="21" t="s">
        <v>176</v>
      </c>
      <c r="C38" s="22" t="s">
        <v>177</v>
      </c>
      <c r="D38" s="78">
        <v>99</v>
      </c>
      <c r="E38" s="78">
        <v>99</v>
      </c>
      <c r="F38" s="78">
        <v>99</v>
      </c>
    </row>
    <row r="39" spans="2:6" x14ac:dyDescent="0.2">
      <c r="B39" s="21" t="s">
        <v>69</v>
      </c>
      <c r="C39" s="22" t="s">
        <v>70</v>
      </c>
      <c r="D39" s="78">
        <v>235.3</v>
      </c>
      <c r="E39" s="78">
        <v>241.3</v>
      </c>
      <c r="F39" s="78">
        <v>247</v>
      </c>
    </row>
    <row r="40" spans="2:6" x14ac:dyDescent="0.2">
      <c r="B40" s="21" t="s">
        <v>71</v>
      </c>
      <c r="C40" s="22"/>
      <c r="D40" s="78"/>
      <c r="E40" s="78"/>
      <c r="F40" s="78"/>
    </row>
    <row r="41" spans="2:6" x14ac:dyDescent="0.2">
      <c r="B41" s="21" t="s">
        <v>72</v>
      </c>
      <c r="C41" s="22" t="s">
        <v>70</v>
      </c>
      <c r="D41" s="78">
        <v>0</v>
      </c>
      <c r="E41" s="78">
        <v>0</v>
      </c>
      <c r="F41" s="78">
        <v>0</v>
      </c>
    </row>
    <row r="42" spans="2:6" x14ac:dyDescent="0.2">
      <c r="B42" s="21" t="s">
        <v>73</v>
      </c>
      <c r="C42" s="22" t="s">
        <v>70</v>
      </c>
      <c r="D42" s="78">
        <v>46.4</v>
      </c>
      <c r="E42" s="78">
        <v>46.4</v>
      </c>
      <c r="F42" s="78">
        <v>46.4</v>
      </c>
    </row>
    <row r="43" spans="2:6" x14ac:dyDescent="0.2">
      <c r="B43" s="21" t="s">
        <v>74</v>
      </c>
      <c r="C43" s="22" t="s">
        <v>70</v>
      </c>
      <c r="D43" s="78">
        <v>348</v>
      </c>
      <c r="E43" s="78">
        <v>348</v>
      </c>
      <c r="F43" s="78">
        <v>348</v>
      </c>
    </row>
    <row r="44" spans="2:6" x14ac:dyDescent="0.2">
      <c r="B44" s="21" t="s">
        <v>106</v>
      </c>
      <c r="C44" s="22" t="s">
        <v>70</v>
      </c>
      <c r="D44" s="78">
        <v>159.053</v>
      </c>
      <c r="E44" s="78">
        <v>153.07400000000001</v>
      </c>
      <c r="F44" s="78">
        <v>147.4</v>
      </c>
    </row>
  </sheetData>
  <mergeCells count="1">
    <mergeCell ref="B1:F1"/>
  </mergeCells>
  <phoneticPr fontId="8" type="noConversion"/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 tint="-0.249977111117893"/>
    <pageSetUpPr fitToPage="1"/>
  </sheetPr>
  <dimension ref="B1:H18"/>
  <sheetViews>
    <sheetView showGridLines="0" zoomScale="115" zoomScaleNormal="115" workbookViewId="0">
      <selection activeCell="G8" sqref="G8"/>
    </sheetView>
  </sheetViews>
  <sheetFormatPr defaultRowHeight="12.75" x14ac:dyDescent="0.2"/>
  <cols>
    <col min="1" max="1" width="1.85546875" style="3" customWidth="1"/>
    <col min="2" max="2" width="21.28515625" style="3" customWidth="1"/>
    <col min="3" max="3" width="18.5703125" style="3" customWidth="1"/>
    <col min="4" max="4" width="18.28515625" style="3" customWidth="1"/>
    <col min="5" max="5" width="13.140625" style="3" customWidth="1"/>
    <col min="6" max="6" width="8.28515625" style="3" customWidth="1"/>
    <col min="7" max="7" width="11.28515625" style="3" customWidth="1"/>
    <col min="8" max="8" width="14.5703125" style="3" customWidth="1"/>
    <col min="9" max="9" width="9.140625" style="3" customWidth="1"/>
    <col min="10" max="10" width="64.85546875" style="3" customWidth="1"/>
    <col min="11" max="16384" width="9.140625" style="3"/>
  </cols>
  <sheetData>
    <row r="1" spans="2:8" x14ac:dyDescent="0.2">
      <c r="B1" s="89" t="s">
        <v>82</v>
      </c>
      <c r="C1" s="89"/>
      <c r="D1" s="89"/>
      <c r="E1" s="89"/>
      <c r="F1" s="89"/>
      <c r="G1" s="89"/>
      <c r="H1" s="89"/>
    </row>
    <row r="3" spans="2:8" ht="26.25" customHeight="1" x14ac:dyDescent="0.2">
      <c r="B3" s="113" t="s">
        <v>111</v>
      </c>
      <c r="C3" s="113"/>
      <c r="D3" s="113"/>
      <c r="E3" s="113"/>
      <c r="F3" s="113"/>
      <c r="G3" s="113"/>
      <c r="H3" s="113"/>
    </row>
    <row r="5" spans="2:8" s="35" customFormat="1" ht="54.75" customHeight="1" x14ac:dyDescent="0.25">
      <c r="B5" s="34" t="s">
        <v>112</v>
      </c>
      <c r="C5" s="34" t="s">
        <v>113</v>
      </c>
      <c r="D5" s="34" t="s">
        <v>1</v>
      </c>
      <c r="E5" s="34" t="s">
        <v>107</v>
      </c>
      <c r="F5" s="34" t="s">
        <v>108</v>
      </c>
      <c r="G5" s="34" t="s">
        <v>109</v>
      </c>
      <c r="H5" s="34" t="s">
        <v>110</v>
      </c>
    </row>
    <row r="6" spans="2:8" ht="38.25" x14ac:dyDescent="0.2">
      <c r="B6" s="139" t="s">
        <v>432</v>
      </c>
      <c r="C6" s="47" t="s">
        <v>221</v>
      </c>
      <c r="D6" s="47" t="s">
        <v>235</v>
      </c>
      <c r="E6" s="48">
        <v>2</v>
      </c>
      <c r="F6" s="48">
        <v>45</v>
      </c>
      <c r="G6" s="6" t="s">
        <v>229</v>
      </c>
      <c r="H6" s="50" t="s">
        <v>3</v>
      </c>
    </row>
    <row r="7" spans="2:8" ht="38.25" x14ac:dyDescent="0.2">
      <c r="B7" s="140" t="s">
        <v>367</v>
      </c>
      <c r="C7" s="46" t="s">
        <v>222</v>
      </c>
      <c r="D7" s="46" t="str">
        <f t="shared" ref="D7:D18" si="0">$D$6</f>
        <v>Красноармейский муниципальный округ</v>
      </c>
      <c r="E7" s="49">
        <v>3</v>
      </c>
      <c r="F7" s="48">
        <v>15</v>
      </c>
      <c r="G7" s="6" t="s">
        <v>229</v>
      </c>
      <c r="H7" s="6" t="s">
        <v>3</v>
      </c>
    </row>
    <row r="8" spans="2:8" ht="49.5" customHeight="1" x14ac:dyDescent="0.2">
      <c r="B8" s="140" t="s">
        <v>366</v>
      </c>
      <c r="C8" s="46" t="s">
        <v>225</v>
      </c>
      <c r="D8" s="46" t="str">
        <f t="shared" si="0"/>
        <v>Красноармейский муниципальный округ</v>
      </c>
      <c r="E8" s="49">
        <v>2</v>
      </c>
      <c r="F8" s="48">
        <v>8</v>
      </c>
      <c r="G8" s="6" t="s">
        <v>230</v>
      </c>
      <c r="H8" s="6" t="s">
        <v>3</v>
      </c>
    </row>
    <row r="9" spans="2:8" ht="38.25" x14ac:dyDescent="0.2">
      <c r="B9" s="140" t="s">
        <v>368</v>
      </c>
      <c r="C9" s="46" t="s">
        <v>234</v>
      </c>
      <c r="D9" s="46" t="str">
        <f t="shared" si="0"/>
        <v>Красноармейский муниципальный округ</v>
      </c>
      <c r="E9" s="49">
        <v>2</v>
      </c>
      <c r="F9" s="48">
        <v>8</v>
      </c>
      <c r="G9" s="6" t="s">
        <v>230</v>
      </c>
      <c r="H9" s="6" t="s">
        <v>3</v>
      </c>
    </row>
    <row r="10" spans="2:8" ht="38.25" x14ac:dyDescent="0.2">
      <c r="B10" s="140" t="s">
        <v>369</v>
      </c>
      <c r="C10" s="46" t="s">
        <v>233</v>
      </c>
      <c r="D10" s="46" t="str">
        <f t="shared" si="0"/>
        <v>Красноармейский муниципальный округ</v>
      </c>
      <c r="E10" s="49">
        <v>3</v>
      </c>
      <c r="F10" s="48">
        <v>4</v>
      </c>
      <c r="G10" s="6" t="s">
        <v>231</v>
      </c>
      <c r="H10" s="6" t="s">
        <v>3</v>
      </c>
    </row>
    <row r="11" spans="2:8" ht="46.5" customHeight="1" x14ac:dyDescent="0.2">
      <c r="B11" s="140" t="s">
        <v>370</v>
      </c>
      <c r="C11" s="46" t="s">
        <v>223</v>
      </c>
      <c r="D11" s="46" t="str">
        <f t="shared" si="0"/>
        <v>Красноармейский муниципальный округ</v>
      </c>
      <c r="E11" s="49">
        <v>8</v>
      </c>
      <c r="F11" s="48">
        <v>35</v>
      </c>
      <c r="G11" s="6" t="s">
        <v>232</v>
      </c>
      <c r="H11" s="6" t="s">
        <v>3</v>
      </c>
    </row>
    <row r="12" spans="2:8" ht="38.25" x14ac:dyDescent="0.2">
      <c r="B12" s="140" t="s">
        <v>371</v>
      </c>
      <c r="C12" s="46" t="s">
        <v>224</v>
      </c>
      <c r="D12" s="46" t="str">
        <f t="shared" si="0"/>
        <v>Красноармейский муниципальный округ</v>
      </c>
      <c r="E12" s="49">
        <v>0</v>
      </c>
      <c r="F12" s="48">
        <v>2</v>
      </c>
      <c r="G12" s="6" t="s">
        <v>228</v>
      </c>
      <c r="H12" s="6" t="s">
        <v>3</v>
      </c>
    </row>
    <row r="13" spans="2:8" ht="51" x14ac:dyDescent="0.2">
      <c r="B13" s="140" t="s">
        <v>344</v>
      </c>
      <c r="C13" s="46" t="s">
        <v>226</v>
      </c>
      <c r="D13" s="46" t="str">
        <f t="shared" si="0"/>
        <v>Красноармейский муниципальный округ</v>
      </c>
      <c r="E13" s="49">
        <v>2</v>
      </c>
      <c r="F13" s="48">
        <v>11.8</v>
      </c>
      <c r="G13" s="6" t="s">
        <v>236</v>
      </c>
      <c r="H13" s="6" t="s">
        <v>3</v>
      </c>
    </row>
    <row r="14" spans="2:8" ht="51" x14ac:dyDescent="0.2">
      <c r="B14" s="140" t="s">
        <v>343</v>
      </c>
      <c r="C14" s="46" t="s">
        <v>226</v>
      </c>
      <c r="D14" s="46" t="str">
        <f t="shared" si="0"/>
        <v>Красноармейский муниципальный округ</v>
      </c>
      <c r="E14" s="49">
        <v>2</v>
      </c>
      <c r="F14" s="48">
        <v>6.5</v>
      </c>
      <c r="G14" s="6" t="s">
        <v>229</v>
      </c>
      <c r="H14" s="6" t="s">
        <v>3</v>
      </c>
    </row>
    <row r="15" spans="2:8" ht="38.25" x14ac:dyDescent="0.2">
      <c r="B15" s="140" t="s">
        <v>372</v>
      </c>
      <c r="C15" s="46" t="s">
        <v>233</v>
      </c>
      <c r="D15" s="46" t="str">
        <f t="shared" si="0"/>
        <v>Красноармейский муниципальный округ</v>
      </c>
      <c r="E15" s="49">
        <v>1</v>
      </c>
      <c r="F15" s="48">
        <v>1</v>
      </c>
      <c r="G15" s="6" t="s">
        <v>229</v>
      </c>
      <c r="H15" s="6" t="s">
        <v>3</v>
      </c>
    </row>
    <row r="16" spans="2:8" ht="38.25" x14ac:dyDescent="0.2">
      <c r="B16" s="140" t="s">
        <v>373</v>
      </c>
      <c r="C16" s="46" t="s">
        <v>227</v>
      </c>
      <c r="D16" s="46" t="str">
        <f t="shared" si="0"/>
        <v>Красноармейский муниципальный округ</v>
      </c>
      <c r="E16" s="49">
        <v>8</v>
      </c>
      <c r="F16" s="48">
        <v>136.69999999999999</v>
      </c>
      <c r="G16" s="6" t="s">
        <v>236</v>
      </c>
      <c r="H16" s="6" t="s">
        <v>3</v>
      </c>
    </row>
    <row r="17" spans="2:8" ht="38.25" x14ac:dyDescent="0.2">
      <c r="B17" s="140" t="s">
        <v>373</v>
      </c>
      <c r="C17" s="46" t="s">
        <v>227</v>
      </c>
      <c r="D17" s="46" t="str">
        <f t="shared" si="0"/>
        <v>Красноармейский муниципальный округ</v>
      </c>
      <c r="E17" s="49">
        <v>8</v>
      </c>
      <c r="F17" s="48">
        <v>272.89999999999998</v>
      </c>
      <c r="G17" s="6" t="s">
        <v>229</v>
      </c>
      <c r="H17" s="6" t="s">
        <v>3</v>
      </c>
    </row>
    <row r="18" spans="2:8" ht="38.25" x14ac:dyDescent="0.2">
      <c r="B18" s="140" t="s">
        <v>374</v>
      </c>
      <c r="C18" s="46" t="s">
        <v>222</v>
      </c>
      <c r="D18" s="46" t="str">
        <f t="shared" si="0"/>
        <v>Красноармейский муниципальный округ</v>
      </c>
      <c r="E18" s="49">
        <v>1</v>
      </c>
      <c r="F18" s="48">
        <v>4</v>
      </c>
      <c r="G18" s="6" t="s">
        <v>229</v>
      </c>
      <c r="H18" s="6" t="s">
        <v>3</v>
      </c>
    </row>
  </sheetData>
  <mergeCells count="2">
    <mergeCell ref="B1:H1"/>
    <mergeCell ref="B3:H3"/>
  </mergeCells>
  <dataValidations count="2">
    <dataValidation type="custom" allowBlank="1" showErrorMessage="1" sqref="C6">
      <formula1>AND(GTE(LEN(C6),MIN((11),(11))),LTE(LEN(C6),MAX((11),(11))))</formula1>
    </dataValidation>
    <dataValidation type="list" allowBlank="1" showInputMessage="1" showErrorMessage="1" sqref="H6:H18">
      <formula1>да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9" tint="0.59999389629810485"/>
    <pageSetUpPr fitToPage="1"/>
  </sheetPr>
  <dimension ref="B1:K29"/>
  <sheetViews>
    <sheetView showGridLines="0" zoomScale="115" zoomScaleNormal="115" workbookViewId="0">
      <selection activeCell="D8" sqref="D8"/>
    </sheetView>
  </sheetViews>
  <sheetFormatPr defaultRowHeight="12.75" x14ac:dyDescent="0.2"/>
  <cols>
    <col min="1" max="1" width="3.7109375" style="3" customWidth="1"/>
    <col min="2" max="2" width="24.42578125" style="3" customWidth="1"/>
    <col min="3" max="6" width="20.42578125" style="3" customWidth="1"/>
    <col min="7" max="7" width="20.140625" style="3" customWidth="1"/>
    <col min="8" max="11" width="48" style="3" customWidth="1"/>
    <col min="12" max="12" width="64.85546875" style="3" customWidth="1"/>
    <col min="13" max="16384" width="9.140625" style="3"/>
  </cols>
  <sheetData>
    <row r="1" spans="2:11" x14ac:dyDescent="0.2">
      <c r="B1" s="90" t="s">
        <v>83</v>
      </c>
      <c r="C1" s="90"/>
      <c r="D1" s="90"/>
      <c r="E1" s="90"/>
      <c r="F1" s="13"/>
      <c r="G1" s="13"/>
      <c r="H1" s="13"/>
      <c r="I1" s="13"/>
      <c r="J1" s="13"/>
      <c r="K1" s="13"/>
    </row>
    <row r="3" spans="2:11" x14ac:dyDescent="0.2">
      <c r="B3" s="13" t="s">
        <v>123</v>
      </c>
      <c r="C3" s="13" t="s">
        <v>124</v>
      </c>
      <c r="D3" s="13" t="s">
        <v>125</v>
      </c>
      <c r="E3" s="13" t="s">
        <v>126</v>
      </c>
      <c r="F3" s="13" t="s">
        <v>127</v>
      </c>
      <c r="G3" s="13" t="s">
        <v>128</v>
      </c>
      <c r="H3" s="13" t="s">
        <v>129</v>
      </c>
      <c r="I3" s="13" t="s">
        <v>130</v>
      </c>
      <c r="J3" s="13" t="s">
        <v>131</v>
      </c>
      <c r="K3" s="13" t="s">
        <v>132</v>
      </c>
    </row>
    <row r="4" spans="2:11" ht="60" customHeight="1" x14ac:dyDescent="0.2">
      <c r="B4" s="138" t="s">
        <v>114</v>
      </c>
      <c r="C4" s="138" t="s">
        <v>195</v>
      </c>
      <c r="D4" s="138" t="s">
        <v>24</v>
      </c>
      <c r="E4" s="138" t="s">
        <v>24</v>
      </c>
      <c r="F4" s="138" t="s">
        <v>23</v>
      </c>
      <c r="G4" s="138" t="s">
        <v>23</v>
      </c>
      <c r="H4" s="14"/>
      <c r="I4" s="14"/>
      <c r="J4" s="14"/>
      <c r="K4" s="14"/>
    </row>
    <row r="5" spans="2:11" ht="26.25" customHeight="1" x14ac:dyDescent="0.2">
      <c r="B5" s="14" t="s">
        <v>115</v>
      </c>
      <c r="C5" s="14" t="s">
        <v>25</v>
      </c>
      <c r="D5" s="14" t="s">
        <v>24</v>
      </c>
      <c r="E5" s="14" t="s">
        <v>24</v>
      </c>
      <c r="F5" s="14" t="s">
        <v>23</v>
      </c>
      <c r="G5" s="14" t="s">
        <v>23</v>
      </c>
      <c r="H5" s="14"/>
      <c r="I5" s="14"/>
      <c r="J5" s="14"/>
      <c r="K5" s="14"/>
    </row>
    <row r="6" spans="2:11" ht="60" customHeight="1" x14ac:dyDescent="0.2">
      <c r="B6" s="14" t="s">
        <v>5</v>
      </c>
      <c r="C6" s="14" t="s">
        <v>415</v>
      </c>
      <c r="D6" s="14" t="s">
        <v>300</v>
      </c>
      <c r="E6" s="14" t="s">
        <v>301</v>
      </c>
      <c r="F6" s="14" t="s">
        <v>416</v>
      </c>
      <c r="G6" s="14" t="s">
        <v>417</v>
      </c>
      <c r="H6" s="14"/>
      <c r="I6" s="14"/>
      <c r="J6" s="14"/>
      <c r="K6" s="14"/>
    </row>
    <row r="7" spans="2:11" ht="26.25" customHeight="1" x14ac:dyDescent="0.2">
      <c r="B7" s="14" t="s">
        <v>116</v>
      </c>
      <c r="C7" s="15" t="s">
        <v>196</v>
      </c>
      <c r="D7" s="15" t="s">
        <v>302</v>
      </c>
      <c r="E7" s="15" t="s">
        <v>303</v>
      </c>
      <c r="F7" s="15" t="s">
        <v>304</v>
      </c>
      <c r="G7" s="76" t="s">
        <v>305</v>
      </c>
      <c r="H7" s="14"/>
      <c r="I7" s="14"/>
      <c r="J7" s="14"/>
      <c r="K7" s="14"/>
    </row>
    <row r="8" spans="2:11" ht="26.25" customHeight="1" x14ac:dyDescent="0.2">
      <c r="B8" s="14" t="s">
        <v>117</v>
      </c>
      <c r="C8" s="15">
        <v>20.7043</v>
      </c>
      <c r="D8" s="77">
        <v>0.80869999999999997</v>
      </c>
      <c r="E8" s="14">
        <v>1</v>
      </c>
      <c r="F8" s="14">
        <v>0.32969999999999999</v>
      </c>
      <c r="G8" s="14">
        <v>1.9073</v>
      </c>
      <c r="H8" s="14"/>
      <c r="I8" s="14"/>
      <c r="J8" s="14"/>
      <c r="K8" s="14"/>
    </row>
    <row r="9" spans="2:11" ht="26.25" customHeight="1" x14ac:dyDescent="0.2">
      <c r="B9" s="14" t="s">
        <v>6</v>
      </c>
      <c r="C9" s="15" t="s">
        <v>197</v>
      </c>
      <c r="D9" s="15" t="s">
        <v>197</v>
      </c>
      <c r="E9" s="15" t="s">
        <v>197</v>
      </c>
      <c r="F9" s="15" t="s">
        <v>197</v>
      </c>
      <c r="G9" s="15" t="s">
        <v>197</v>
      </c>
      <c r="H9" s="14"/>
      <c r="I9" s="14"/>
      <c r="J9" s="14"/>
      <c r="K9" s="14"/>
    </row>
    <row r="10" spans="2:11" ht="26.25" customHeight="1" x14ac:dyDescent="0.2">
      <c r="B10" s="14" t="s">
        <v>120</v>
      </c>
      <c r="C10" s="14">
        <v>24</v>
      </c>
      <c r="D10" s="14">
        <v>12</v>
      </c>
      <c r="E10" s="14">
        <v>24</v>
      </c>
      <c r="F10" s="14">
        <v>6</v>
      </c>
      <c r="G10" s="14">
        <v>6</v>
      </c>
      <c r="H10" s="14"/>
      <c r="I10" s="14"/>
      <c r="J10" s="14"/>
      <c r="K10" s="14"/>
    </row>
    <row r="11" spans="2:11" ht="26.25" customHeight="1" x14ac:dyDescent="0.2">
      <c r="B11" s="14" t="s">
        <v>7</v>
      </c>
      <c r="C11" s="15" t="s">
        <v>4</v>
      </c>
      <c r="D11" s="15" t="s">
        <v>198</v>
      </c>
      <c r="E11" s="15" t="s">
        <v>198</v>
      </c>
      <c r="F11" s="15" t="s">
        <v>198</v>
      </c>
      <c r="G11" s="15" t="s">
        <v>198</v>
      </c>
      <c r="H11" s="14"/>
      <c r="I11" s="14"/>
      <c r="J11" s="14"/>
      <c r="K11" s="14"/>
    </row>
    <row r="12" spans="2:11" ht="26.25" customHeight="1" x14ac:dyDescent="0.2">
      <c r="B12" s="14" t="s">
        <v>118</v>
      </c>
      <c r="C12" s="14"/>
      <c r="D12" s="15" t="s">
        <v>306</v>
      </c>
      <c r="E12" s="15" t="s">
        <v>307</v>
      </c>
      <c r="F12" s="15" t="s">
        <v>308</v>
      </c>
      <c r="G12" s="15" t="s">
        <v>309</v>
      </c>
      <c r="H12" s="14"/>
      <c r="I12" s="14"/>
      <c r="J12" s="14"/>
      <c r="K12" s="14"/>
    </row>
    <row r="13" spans="2:11" ht="52.5" customHeight="1" x14ac:dyDescent="0.2">
      <c r="B13" s="14" t="s">
        <v>119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2:11" x14ac:dyDescent="0.2">
      <c r="B14" s="15" t="s">
        <v>8</v>
      </c>
      <c r="C14" s="15" t="s">
        <v>198</v>
      </c>
      <c r="D14" s="15" t="s">
        <v>198</v>
      </c>
      <c r="E14" s="15" t="s">
        <v>198</v>
      </c>
      <c r="F14" s="15" t="s">
        <v>198</v>
      </c>
      <c r="G14" s="15" t="s">
        <v>198</v>
      </c>
      <c r="H14" s="15"/>
      <c r="I14" s="15"/>
      <c r="J14" s="15"/>
      <c r="K14" s="15"/>
    </row>
    <row r="15" spans="2:11" x14ac:dyDescent="0.2">
      <c r="B15" s="15" t="s">
        <v>9</v>
      </c>
      <c r="C15" s="15" t="s">
        <v>199</v>
      </c>
      <c r="D15" s="15" t="s">
        <v>198</v>
      </c>
      <c r="E15" s="15" t="s">
        <v>198</v>
      </c>
      <c r="F15" s="15" t="s">
        <v>198</v>
      </c>
      <c r="G15" s="15" t="s">
        <v>198</v>
      </c>
      <c r="H15" s="15"/>
      <c r="I15" s="15"/>
      <c r="J15" s="15"/>
      <c r="K15" s="15"/>
    </row>
    <row r="16" spans="2:11" x14ac:dyDescent="0.2">
      <c r="B16" s="15" t="s">
        <v>10</v>
      </c>
      <c r="C16" s="15" t="s">
        <v>199</v>
      </c>
      <c r="D16" s="15" t="s">
        <v>198</v>
      </c>
      <c r="E16" s="15" t="s">
        <v>198</v>
      </c>
      <c r="F16" s="15" t="s">
        <v>198</v>
      </c>
      <c r="G16" s="15" t="s">
        <v>198</v>
      </c>
      <c r="H16" s="15"/>
      <c r="I16" s="15"/>
      <c r="J16" s="15"/>
      <c r="K16" s="15"/>
    </row>
    <row r="17" spans="2:11" x14ac:dyDescent="0.2">
      <c r="B17" s="15" t="s">
        <v>11</v>
      </c>
      <c r="C17" s="15" t="s">
        <v>199</v>
      </c>
      <c r="D17" s="15" t="s">
        <v>198</v>
      </c>
      <c r="E17" s="15" t="s">
        <v>198</v>
      </c>
      <c r="F17" s="15" t="s">
        <v>198</v>
      </c>
      <c r="G17" s="15" t="s">
        <v>198</v>
      </c>
      <c r="H17" s="15"/>
      <c r="I17" s="15"/>
      <c r="J17" s="15"/>
      <c r="K17" s="15"/>
    </row>
    <row r="18" spans="2:11" x14ac:dyDescent="0.2">
      <c r="B18" s="15" t="s">
        <v>12</v>
      </c>
      <c r="C18" s="15"/>
      <c r="D18" s="15" t="s">
        <v>198</v>
      </c>
      <c r="E18" s="15" t="s">
        <v>198</v>
      </c>
      <c r="F18" s="15" t="s">
        <v>198</v>
      </c>
      <c r="G18" s="15" t="s">
        <v>198</v>
      </c>
      <c r="H18" s="15"/>
      <c r="I18" s="15"/>
      <c r="J18" s="15"/>
      <c r="K18" s="15"/>
    </row>
    <row r="19" spans="2:11" ht="39.75" customHeight="1" x14ac:dyDescent="0.2">
      <c r="B19" s="14" t="s">
        <v>122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2:11" x14ac:dyDescent="0.2">
      <c r="B20" s="15" t="s">
        <v>13</v>
      </c>
      <c r="C20" s="15">
        <v>100</v>
      </c>
      <c r="D20" s="15">
        <v>100</v>
      </c>
      <c r="E20" s="15">
        <v>100</v>
      </c>
      <c r="F20" s="15">
        <v>100</v>
      </c>
      <c r="G20" s="15">
        <v>100</v>
      </c>
      <c r="H20" s="15"/>
      <c r="I20" s="15"/>
      <c r="J20" s="15"/>
      <c r="K20" s="15"/>
    </row>
    <row r="21" spans="2:11" x14ac:dyDescent="0.2">
      <c r="B21" s="15" t="s">
        <v>14</v>
      </c>
      <c r="C21" s="15">
        <v>300</v>
      </c>
      <c r="D21" s="15">
        <v>300</v>
      </c>
      <c r="E21" s="15">
        <v>300</v>
      </c>
      <c r="F21" s="15">
        <v>300</v>
      </c>
      <c r="G21" s="15">
        <v>300</v>
      </c>
      <c r="H21" s="15"/>
      <c r="I21" s="15"/>
      <c r="J21" s="15"/>
      <c r="K21" s="15"/>
    </row>
    <row r="22" spans="2:11" x14ac:dyDescent="0.2">
      <c r="B22" s="15" t="s">
        <v>15</v>
      </c>
      <c r="C22" s="15">
        <v>100</v>
      </c>
      <c r="D22" s="15">
        <v>100</v>
      </c>
      <c r="E22" s="15">
        <v>100</v>
      </c>
      <c r="F22" s="15">
        <v>100</v>
      </c>
      <c r="G22" s="15">
        <v>100</v>
      </c>
      <c r="H22" s="15"/>
      <c r="I22" s="15"/>
      <c r="J22" s="15"/>
      <c r="K22" s="15"/>
    </row>
    <row r="23" spans="2:11" x14ac:dyDescent="0.2">
      <c r="B23" s="15" t="s">
        <v>16</v>
      </c>
      <c r="C23" s="15">
        <v>100</v>
      </c>
      <c r="D23" s="15">
        <v>100</v>
      </c>
      <c r="E23" s="15">
        <v>100</v>
      </c>
      <c r="F23" s="15">
        <v>100</v>
      </c>
      <c r="G23" s="15">
        <v>100</v>
      </c>
      <c r="H23" s="15"/>
      <c r="I23" s="15"/>
      <c r="J23" s="15"/>
      <c r="K23" s="15"/>
    </row>
    <row r="24" spans="2:11" x14ac:dyDescent="0.2">
      <c r="B24" s="15" t="s">
        <v>17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2:11" x14ac:dyDescent="0.2"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2:11" x14ac:dyDescent="0.2">
      <c r="B26" s="14" t="s">
        <v>121</v>
      </c>
      <c r="C26" s="14">
        <v>11.8</v>
      </c>
      <c r="D26" s="14">
        <v>4</v>
      </c>
      <c r="E26" s="14">
        <v>10.7</v>
      </c>
      <c r="F26" s="14">
        <v>10.6</v>
      </c>
      <c r="G26" s="14">
        <v>9.6</v>
      </c>
      <c r="H26" s="14"/>
      <c r="I26" s="14"/>
      <c r="J26" s="14"/>
      <c r="K26" s="14"/>
    </row>
    <row r="27" spans="2:11" x14ac:dyDescent="0.2">
      <c r="B27" s="14" t="s">
        <v>19</v>
      </c>
      <c r="C27" s="14">
        <v>67</v>
      </c>
      <c r="D27" s="14">
        <v>59</v>
      </c>
      <c r="E27" s="14">
        <v>59</v>
      </c>
      <c r="F27" s="14">
        <v>53</v>
      </c>
      <c r="G27" s="14">
        <v>46</v>
      </c>
      <c r="H27" s="14"/>
      <c r="I27" s="14"/>
      <c r="J27" s="14"/>
      <c r="K27" s="14"/>
    </row>
    <row r="28" spans="2:11" x14ac:dyDescent="0.2">
      <c r="B28" s="14" t="s">
        <v>20</v>
      </c>
      <c r="C28" s="14">
        <v>55</v>
      </c>
      <c r="D28" s="14">
        <v>57</v>
      </c>
      <c r="E28" s="14">
        <v>54</v>
      </c>
      <c r="F28" s="14">
        <v>48</v>
      </c>
      <c r="G28" s="14">
        <v>7.4</v>
      </c>
      <c r="H28" s="14"/>
      <c r="I28" s="14"/>
      <c r="J28" s="14"/>
      <c r="K28" s="14"/>
    </row>
    <row r="29" spans="2:11" x14ac:dyDescent="0.2">
      <c r="B29" s="14" t="s">
        <v>21</v>
      </c>
      <c r="C29" s="14">
        <v>58</v>
      </c>
      <c r="D29" s="14">
        <v>61</v>
      </c>
      <c r="E29" s="14">
        <v>57</v>
      </c>
      <c r="F29" s="14">
        <v>51</v>
      </c>
      <c r="G29" s="14">
        <v>51</v>
      </c>
      <c r="H29" s="14"/>
      <c r="I29" s="14"/>
      <c r="J29" s="14"/>
      <c r="K29" s="14"/>
    </row>
  </sheetData>
  <mergeCells count="1">
    <mergeCell ref="B1:E1"/>
  </mergeCells>
  <phoneticPr fontId="8" type="noConversion"/>
  <dataValidations count="1">
    <dataValidation type="list" allowBlank="1" showInputMessage="1" showErrorMessage="1" sqref="C5:AM5">
      <formula1>Площадки</formula1>
    </dataValidation>
  </dataValidations>
  <pageMargins left="0.70866141732283472" right="0.11811023622047245" top="0.15748031496062992" bottom="0.15748031496062992" header="0.31496062992125984" footer="0.31496062992125984"/>
  <pageSetup paperSize="9" scale="9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J29"/>
  <sheetViews>
    <sheetView showGridLines="0" topLeftCell="A18" zoomScale="115" zoomScaleNormal="115" workbookViewId="0">
      <selection activeCell="B4" sqref="B4:B24"/>
    </sheetView>
  </sheetViews>
  <sheetFormatPr defaultRowHeight="12.75" x14ac:dyDescent="0.2"/>
  <cols>
    <col min="1" max="1" width="0.85546875" style="3" customWidth="1"/>
    <col min="2" max="2" width="18.140625" style="3" customWidth="1"/>
    <col min="3" max="3" width="17.7109375" style="3" customWidth="1"/>
    <col min="4" max="4" width="14.28515625" style="3" customWidth="1"/>
    <col min="5" max="5" width="8.85546875" style="3" customWidth="1"/>
    <col min="6" max="6" width="14.85546875" style="3" customWidth="1"/>
    <col min="7" max="8" width="9.85546875" style="3" customWidth="1"/>
    <col min="9" max="16384" width="9.140625" style="3"/>
  </cols>
  <sheetData>
    <row r="1" spans="2:10" x14ac:dyDescent="0.2">
      <c r="B1" s="91" t="s">
        <v>84</v>
      </c>
      <c r="C1" s="91"/>
      <c r="D1" s="91"/>
      <c r="E1" s="91"/>
      <c r="F1" s="91"/>
      <c r="G1" s="91"/>
      <c r="H1" s="91"/>
    </row>
    <row r="3" spans="2:10" s="35" customFormat="1" ht="51" x14ac:dyDescent="0.25">
      <c r="B3" s="34" t="s">
        <v>0</v>
      </c>
      <c r="C3" s="34" t="s">
        <v>32</v>
      </c>
      <c r="D3" s="34" t="s">
        <v>418</v>
      </c>
      <c r="E3" s="34" t="s">
        <v>33</v>
      </c>
      <c r="F3" s="34" t="s">
        <v>34</v>
      </c>
      <c r="G3" s="34" t="s">
        <v>35</v>
      </c>
      <c r="H3" s="34" t="s">
        <v>36</v>
      </c>
      <c r="I3" s="35" t="s">
        <v>398</v>
      </c>
      <c r="J3" s="35" t="s">
        <v>398</v>
      </c>
    </row>
    <row r="4" spans="2:10" ht="76.5" x14ac:dyDescent="0.2">
      <c r="B4" s="37" t="s">
        <v>345</v>
      </c>
      <c r="C4" s="38" t="s">
        <v>327</v>
      </c>
      <c r="D4" s="37" t="s">
        <v>190</v>
      </c>
      <c r="E4" s="42">
        <v>4</v>
      </c>
      <c r="F4" s="79" t="s">
        <v>428</v>
      </c>
      <c r="G4" s="79">
        <v>442341000</v>
      </c>
      <c r="H4" s="79">
        <v>419549000</v>
      </c>
    </row>
    <row r="5" spans="2:10" ht="63.75" x14ac:dyDescent="0.2">
      <c r="B5" s="37" t="s">
        <v>375</v>
      </c>
      <c r="C5" s="38" t="s">
        <v>326</v>
      </c>
      <c r="D5" s="37" t="s">
        <v>190</v>
      </c>
      <c r="E5" s="42">
        <v>92</v>
      </c>
      <c r="F5" s="37" t="s">
        <v>404</v>
      </c>
      <c r="G5" s="79">
        <v>182847000</v>
      </c>
      <c r="H5" s="79">
        <v>183203000</v>
      </c>
    </row>
    <row r="6" spans="2:10" ht="63.75" x14ac:dyDescent="0.2">
      <c r="B6" s="37" t="s">
        <v>346</v>
      </c>
      <c r="C6" s="38" t="s">
        <v>325</v>
      </c>
      <c r="D6" s="37" t="s">
        <v>189</v>
      </c>
      <c r="E6" s="42">
        <v>63</v>
      </c>
      <c r="F6" s="37" t="s">
        <v>414</v>
      </c>
      <c r="G6" s="79">
        <v>120984000</v>
      </c>
      <c r="H6" s="79">
        <v>169248000</v>
      </c>
    </row>
    <row r="7" spans="2:10" ht="63.75" x14ac:dyDescent="0.2">
      <c r="B7" s="37" t="s">
        <v>347</v>
      </c>
      <c r="C7" s="38" t="s">
        <v>323</v>
      </c>
      <c r="D7" s="37" t="s">
        <v>189</v>
      </c>
      <c r="E7" s="42">
        <v>60</v>
      </c>
      <c r="F7" s="37" t="s">
        <v>427</v>
      </c>
      <c r="G7" s="79">
        <v>124266000</v>
      </c>
      <c r="H7" s="79">
        <v>159982000</v>
      </c>
    </row>
    <row r="8" spans="2:10" ht="63.75" x14ac:dyDescent="0.2">
      <c r="B8" s="37" t="s">
        <v>222</v>
      </c>
      <c r="C8" s="38" t="s">
        <v>324</v>
      </c>
      <c r="D8" s="37" t="s">
        <v>189</v>
      </c>
      <c r="E8" s="42">
        <v>24</v>
      </c>
      <c r="F8" s="37" t="s">
        <v>412</v>
      </c>
      <c r="G8" s="79">
        <v>40488000</v>
      </c>
      <c r="H8" s="79">
        <v>55334000</v>
      </c>
    </row>
    <row r="9" spans="2:10" ht="63.75" x14ac:dyDescent="0.2">
      <c r="B9" s="37" t="s">
        <v>187</v>
      </c>
      <c r="C9" s="38" t="s">
        <v>328</v>
      </c>
      <c r="D9" s="37" t="s">
        <v>192</v>
      </c>
      <c r="E9" s="42">
        <v>33</v>
      </c>
      <c r="F9" s="37" t="s">
        <v>426</v>
      </c>
      <c r="G9" s="79">
        <v>40818000</v>
      </c>
      <c r="H9" s="79">
        <v>30112000</v>
      </c>
    </row>
    <row r="10" spans="2:10" ht="76.5" x14ac:dyDescent="0.2">
      <c r="B10" s="37" t="s">
        <v>348</v>
      </c>
      <c r="C10" s="38" t="s">
        <v>329</v>
      </c>
      <c r="D10" s="37" t="s">
        <v>191</v>
      </c>
      <c r="E10" s="42">
        <v>39</v>
      </c>
      <c r="F10" s="37" t="s">
        <v>429</v>
      </c>
      <c r="G10" s="79">
        <v>27881000</v>
      </c>
      <c r="H10" s="79">
        <v>35581</v>
      </c>
    </row>
    <row r="11" spans="2:10" ht="76.5" x14ac:dyDescent="0.2">
      <c r="B11" s="37" t="s">
        <v>349</v>
      </c>
      <c r="C11" s="38" t="s">
        <v>330</v>
      </c>
      <c r="D11" s="37" t="s">
        <v>193</v>
      </c>
      <c r="E11" s="42">
        <v>61</v>
      </c>
      <c r="F11" s="37" t="s">
        <v>430</v>
      </c>
      <c r="G11" s="86">
        <v>33294000</v>
      </c>
      <c r="H11" s="86">
        <v>22965000</v>
      </c>
      <c r="I11" s="80" t="s">
        <v>398</v>
      </c>
      <c r="J11" s="80" t="s">
        <v>398</v>
      </c>
    </row>
    <row r="12" spans="2:10" ht="76.5" x14ac:dyDescent="0.2">
      <c r="B12" s="37" t="s">
        <v>350</v>
      </c>
      <c r="C12" s="38" t="s">
        <v>331</v>
      </c>
      <c r="D12" s="37" t="s">
        <v>193</v>
      </c>
      <c r="E12" s="42">
        <v>53</v>
      </c>
      <c r="F12" s="37" t="s">
        <v>403</v>
      </c>
      <c r="G12" s="79">
        <v>27895000</v>
      </c>
      <c r="H12" s="79">
        <v>23292000</v>
      </c>
    </row>
    <row r="13" spans="2:10" ht="63.75" x14ac:dyDescent="0.2">
      <c r="B13" s="37" t="s">
        <v>351</v>
      </c>
      <c r="C13" s="38" t="s">
        <v>332</v>
      </c>
      <c r="D13" s="37" t="s">
        <v>189</v>
      </c>
      <c r="E13" s="42">
        <v>33</v>
      </c>
      <c r="F13" s="37" t="s">
        <v>409</v>
      </c>
      <c r="G13" s="79">
        <v>18574000</v>
      </c>
      <c r="H13" s="79">
        <v>21812000</v>
      </c>
    </row>
    <row r="14" spans="2:10" ht="76.5" x14ac:dyDescent="0.2">
      <c r="B14" s="37" t="s">
        <v>352</v>
      </c>
      <c r="C14" s="38" t="s">
        <v>333</v>
      </c>
      <c r="D14" s="37" t="s">
        <v>193</v>
      </c>
      <c r="E14" s="42">
        <v>51</v>
      </c>
      <c r="F14" s="37" t="s">
        <v>431</v>
      </c>
      <c r="G14" s="79">
        <v>26000000</v>
      </c>
      <c r="H14" s="79">
        <v>19800000</v>
      </c>
    </row>
    <row r="15" spans="2:10" ht="89.25" x14ac:dyDescent="0.2">
      <c r="B15" s="37" t="s">
        <v>353</v>
      </c>
      <c r="C15" s="38" t="s">
        <v>334</v>
      </c>
      <c r="D15" s="37" t="s">
        <v>193</v>
      </c>
      <c r="E15" s="42">
        <v>65</v>
      </c>
      <c r="F15" s="37" t="s">
        <v>403</v>
      </c>
      <c r="G15" s="79">
        <v>17076000</v>
      </c>
      <c r="H15" s="79">
        <v>16251000</v>
      </c>
    </row>
    <row r="16" spans="2:10" ht="63.75" x14ac:dyDescent="0.2">
      <c r="B16" s="37" t="s">
        <v>254</v>
      </c>
      <c r="C16" s="38" t="s">
        <v>335</v>
      </c>
      <c r="D16" s="37" t="s">
        <v>193</v>
      </c>
      <c r="E16" s="42">
        <v>15</v>
      </c>
      <c r="F16" s="37" t="s">
        <v>413</v>
      </c>
      <c r="G16" s="79">
        <v>13276000</v>
      </c>
      <c r="H16" s="79">
        <v>14874000</v>
      </c>
    </row>
    <row r="17" spans="2:10" ht="63.75" x14ac:dyDescent="0.2">
      <c r="B17" s="37" t="s">
        <v>354</v>
      </c>
      <c r="C17" s="38" t="s">
        <v>335</v>
      </c>
      <c r="D17" s="37" t="s">
        <v>193</v>
      </c>
      <c r="E17" s="42">
        <v>9</v>
      </c>
      <c r="F17" s="37" t="s">
        <v>423</v>
      </c>
      <c r="G17" s="79">
        <v>14526000</v>
      </c>
      <c r="H17" s="79">
        <v>13320000</v>
      </c>
    </row>
    <row r="18" spans="2:10" ht="51" x14ac:dyDescent="0.2">
      <c r="B18" s="37" t="s">
        <v>355</v>
      </c>
      <c r="C18" s="38" t="s">
        <v>336</v>
      </c>
      <c r="D18" s="37" t="s">
        <v>189</v>
      </c>
      <c r="E18" s="42">
        <v>6</v>
      </c>
      <c r="F18" s="37" t="s">
        <v>411</v>
      </c>
      <c r="G18" s="79">
        <v>6654000</v>
      </c>
      <c r="H18" s="79">
        <v>9836000</v>
      </c>
    </row>
    <row r="19" spans="2:10" ht="63.75" x14ac:dyDescent="0.2">
      <c r="B19" s="37" t="s">
        <v>356</v>
      </c>
      <c r="C19" s="38" t="s">
        <v>337</v>
      </c>
      <c r="D19" s="37" t="s">
        <v>193</v>
      </c>
      <c r="E19" s="42">
        <v>11</v>
      </c>
      <c r="F19" s="37" t="s">
        <v>405</v>
      </c>
      <c r="G19" s="86">
        <v>250000</v>
      </c>
      <c r="H19" s="86">
        <v>8146000</v>
      </c>
      <c r="I19" s="80" t="s">
        <v>398</v>
      </c>
      <c r="J19" s="80" t="s">
        <v>398</v>
      </c>
    </row>
    <row r="20" spans="2:10" ht="63.75" x14ac:dyDescent="0.2">
      <c r="B20" s="37" t="s">
        <v>357</v>
      </c>
      <c r="C20" s="38" t="s">
        <v>335</v>
      </c>
      <c r="D20" s="37" t="s">
        <v>193</v>
      </c>
      <c r="E20" s="42">
        <v>25</v>
      </c>
      <c r="F20" s="37" t="s">
        <v>424</v>
      </c>
      <c r="G20" s="79">
        <v>5966000</v>
      </c>
      <c r="H20" s="79">
        <v>5744000</v>
      </c>
    </row>
    <row r="21" spans="2:10" ht="63.75" x14ac:dyDescent="0.2">
      <c r="B21" s="37" t="s">
        <v>358</v>
      </c>
      <c r="C21" s="38" t="s">
        <v>338</v>
      </c>
      <c r="D21" s="37" t="s">
        <v>189</v>
      </c>
      <c r="E21" s="42">
        <v>1</v>
      </c>
      <c r="F21" s="37" t="s">
        <v>406</v>
      </c>
      <c r="G21" s="79">
        <v>14000</v>
      </c>
      <c r="H21" s="79">
        <v>280000</v>
      </c>
    </row>
    <row r="22" spans="2:10" ht="63.75" x14ac:dyDescent="0.2">
      <c r="B22" s="37" t="s">
        <v>359</v>
      </c>
      <c r="C22" s="39" t="s">
        <v>328</v>
      </c>
      <c r="D22" s="37" t="s">
        <v>190</v>
      </c>
      <c r="E22" s="42">
        <v>44</v>
      </c>
      <c r="F22" s="37" t="s">
        <v>425</v>
      </c>
      <c r="G22" s="79">
        <v>130883000</v>
      </c>
      <c r="H22" s="79">
        <v>165941000</v>
      </c>
    </row>
    <row r="23" spans="2:10" ht="63.75" x14ac:dyDescent="0.2">
      <c r="B23" s="37" t="s">
        <v>360</v>
      </c>
      <c r="C23" s="37" t="s">
        <v>339</v>
      </c>
      <c r="D23" s="37" t="s">
        <v>190</v>
      </c>
      <c r="E23" s="42">
        <v>6</v>
      </c>
      <c r="F23" s="37" t="s">
        <v>410</v>
      </c>
      <c r="G23" s="79">
        <v>32800000</v>
      </c>
      <c r="H23" s="79">
        <v>35000000</v>
      </c>
    </row>
    <row r="24" spans="2:10" ht="76.5" x14ac:dyDescent="0.2">
      <c r="B24" s="37" t="s">
        <v>361</v>
      </c>
      <c r="C24" s="38" t="s">
        <v>188</v>
      </c>
      <c r="D24" s="37" t="s">
        <v>194</v>
      </c>
      <c r="E24" s="42">
        <v>130</v>
      </c>
      <c r="F24" s="37" t="s">
        <v>419</v>
      </c>
      <c r="G24" s="86">
        <v>335600000</v>
      </c>
      <c r="H24" s="86">
        <v>420300000</v>
      </c>
    </row>
    <row r="25" spans="2:10" ht="51" x14ac:dyDescent="0.2">
      <c r="B25" s="37" t="s">
        <v>362</v>
      </c>
      <c r="C25" s="40" t="s">
        <v>342</v>
      </c>
      <c r="D25" s="37" t="s">
        <v>189</v>
      </c>
      <c r="E25" s="42">
        <v>5</v>
      </c>
      <c r="F25" s="37" t="s">
        <v>420</v>
      </c>
      <c r="G25" s="79">
        <v>2198000</v>
      </c>
      <c r="H25" s="79">
        <v>3010000</v>
      </c>
    </row>
    <row r="26" spans="2:10" ht="51" x14ac:dyDescent="0.2">
      <c r="B26" s="37" t="s">
        <v>363</v>
      </c>
      <c r="C26" s="40" t="s">
        <v>341</v>
      </c>
      <c r="D26" s="37" t="s">
        <v>189</v>
      </c>
      <c r="E26" s="42">
        <v>2</v>
      </c>
      <c r="F26" s="37" t="s">
        <v>408</v>
      </c>
      <c r="G26" s="79">
        <v>3612000</v>
      </c>
      <c r="H26" s="79">
        <v>1691000</v>
      </c>
    </row>
    <row r="27" spans="2:10" ht="63.75" x14ac:dyDescent="0.2">
      <c r="B27" s="37" t="s">
        <v>364</v>
      </c>
      <c r="C27" s="40" t="s">
        <v>340</v>
      </c>
      <c r="D27" s="37" t="s">
        <v>189</v>
      </c>
      <c r="E27" s="42">
        <v>3</v>
      </c>
      <c r="F27" s="37" t="s">
        <v>421</v>
      </c>
      <c r="G27" s="79">
        <v>4056000</v>
      </c>
      <c r="H27" s="79">
        <v>7317000</v>
      </c>
    </row>
    <row r="28" spans="2:10" ht="76.5" x14ac:dyDescent="0.2">
      <c r="B28" s="37" t="s">
        <v>365</v>
      </c>
      <c r="C28" s="41" t="s">
        <v>400</v>
      </c>
      <c r="D28" s="37" t="s">
        <v>194</v>
      </c>
      <c r="E28" s="42">
        <v>7</v>
      </c>
      <c r="F28" s="37" t="s">
        <v>422</v>
      </c>
      <c r="G28" s="79">
        <v>5834000</v>
      </c>
      <c r="H28" s="79">
        <v>7760000</v>
      </c>
    </row>
    <row r="29" spans="2:10" ht="51" x14ac:dyDescent="0.2">
      <c r="B29" s="37" t="s">
        <v>401</v>
      </c>
      <c r="C29" s="46" t="s">
        <v>402</v>
      </c>
      <c r="D29" s="37" t="s">
        <v>189</v>
      </c>
      <c r="E29" s="42">
        <v>2</v>
      </c>
      <c r="F29" s="42" t="s">
        <v>407</v>
      </c>
      <c r="G29" s="42">
        <v>6004000</v>
      </c>
      <c r="H29" s="42">
        <v>6877000</v>
      </c>
    </row>
  </sheetData>
  <mergeCells count="1">
    <mergeCell ref="B1:H1"/>
  </mergeCells>
  <pageMargins left="0.9055118110236221" right="0.11811023622047245" top="0.35433070866141736" bottom="0.19685039370078741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9"/>
  <sheetViews>
    <sheetView showGridLines="0" zoomScale="115" zoomScaleNormal="115" workbookViewId="0">
      <selection activeCell="E11" sqref="E11"/>
    </sheetView>
  </sheetViews>
  <sheetFormatPr defaultRowHeight="12.75" x14ac:dyDescent="0.2"/>
  <cols>
    <col min="1" max="1" width="1.42578125" style="3" customWidth="1"/>
    <col min="2" max="2" width="33.7109375" style="3" customWidth="1"/>
    <col min="3" max="3" width="15" style="3" customWidth="1"/>
    <col min="4" max="4" width="12.140625" style="3" customWidth="1"/>
    <col min="5" max="5" width="14.28515625" style="3" customWidth="1"/>
    <col min="6" max="6" width="12.85546875" style="3" customWidth="1"/>
    <col min="7" max="7" width="14.7109375" style="3" customWidth="1"/>
    <col min="8" max="16384" width="9.140625" style="3"/>
  </cols>
  <sheetData>
    <row r="1" spans="2:7" x14ac:dyDescent="0.2">
      <c r="B1" s="96" t="s">
        <v>85</v>
      </c>
      <c r="C1" s="96"/>
      <c r="D1" s="96"/>
      <c r="E1" s="96"/>
      <c r="F1" s="96"/>
      <c r="G1" s="96"/>
    </row>
    <row r="3" spans="2:7" ht="63.75" customHeight="1" x14ac:dyDescent="0.2">
      <c r="B3" s="12" t="s">
        <v>133</v>
      </c>
      <c r="C3" s="12" t="s">
        <v>37</v>
      </c>
      <c r="D3" s="12" t="s">
        <v>134</v>
      </c>
      <c r="E3" s="12" t="s">
        <v>135</v>
      </c>
      <c r="F3" s="12" t="s">
        <v>136</v>
      </c>
    </row>
    <row r="4" spans="2:7" x14ac:dyDescent="0.2">
      <c r="B4" s="6" t="s">
        <v>310</v>
      </c>
      <c r="C4" s="6" t="s">
        <v>311</v>
      </c>
      <c r="D4" s="6" t="s">
        <v>312</v>
      </c>
      <c r="E4" s="6" t="s">
        <v>313</v>
      </c>
      <c r="F4" s="6" t="s">
        <v>314</v>
      </c>
    </row>
    <row r="5" spans="2:7" x14ac:dyDescent="0.2">
      <c r="B5" s="6" t="s">
        <v>315</v>
      </c>
      <c r="C5" s="6" t="s">
        <v>311</v>
      </c>
      <c r="D5" s="6" t="s">
        <v>316</v>
      </c>
      <c r="E5" s="6" t="s">
        <v>317</v>
      </c>
      <c r="F5" s="6" t="s">
        <v>318</v>
      </c>
    </row>
    <row r="6" spans="2:7" x14ac:dyDescent="0.2">
      <c r="B6" s="6" t="s">
        <v>319</v>
      </c>
      <c r="C6" s="6" t="s">
        <v>320</v>
      </c>
      <c r="D6" s="6" t="s">
        <v>321</v>
      </c>
      <c r="E6" s="6" t="s">
        <v>321</v>
      </c>
      <c r="F6" s="6" t="s">
        <v>322</v>
      </c>
    </row>
    <row r="7" spans="2:7" x14ac:dyDescent="0.2">
      <c r="B7" s="6" t="s">
        <v>399</v>
      </c>
      <c r="C7" s="6" t="s">
        <v>320</v>
      </c>
      <c r="D7" s="6" t="s">
        <v>397</v>
      </c>
      <c r="E7" s="6" t="s">
        <v>397</v>
      </c>
      <c r="F7" s="6" t="s">
        <v>397</v>
      </c>
    </row>
    <row r="9" spans="2:7" x14ac:dyDescent="0.2">
      <c r="B9" s="3" t="s">
        <v>97</v>
      </c>
    </row>
    <row r="11" spans="2:7" ht="25.5" x14ac:dyDescent="0.2">
      <c r="B11" s="19" t="s">
        <v>137</v>
      </c>
      <c r="C11" s="18" t="s">
        <v>38</v>
      </c>
      <c r="D11" s="18" t="s">
        <v>39</v>
      </c>
      <c r="E11" s="12" t="s">
        <v>40</v>
      </c>
    </row>
    <row r="12" spans="2:7" x14ac:dyDescent="0.2">
      <c r="B12" s="6" t="s">
        <v>138</v>
      </c>
      <c r="C12" s="9" t="s">
        <v>41</v>
      </c>
      <c r="D12" s="9">
        <v>27.55</v>
      </c>
      <c r="E12" s="9">
        <v>27.55</v>
      </c>
    </row>
    <row r="13" spans="2:7" x14ac:dyDescent="0.2">
      <c r="B13" s="6" t="s">
        <v>42</v>
      </c>
      <c r="C13" s="9" t="s">
        <v>41</v>
      </c>
      <c r="D13" s="9">
        <v>4.83</v>
      </c>
      <c r="E13" s="9">
        <v>4.83</v>
      </c>
    </row>
    <row r="14" spans="2:7" x14ac:dyDescent="0.2">
      <c r="B14" s="6" t="s">
        <v>43</v>
      </c>
      <c r="C14" s="9" t="s">
        <v>41</v>
      </c>
      <c r="D14" s="9">
        <v>0.87</v>
      </c>
      <c r="E14" s="9">
        <v>0.87</v>
      </c>
    </row>
    <row r="15" spans="2:7" x14ac:dyDescent="0.2">
      <c r="B15" s="6" t="s">
        <v>44</v>
      </c>
      <c r="C15" s="9" t="s">
        <v>45</v>
      </c>
      <c r="D15" s="9">
        <v>0</v>
      </c>
      <c r="E15" s="9">
        <v>0</v>
      </c>
    </row>
    <row r="18" spans="2:7" x14ac:dyDescent="0.2">
      <c r="B18" s="92" t="s">
        <v>89</v>
      </c>
      <c r="C18" s="92" t="s">
        <v>142</v>
      </c>
      <c r="D18" s="92" t="s">
        <v>139</v>
      </c>
      <c r="E18" s="93" t="s">
        <v>90</v>
      </c>
      <c r="F18" s="94"/>
      <c r="G18" s="95"/>
    </row>
    <row r="19" spans="2:7" ht="38.25" customHeight="1" x14ac:dyDescent="0.2">
      <c r="B19" s="92"/>
      <c r="C19" s="92"/>
      <c r="D19" s="92"/>
      <c r="E19" s="12" t="s">
        <v>143</v>
      </c>
      <c r="F19" s="12" t="s">
        <v>91</v>
      </c>
      <c r="G19" s="12" t="s">
        <v>144</v>
      </c>
    </row>
    <row r="20" spans="2:7" x14ac:dyDescent="0.2">
      <c r="B20" s="23" t="s">
        <v>140</v>
      </c>
      <c r="C20" s="9"/>
      <c r="D20" s="9"/>
      <c r="E20" s="4"/>
      <c r="F20" s="4"/>
      <c r="G20" s="4"/>
    </row>
    <row r="21" spans="2:7" x14ac:dyDescent="0.2">
      <c r="B21" s="6" t="s">
        <v>92</v>
      </c>
      <c r="C21" s="9" t="s">
        <v>93</v>
      </c>
      <c r="D21" s="6">
        <v>72.38</v>
      </c>
      <c r="E21" s="6">
        <v>0</v>
      </c>
      <c r="F21" s="6">
        <v>0</v>
      </c>
      <c r="G21" s="6">
        <v>0</v>
      </c>
    </row>
    <row r="22" spans="2:7" x14ac:dyDescent="0.2">
      <c r="B22" s="6" t="s">
        <v>94</v>
      </c>
      <c r="C22" s="9" t="s">
        <v>93</v>
      </c>
      <c r="D22" s="6">
        <v>65.8</v>
      </c>
      <c r="E22" s="6">
        <v>0</v>
      </c>
      <c r="F22" s="6">
        <v>0</v>
      </c>
      <c r="G22" s="6">
        <v>0</v>
      </c>
    </row>
    <row r="23" spans="2:7" x14ac:dyDescent="0.2">
      <c r="B23" s="6" t="s">
        <v>95</v>
      </c>
      <c r="C23" s="9" t="s">
        <v>93</v>
      </c>
      <c r="D23" s="6">
        <v>0</v>
      </c>
      <c r="E23" s="6">
        <v>0</v>
      </c>
      <c r="F23" s="6">
        <v>0</v>
      </c>
      <c r="G23" s="6">
        <v>0</v>
      </c>
    </row>
    <row r="24" spans="2:7" x14ac:dyDescent="0.2">
      <c r="B24" s="16" t="s">
        <v>141</v>
      </c>
      <c r="C24" s="9"/>
      <c r="D24" s="6"/>
      <c r="E24" s="6" t="s">
        <v>398</v>
      </c>
      <c r="F24" s="6" t="s">
        <v>398</v>
      </c>
      <c r="G24" s="6" t="s">
        <v>398</v>
      </c>
    </row>
    <row r="25" spans="2:7" x14ac:dyDescent="0.2">
      <c r="B25" s="6" t="s">
        <v>92</v>
      </c>
      <c r="C25" s="9" t="s">
        <v>96</v>
      </c>
      <c r="D25" s="6">
        <v>49993.919999999998</v>
      </c>
      <c r="E25" s="6">
        <v>0</v>
      </c>
      <c r="F25" s="6">
        <v>0</v>
      </c>
      <c r="G25" s="6">
        <v>0</v>
      </c>
    </row>
    <row r="26" spans="2:7" x14ac:dyDescent="0.2">
      <c r="B26" s="6" t="s">
        <v>94</v>
      </c>
      <c r="C26" s="9" t="s">
        <v>96</v>
      </c>
      <c r="D26" s="6">
        <v>36358.11</v>
      </c>
      <c r="E26" s="6">
        <v>0</v>
      </c>
      <c r="F26" s="6">
        <v>0</v>
      </c>
      <c r="G26" s="6">
        <v>0</v>
      </c>
    </row>
    <row r="27" spans="2:7" x14ac:dyDescent="0.2">
      <c r="B27" s="6" t="s">
        <v>95</v>
      </c>
      <c r="C27" s="9" t="s">
        <v>96</v>
      </c>
      <c r="D27" s="6">
        <v>0</v>
      </c>
      <c r="E27" s="6">
        <v>0</v>
      </c>
      <c r="F27" s="6">
        <v>0</v>
      </c>
      <c r="G27" s="6">
        <v>0</v>
      </c>
    </row>
    <row r="29" spans="2:7" x14ac:dyDescent="0.2">
      <c r="B29" s="3" t="s">
        <v>145</v>
      </c>
    </row>
  </sheetData>
  <mergeCells count="5">
    <mergeCell ref="B18:B19"/>
    <mergeCell ref="C18:C19"/>
    <mergeCell ref="D18:D19"/>
    <mergeCell ref="E18:G18"/>
    <mergeCell ref="B1:G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zoomScale="115" zoomScaleNormal="115" workbookViewId="0">
      <selection activeCell="E21" sqref="E21"/>
    </sheetView>
  </sheetViews>
  <sheetFormatPr defaultRowHeight="12.75" x14ac:dyDescent="0.2"/>
  <cols>
    <col min="1" max="1" width="1.28515625" style="3" customWidth="1"/>
    <col min="2" max="2" width="33.7109375" style="3" customWidth="1"/>
    <col min="3" max="5" width="13.5703125" style="3" customWidth="1"/>
    <col min="6" max="7" width="17.5703125" style="3" customWidth="1"/>
    <col min="8" max="16384" width="9.140625" style="3"/>
  </cols>
  <sheetData>
    <row r="1" spans="2:5" s="67" customFormat="1" x14ac:dyDescent="0.2">
      <c r="B1" s="97" t="s">
        <v>288</v>
      </c>
      <c r="C1" s="97"/>
      <c r="D1" s="97"/>
      <c r="E1" s="97"/>
    </row>
    <row r="2" spans="2:5" s="67" customFormat="1" x14ac:dyDescent="0.2">
      <c r="B2" s="13"/>
    </row>
    <row r="3" spans="2:5" s="67" customFormat="1" x14ac:dyDescent="0.25">
      <c r="B3" s="98" t="s">
        <v>289</v>
      </c>
      <c r="C3" s="99" t="s">
        <v>290</v>
      </c>
      <c r="D3" s="99"/>
      <c r="E3" s="99"/>
    </row>
    <row r="4" spans="2:5" s="67" customFormat="1" ht="12.75" customHeight="1" x14ac:dyDescent="0.25">
      <c r="B4" s="98"/>
      <c r="C4" s="68" t="s">
        <v>291</v>
      </c>
      <c r="D4" s="68" t="s">
        <v>292</v>
      </c>
      <c r="E4" s="68" t="s">
        <v>293</v>
      </c>
    </row>
    <row r="5" spans="2:5" s="69" customFormat="1" x14ac:dyDescent="0.25">
      <c r="B5" s="70" t="s">
        <v>294</v>
      </c>
      <c r="C5" s="71">
        <v>4526</v>
      </c>
      <c r="D5" s="71">
        <v>4535</v>
      </c>
      <c r="E5" s="71">
        <v>4558</v>
      </c>
    </row>
    <row r="6" spans="2:5" s="69" customFormat="1" x14ac:dyDescent="0.25">
      <c r="B6" s="70" t="s">
        <v>295</v>
      </c>
      <c r="C6" s="72">
        <v>1051</v>
      </c>
      <c r="D6" s="72">
        <v>1054</v>
      </c>
      <c r="E6" s="72">
        <v>1068</v>
      </c>
    </row>
    <row r="7" spans="2:5" s="69" customFormat="1" x14ac:dyDescent="0.25">
      <c r="B7" s="70" t="s">
        <v>296</v>
      </c>
      <c r="C7" s="72">
        <v>2470</v>
      </c>
      <c r="D7" s="72">
        <v>2479</v>
      </c>
      <c r="E7" s="72">
        <v>2481</v>
      </c>
    </row>
    <row r="8" spans="2:5" s="69" customFormat="1" x14ac:dyDescent="0.25">
      <c r="B8" s="70" t="s">
        <v>297</v>
      </c>
      <c r="C8" s="72">
        <v>1005</v>
      </c>
      <c r="D8" s="72">
        <v>1002</v>
      </c>
      <c r="E8" s="72">
        <v>1009</v>
      </c>
    </row>
    <row r="9" spans="2:5" s="67" customFormat="1" x14ac:dyDescent="0.25">
      <c r="B9" s="70" t="s">
        <v>298</v>
      </c>
      <c r="C9" s="73">
        <f>13849-C5</f>
        <v>9323</v>
      </c>
      <c r="D9" s="73">
        <f>13680-D5</f>
        <v>9145</v>
      </c>
      <c r="E9" s="74">
        <f>13563-E5</f>
        <v>9005</v>
      </c>
    </row>
    <row r="10" spans="2:5" s="69" customFormat="1" x14ac:dyDescent="0.25">
      <c r="B10" s="70" t="s">
        <v>295</v>
      </c>
      <c r="C10" s="70">
        <f>2511-C6</f>
        <v>1460</v>
      </c>
      <c r="D10" s="70">
        <f>2457-D6</f>
        <v>1403</v>
      </c>
      <c r="E10" s="70">
        <f>2404-E6</f>
        <v>1336</v>
      </c>
    </row>
    <row r="11" spans="2:5" s="67" customFormat="1" x14ac:dyDescent="0.25">
      <c r="B11" s="70" t="s">
        <v>296</v>
      </c>
      <c r="C11" s="70">
        <f>7097-C7</f>
        <v>4627</v>
      </c>
      <c r="D11" s="70">
        <f>7159-D7</f>
        <v>4680</v>
      </c>
      <c r="E11" s="75">
        <f>6955-E7</f>
        <v>4474</v>
      </c>
    </row>
    <row r="12" spans="2:5" s="67" customFormat="1" x14ac:dyDescent="0.25">
      <c r="B12" s="70" t="s">
        <v>297</v>
      </c>
      <c r="C12" s="70">
        <f>4241-C8</f>
        <v>3236</v>
      </c>
      <c r="D12" s="70">
        <f>4064-D8</f>
        <v>3062</v>
      </c>
      <c r="E12" s="75">
        <f>4204-E8</f>
        <v>3195</v>
      </c>
    </row>
    <row r="13" spans="2:5" s="67" customFormat="1" x14ac:dyDescent="0.25">
      <c r="B13" s="70" t="s">
        <v>299</v>
      </c>
      <c r="C13" s="73">
        <v>1996</v>
      </c>
      <c r="D13" s="73">
        <v>1968</v>
      </c>
      <c r="E13" s="73">
        <v>1911</v>
      </c>
    </row>
  </sheetData>
  <mergeCells count="3">
    <mergeCell ref="B1:E1"/>
    <mergeCell ref="B3:B4"/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13"/>
  <sheetViews>
    <sheetView zoomScale="115" zoomScaleNormal="115" workbookViewId="0">
      <selection activeCell="C17" sqref="C17"/>
    </sheetView>
  </sheetViews>
  <sheetFormatPr defaultRowHeight="12.75" x14ac:dyDescent="0.2"/>
  <cols>
    <col min="1" max="1" width="0.7109375" style="7" customWidth="1"/>
    <col min="2" max="2" width="51" style="7" customWidth="1"/>
    <col min="3" max="3" width="36" style="7" customWidth="1"/>
    <col min="4" max="16384" width="9.140625" style="7"/>
  </cols>
  <sheetData>
    <row r="1" spans="1:3" x14ac:dyDescent="0.2">
      <c r="B1" s="104" t="s">
        <v>86</v>
      </c>
      <c r="C1" s="104"/>
    </row>
    <row r="3" spans="1:3" x14ac:dyDescent="0.2">
      <c r="B3" s="17" t="s">
        <v>75</v>
      </c>
      <c r="C3" s="17" t="s">
        <v>76</v>
      </c>
    </row>
    <row r="4" spans="1:3" x14ac:dyDescent="0.2">
      <c r="B4" s="100" t="s">
        <v>147</v>
      </c>
      <c r="C4" s="101"/>
    </row>
    <row r="5" spans="1:3" ht="25.5" x14ac:dyDescent="0.2">
      <c r="A5" s="65"/>
      <c r="B5" s="25" t="s">
        <v>285</v>
      </c>
      <c r="C5" s="24" t="s">
        <v>284</v>
      </c>
    </row>
    <row r="6" spans="1:3" ht="25.5" x14ac:dyDescent="0.2">
      <c r="B6" s="43" t="s">
        <v>287</v>
      </c>
      <c r="C6" s="66" t="s">
        <v>286</v>
      </c>
    </row>
    <row r="7" spans="1:3" ht="13.5" thickBot="1" x14ac:dyDescent="0.25">
      <c r="B7" s="102" t="s">
        <v>146</v>
      </c>
      <c r="C7" s="103"/>
    </row>
    <row r="8" spans="1:3" ht="26.25" thickBot="1" x14ac:dyDescent="0.25">
      <c r="B8" s="25" t="s">
        <v>274</v>
      </c>
      <c r="C8" s="63" t="s">
        <v>275</v>
      </c>
    </row>
    <row r="9" spans="1:3" ht="26.25" thickBot="1" x14ac:dyDescent="0.25">
      <c r="B9" s="25" t="s">
        <v>276</v>
      </c>
      <c r="C9" s="64" t="s">
        <v>277</v>
      </c>
    </row>
    <row r="10" spans="1:3" ht="39" thickBot="1" x14ac:dyDescent="0.25">
      <c r="B10" s="25" t="s">
        <v>278</v>
      </c>
      <c r="C10" s="64" t="s">
        <v>279</v>
      </c>
    </row>
    <row r="11" spans="1:3" x14ac:dyDescent="0.2">
      <c r="B11" s="100" t="s">
        <v>148</v>
      </c>
      <c r="C11" s="101"/>
    </row>
    <row r="12" spans="1:3" ht="25.5" x14ac:dyDescent="0.2">
      <c r="B12" s="25" t="s">
        <v>280</v>
      </c>
      <c r="C12" s="3" t="s">
        <v>281</v>
      </c>
    </row>
    <row r="13" spans="1:3" ht="38.25" x14ac:dyDescent="0.2">
      <c r="B13" s="25" t="s">
        <v>282</v>
      </c>
      <c r="C13" s="25" t="s">
        <v>283</v>
      </c>
    </row>
  </sheetData>
  <mergeCells count="4">
    <mergeCell ref="B4:C4"/>
    <mergeCell ref="B7:C7"/>
    <mergeCell ref="B11:C11"/>
    <mergeCell ref="B1:C1"/>
  </mergeCells>
  <hyperlinks>
    <hyperlink ref="C6" r:id="rId1"/>
  </hyperlinks>
  <pageMargins left="0.70866141732283472" right="0.11811023622047245" top="0.15748031496062992" bottom="0.15748031496062992" header="0.31496062992125984" footer="0.31496062992125984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G12"/>
  <sheetViews>
    <sheetView topLeftCell="B1" zoomScale="115" zoomScaleNormal="115" workbookViewId="0">
      <selection activeCell="C8" sqref="C8"/>
    </sheetView>
  </sheetViews>
  <sheetFormatPr defaultRowHeight="12.75" x14ac:dyDescent="0.2"/>
  <cols>
    <col min="1" max="1" width="9.140625" style="7"/>
    <col min="2" max="2" width="13.28515625" style="7" customWidth="1"/>
    <col min="3" max="3" width="18.140625" style="7" customWidth="1"/>
    <col min="4" max="4" width="17" style="7" customWidth="1"/>
    <col min="5" max="5" width="12.28515625" style="7" customWidth="1"/>
    <col min="6" max="6" width="26" style="7" customWidth="1"/>
    <col min="7" max="7" width="19.7109375" style="7" customWidth="1"/>
    <col min="8" max="16384" width="9.140625" style="7"/>
  </cols>
  <sheetData>
    <row r="1" spans="2:7" x14ac:dyDescent="0.2">
      <c r="B1" s="105" t="s">
        <v>87</v>
      </c>
      <c r="C1" s="105"/>
      <c r="D1" s="105"/>
      <c r="E1" s="105"/>
      <c r="F1" s="105"/>
      <c r="G1" s="105"/>
    </row>
    <row r="3" spans="2:7" x14ac:dyDescent="0.2">
      <c r="B3" s="7" t="s">
        <v>149</v>
      </c>
    </row>
    <row r="5" spans="2:7" s="36" customFormat="1" ht="51" x14ac:dyDescent="0.25">
      <c r="B5" s="27" t="s">
        <v>46</v>
      </c>
      <c r="C5" s="27" t="s">
        <v>50</v>
      </c>
      <c r="D5" s="27" t="s">
        <v>47</v>
      </c>
      <c r="E5" s="27" t="s">
        <v>48</v>
      </c>
      <c r="F5" s="27" t="s">
        <v>49</v>
      </c>
      <c r="G5" s="27" t="s">
        <v>51</v>
      </c>
    </row>
    <row r="6" spans="2:7" ht="51.75" x14ac:dyDescent="0.25">
      <c r="B6" s="43" t="s">
        <v>200</v>
      </c>
      <c r="C6" s="43" t="s">
        <v>206</v>
      </c>
      <c r="D6" s="5" t="s">
        <v>237</v>
      </c>
      <c r="E6" s="44">
        <v>89278624270</v>
      </c>
      <c r="F6" s="45" t="s">
        <v>214</v>
      </c>
      <c r="G6" s="5" t="s">
        <v>244</v>
      </c>
    </row>
    <row r="7" spans="2:7" ht="107.25" customHeight="1" x14ac:dyDescent="0.25">
      <c r="B7" s="43" t="s">
        <v>201</v>
      </c>
      <c r="C7" s="43" t="s">
        <v>207</v>
      </c>
      <c r="D7" s="5" t="s">
        <v>238</v>
      </c>
      <c r="E7" s="44">
        <v>89278582454</v>
      </c>
      <c r="F7" s="45" t="s">
        <v>215</v>
      </c>
      <c r="G7" s="5" t="s">
        <v>244</v>
      </c>
    </row>
    <row r="8" spans="2:7" ht="102.75" x14ac:dyDescent="0.25">
      <c r="B8" s="43" t="s">
        <v>202</v>
      </c>
      <c r="C8" s="43" t="s">
        <v>208</v>
      </c>
      <c r="D8" s="5" t="s">
        <v>240</v>
      </c>
      <c r="E8" s="44">
        <v>89063825971</v>
      </c>
      <c r="F8" s="45" t="s">
        <v>217</v>
      </c>
      <c r="G8" s="5" t="s">
        <v>244</v>
      </c>
    </row>
    <row r="9" spans="2:7" ht="90.75" customHeight="1" x14ac:dyDescent="0.25">
      <c r="B9" s="43" t="s">
        <v>203</v>
      </c>
      <c r="C9" s="43" t="s">
        <v>209</v>
      </c>
      <c r="D9" s="5" t="s">
        <v>241</v>
      </c>
      <c r="E9" s="44">
        <v>89519991710</v>
      </c>
      <c r="F9" s="45" t="s">
        <v>216</v>
      </c>
      <c r="G9" s="5" t="s">
        <v>244</v>
      </c>
    </row>
    <row r="10" spans="2:7" ht="64.5" x14ac:dyDescent="0.25">
      <c r="B10" s="43" t="s">
        <v>204</v>
      </c>
      <c r="C10" s="43" t="s">
        <v>210</v>
      </c>
      <c r="D10" s="5" t="s">
        <v>239</v>
      </c>
      <c r="E10" s="44">
        <v>89876681448</v>
      </c>
      <c r="F10" s="45" t="s">
        <v>220</v>
      </c>
      <c r="G10" s="5" t="s">
        <v>244</v>
      </c>
    </row>
    <row r="11" spans="2:7" ht="51.75" customHeight="1" x14ac:dyDescent="0.25">
      <c r="B11" s="43" t="s">
        <v>205</v>
      </c>
      <c r="C11" s="43" t="s">
        <v>211</v>
      </c>
      <c r="D11" s="43" t="s">
        <v>242</v>
      </c>
      <c r="E11" s="44">
        <v>89030656913</v>
      </c>
      <c r="F11" s="45" t="s">
        <v>218</v>
      </c>
      <c r="G11" s="5" t="s">
        <v>244</v>
      </c>
    </row>
    <row r="12" spans="2:7" ht="106.5" customHeight="1" x14ac:dyDescent="0.25">
      <c r="B12" s="43" t="s">
        <v>212</v>
      </c>
      <c r="C12" s="43" t="s">
        <v>213</v>
      </c>
      <c r="D12" s="43" t="s">
        <v>243</v>
      </c>
      <c r="E12" s="44">
        <v>89176552069</v>
      </c>
      <c r="F12" s="45" t="s">
        <v>219</v>
      </c>
      <c r="G12" s="5" t="s">
        <v>244</v>
      </c>
    </row>
  </sheetData>
  <mergeCells count="1">
    <mergeCell ref="B1:G1"/>
  </mergeCells>
  <hyperlinks>
    <hyperlink ref="F9" r:id="rId1"/>
    <hyperlink ref="F8" r:id="rId2"/>
    <hyperlink ref="F11" r:id="rId3"/>
    <hyperlink ref="F12" r:id="rId4"/>
    <hyperlink ref="F6" r:id="rId5"/>
    <hyperlink ref="F7" r:id="rId6"/>
    <hyperlink ref="F10" r:id="rId7"/>
  </hyperlinks>
  <pageMargins left="0.7" right="0.7" top="0.75" bottom="0.75" header="0.3" footer="0.3"/>
  <pageSetup paperSize="9" scale="75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Бюджет и ЦП</vt:lpstr>
      <vt:lpstr>Развитие</vt:lpstr>
      <vt:lpstr>Инвестпроекты</vt:lpstr>
      <vt:lpstr>Инвестплощадки</vt:lpstr>
      <vt:lpstr>Предприятия</vt:lpstr>
      <vt:lpstr>Ресурсы</vt:lpstr>
      <vt:lpstr>Население</vt:lpstr>
      <vt:lpstr>Коммуникации</vt:lpstr>
      <vt:lpstr>Команда</vt:lpstr>
      <vt:lpstr>Эксперты</vt:lpstr>
      <vt:lpstr>СПИСКИ</vt:lpstr>
      <vt:lpstr>да</vt:lpstr>
      <vt:lpstr>Площадки</vt:lpstr>
      <vt:lpstr>Тип_площадки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2022-09-19T08:58:34Z</dcterms:modified>
</cp:coreProperties>
</file>