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4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'Лист1'!$A$103</definedName>
    <definedName name="sub_3130" localSheetId="0">'Лист1'!$B$28</definedName>
    <definedName name="sub_3150" localSheetId="0">'Лист1'!$B$43</definedName>
    <definedName name="sub_3160" localSheetId="0">'Лист1'!$B$46</definedName>
    <definedName name="sub_3170" localSheetId="0">'Лист1'!$B$56</definedName>
    <definedName name="sub_3180" localSheetId="0">'Лист1'!$B$61</definedName>
    <definedName name="sub_3190" localSheetId="0">'Лист1'!$B$70</definedName>
    <definedName name="sub_3202" localSheetId="0">'Лист1'!$A$93</definedName>
    <definedName name="_xlnm.Print_Area" localSheetId="0">'Лист1'!$A$1:$M$101</definedName>
  </definedNames>
  <calcPr fullCalcOnLoad="1"/>
</workbook>
</file>

<file path=xl/sharedStrings.xml><?xml version="1.0" encoding="utf-8"?>
<sst xmlns="http://schemas.openxmlformats.org/spreadsheetml/2006/main" count="181" uniqueCount="129">
  <si>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</si>
  <si>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</si>
  <si>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</si>
  <si>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</si>
  <si>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</si>
  <si>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</si>
  <si>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</si>
  <si>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</si>
  <si>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</si>
  <si>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</si>
  <si>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</si>
  <si>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</si>
  <si>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</si>
  <si>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</si>
  <si>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</si>
  <si>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</si>
  <si>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</si>
  <si>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</si>
  <si>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</si>
  <si>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</si>
  <si>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</si>
  <si>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</si>
  <si>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</si>
  <si>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</si>
  <si>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</si>
  <si>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</si>
  <si>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</si>
  <si>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</si>
  <si>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</si>
  <si>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</si>
  <si>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</si>
  <si>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</si>
  <si>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</si>
  <si>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</si>
  <si>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</si>
  <si>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</si>
  <si>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</si>
  <si>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</si>
  <si>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</si>
  <si>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</si>
  <si>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</si>
  <si>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</si>
  <si>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</si>
  <si>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</si>
  <si>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</si>
  <si>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</si>
  <si>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</si>
  <si>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</si>
  <si>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</si>
  <si>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</si>
  <si>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</si>
  <si>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</si>
  <si>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</si>
  <si>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</si>
  <si>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</si>
  <si>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</si>
  <si>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</si>
  <si>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</si>
  <si>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</si>
  <si>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</si>
  <si>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</si>
  <si>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</si>
  <si>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</si>
  <si>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</si>
  <si>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</si>
  <si>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</si>
  <si>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</si>
  <si>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</si>
  <si>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</si>
  <si>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</si>
  <si>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</si>
  <si>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</si>
  <si>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</si>
  <si>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</si>
  <si>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</si>
  <si>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</si>
  <si>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</si>
  <si>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</si>
  <si>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</si>
  <si>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</si>
  <si>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</si>
  <si>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</si>
  <si>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</si>
  <si>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</si>
  <si>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</si>
  <si>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</si>
  <si>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</si>
  <si>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</si>
  <si>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</si>
  <si>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</si>
  <si>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</si>
  <si>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</si>
  <si>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</si>
  <si>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</si>
  <si>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</si>
  <si>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</si>
  <si>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</si>
  <si>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</si>
  <si>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</si>
  <si>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</si>
  <si>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</si>
  <si>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</si>
  <si>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</si>
  <si>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</si>
  <si>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</si>
  <si>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</si>
  <si>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</si>
  <si>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</si>
  <si>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</si>
  <si>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</si>
  <si>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</si>
  <si>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16уч*1200кв.м/14179чел*10000чел/10000 перевод на га=1,354 га (многодетные)</t>
  </si>
  <si>
    <t>19 уч (27991 кв.м/14179*10000чел./10000=1,974 га (выкуп земель под домами)</t>
  </si>
  <si>
    <t>3 уч. на склады- Дормашсервис 5706 кв.м, Дурасов 68 и 185 кв.м, Феофанов 1121 кв.м, магазин 81 и 88 кв.м (всего 7249 кв.м/14179 чел.*10000чел/10000 перевод на га=0,511 га прочие строения)</t>
  </si>
  <si>
    <t>да</t>
  </si>
  <si>
    <t xml:space="preserve"> </t>
  </si>
  <si>
    <t>20уч (23996кв.м/13963чел*10000чел/10000 перевод на га=1,716 га (многодетные)</t>
  </si>
  <si>
    <t>19942 кв.м/13963*10000чел./10000=1,428 га (ЛПХ, ИЖС)</t>
  </si>
  <si>
    <t>2017год</t>
  </si>
  <si>
    <t>2018 год</t>
  </si>
  <si>
    <t>2301 кв.м/13963*10000чел./10000=0,165 га (выкуп земель под домами и др.)                   91292 кв.м/13963*10000чел./10000=6,538 га (иное -это под склады и магазины, выкуп земельного участка площадью 60156 кв. м под скотоводством,  выкуп земельного участка площадью 28835 кв. м под кормоприготовительным цехом )</t>
  </si>
  <si>
    <t>1 п/п из 7 СХПК убыточна</t>
  </si>
  <si>
    <t>2019 год</t>
  </si>
  <si>
    <t>2 уч. (многодет.) 3005/13849*10000 чел./10000= 0,22 га             ООО СК "Глобус" ж/дом 2262/13849*10000 чел./10000=0,16 га                                                          6 уч. (склад, магазин, иное) 6900/13849*10000 чел./10000=0,5 га                                                                                                          ООО "Караево" выкуп под складами, адм. зданием 41983/13849*10000 чел./10000=3,03 га</t>
  </si>
  <si>
    <t>9 уч (ЛПХ, ИЖС)16935 кв.м/13849 чел.*10000 чел./10000 = 1,22 га</t>
  </si>
  <si>
    <t>Показатели эффективности деятельности органов местного самоуправления Красноармейского района</t>
  </si>
  <si>
    <t>2020 год</t>
  </si>
  <si>
    <t>9 уч (ЛПХ, ИЖС)12647 кв.м/13622 чел.*10000 чел./10000 = 0,928 га       5 уч. (многодет.) 7296/13622*10000 чел./10000= 0,536 га                      9 уч. (склад, магазин, иное) 7361/13622*10000 чел./10000=0,54 га      выкуп ЗУ Янгас СОШ 6289/13622*10000 чел/10000=0,642 га          выкуп ЗУ Яман ФАП 303/13622*10000 чел/10000=0,022 га</t>
  </si>
  <si>
    <t>4 уч (ЛПХ, ИЖС)5829 кв.м/13459 чел.*10000 чел./10000 = 0,43 га       3 уч. (многодет.) 4032/13459*10000 чел./10000= 0,3 га                      5уч. (склад, гараж) 1479/13459*10000 чел./10000=0,11 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</si>
</sst>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ill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vertical="top" wrapText="1"/>
    </xf>
    <xf numFmtId="0" fontId="0" fillId="0" borderId="21" xfId="0" applyFill="1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wrapText="1"/>
    </xf>
    <xf numFmtId="0" fontId="0" fillId="0" borderId="13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78" fontId="0" fillId="0" borderId="14" xfId="0" applyNumberForma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8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9" xfId="0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23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33" sqref="K33"/>
    </sheetView>
  </sheetViews>
  <sheetFormatPr defaultColWidth="9.00390625" defaultRowHeight="12.75"/>
  <cols>
    <col min="1" max="1" width="8.125" style="1" customWidth="1"/>
    <col min="2" max="2" width="35.375" style="2" customWidth="1"/>
    <col min="3" max="3" width="12.25390625" style="1" customWidth="1"/>
    <col min="4" max="4" width="7.875" style="2" hidden="1" customWidth="1"/>
    <col min="5" max="5" width="11.00390625" style="2" hidden="1" customWidth="1"/>
    <col min="6" max="6" width="11.00390625" style="2" customWidth="1"/>
    <col min="7" max="12" width="11.00390625" style="30" customWidth="1"/>
    <col min="13" max="13" width="24.875" style="2" customWidth="1"/>
    <col min="14" max="14" width="57.375" style="2" customWidth="1"/>
    <col min="15" max="15" width="59.75390625" style="2" customWidth="1"/>
    <col min="16" max="16" width="58.375" style="2" customWidth="1"/>
    <col min="17" max="17" width="9.00390625" style="2" customWidth="1"/>
    <col min="18" max="16384" width="9.125" style="2" customWidth="1"/>
  </cols>
  <sheetData>
    <row r="1" spans="1:13" ht="12.75">
      <c r="A1" s="49"/>
      <c r="B1" s="30"/>
      <c r="C1" s="49"/>
      <c r="D1" s="30"/>
      <c r="E1" s="30"/>
      <c r="F1" s="30"/>
      <c r="M1" s="30"/>
    </row>
    <row r="2" spans="1:16" ht="15" customHeight="1">
      <c r="A2" s="78" t="s">
        <v>125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19"/>
      <c r="O2" s="19"/>
      <c r="P2" s="19"/>
    </row>
    <row r="3" spans="1:16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5"/>
      <c r="O3" s="5"/>
      <c r="P3" s="5"/>
    </row>
    <row r="4" spans="1:16" ht="12.75" customHeight="1">
      <c r="A4" s="49"/>
      <c r="B4" s="77" t="s">
        <v>29</v>
      </c>
      <c r="C4" s="77"/>
      <c r="D4" s="77"/>
      <c r="E4" s="77"/>
      <c r="F4" s="77"/>
      <c r="G4" s="77"/>
      <c r="H4" s="77"/>
      <c r="I4" s="77"/>
      <c r="J4" s="77"/>
      <c r="K4" s="50"/>
      <c r="L4" s="50"/>
      <c r="M4" s="51"/>
      <c r="N4" s="5"/>
      <c r="O4" s="5"/>
      <c r="P4" s="5"/>
    </row>
    <row r="5" spans="1:16" ht="12.75">
      <c r="A5" s="49"/>
      <c r="B5" s="24"/>
      <c r="C5" s="52"/>
      <c r="D5" s="24"/>
      <c r="E5" s="24"/>
      <c r="F5" s="24"/>
      <c r="G5" s="24"/>
      <c r="H5" s="24"/>
      <c r="I5" s="24"/>
      <c r="J5" s="24"/>
      <c r="K5" s="24"/>
      <c r="L5" s="24"/>
      <c r="M5" s="24"/>
      <c r="N5" s="4"/>
      <c r="O5" s="4"/>
      <c r="P5" s="4"/>
    </row>
    <row r="6" spans="1:16" ht="12.75" customHeight="1">
      <c r="A6" s="53" t="s">
        <v>30</v>
      </c>
      <c r="B6" s="54" t="s">
        <v>31</v>
      </c>
      <c r="C6" s="53" t="s">
        <v>32</v>
      </c>
      <c r="D6" s="75"/>
      <c r="E6" s="75"/>
      <c r="F6" s="75"/>
      <c r="G6" s="75"/>
      <c r="H6" s="75"/>
      <c r="I6" s="75"/>
      <c r="J6" s="76"/>
      <c r="K6" s="56"/>
      <c r="L6" s="56"/>
      <c r="M6" s="54" t="s">
        <v>33</v>
      </c>
      <c r="N6" s="31"/>
      <c r="O6" s="31"/>
      <c r="P6" s="31"/>
    </row>
    <row r="7" spans="1:16" ht="12.75">
      <c r="A7" s="57"/>
      <c r="B7" s="58"/>
      <c r="C7" s="57"/>
      <c r="D7" s="26">
        <v>2016</v>
      </c>
      <c r="E7" s="26">
        <v>2017</v>
      </c>
      <c r="F7" s="44">
        <v>2018</v>
      </c>
      <c r="G7" s="44">
        <v>2019</v>
      </c>
      <c r="H7" s="26">
        <v>2020</v>
      </c>
      <c r="I7" s="25">
        <v>2021</v>
      </c>
      <c r="J7" s="26">
        <v>2022</v>
      </c>
      <c r="K7" s="26">
        <v>2023</v>
      </c>
      <c r="L7" s="26">
        <v>2024</v>
      </c>
      <c r="M7" s="58"/>
      <c r="N7" s="4"/>
      <c r="O7" s="4"/>
      <c r="P7" s="4"/>
    </row>
    <row r="8" spans="1:16" ht="12.75">
      <c r="A8" s="59"/>
      <c r="B8" s="60"/>
      <c r="C8" s="61"/>
      <c r="D8" s="27"/>
      <c r="E8" s="27"/>
      <c r="F8" s="27"/>
      <c r="G8" s="27"/>
      <c r="H8" s="27"/>
      <c r="I8" s="27"/>
      <c r="J8" s="27"/>
      <c r="K8" s="27"/>
      <c r="L8" s="27"/>
      <c r="M8" s="55"/>
      <c r="N8" s="31"/>
      <c r="O8" s="31"/>
      <c r="P8" s="31"/>
    </row>
    <row r="9" spans="1:16" ht="15">
      <c r="A9" s="59"/>
      <c r="B9" s="72" t="s">
        <v>36</v>
      </c>
      <c r="C9" s="73"/>
      <c r="D9" s="73"/>
      <c r="E9" s="73"/>
      <c r="F9" s="73"/>
      <c r="G9" s="73"/>
      <c r="H9" s="73"/>
      <c r="I9" s="73"/>
      <c r="J9" s="73"/>
      <c r="K9" s="74"/>
      <c r="L9" s="38"/>
      <c r="M9" s="62"/>
      <c r="N9" s="32"/>
      <c r="O9" s="32"/>
      <c r="P9" s="32"/>
    </row>
    <row r="10" spans="1:16" ht="38.25">
      <c r="A10" s="59">
        <v>1</v>
      </c>
      <c r="B10" s="7" t="s">
        <v>37</v>
      </c>
      <c r="C10" s="11" t="s">
        <v>5</v>
      </c>
      <c r="D10" s="11">
        <v>195</v>
      </c>
      <c r="E10" s="11">
        <v>206</v>
      </c>
      <c r="F10" s="14">
        <f>295/1.3963</f>
        <v>211.2726491441667</v>
      </c>
      <c r="G10" s="14">
        <f>291/1.39</f>
        <v>209.3525179856115</v>
      </c>
      <c r="H10" s="14">
        <f>295/1.362</f>
        <v>216.59324522760645</v>
      </c>
      <c r="I10" s="14">
        <f>(305/13459)*10000</f>
        <v>226.61416152760236</v>
      </c>
      <c r="J10" s="14">
        <f>(306/13410)*10000</f>
        <v>228.18791946308724</v>
      </c>
      <c r="K10" s="14">
        <f>(307/13280)*10000</f>
        <v>231.17469879518072</v>
      </c>
      <c r="L10" s="14">
        <f>(307/13140)*10000</f>
        <v>233.6377473363775</v>
      </c>
      <c r="M10" s="63"/>
      <c r="N10" s="4"/>
      <c r="O10" s="4"/>
      <c r="P10" s="4"/>
    </row>
    <row r="11" spans="1:16" ht="94.5" customHeight="1">
      <c r="A11" s="59">
        <v>2</v>
      </c>
      <c r="B11" s="7" t="s">
        <v>38</v>
      </c>
      <c r="C11" s="11" t="s">
        <v>34</v>
      </c>
      <c r="D11" s="11">
        <v>34.8</v>
      </c>
      <c r="E11" s="11">
        <v>59.5</v>
      </c>
      <c r="F11" s="11">
        <v>74.3</v>
      </c>
      <c r="G11" s="11">
        <v>59.1</v>
      </c>
      <c r="H11" s="11">
        <v>59.3</v>
      </c>
      <c r="I11" s="11">
        <v>59.3</v>
      </c>
      <c r="J11" s="11">
        <v>59.4</v>
      </c>
      <c r="K11" s="11">
        <v>59.4</v>
      </c>
      <c r="L11" s="11">
        <v>59.5</v>
      </c>
      <c r="M11" s="63"/>
      <c r="N11" s="4"/>
      <c r="O11" s="4"/>
      <c r="P11" s="4"/>
    </row>
    <row r="12" spans="1:16" ht="38.25">
      <c r="A12" s="59">
        <v>3</v>
      </c>
      <c r="B12" s="7" t="s">
        <v>39</v>
      </c>
      <c r="C12" s="11" t="s">
        <v>3</v>
      </c>
      <c r="D12" s="11">
        <v>17944.9</v>
      </c>
      <c r="E12" s="11">
        <v>20448.3</v>
      </c>
      <c r="F12" s="17">
        <f>265700/F69</f>
        <v>19028.86199240851</v>
      </c>
      <c r="G12" s="17">
        <f>(315300-6900)/G69</f>
        <v>22187.05035971223</v>
      </c>
      <c r="H12" s="17">
        <f>(503400-69600)/H69</f>
        <v>31850.220264317184</v>
      </c>
      <c r="I12" s="17">
        <f>(464000-0)/I69</f>
        <v>34475.07244223196</v>
      </c>
      <c r="J12" s="17">
        <f>(419200-0)/J69</f>
        <v>31260.253542132737</v>
      </c>
      <c r="K12" s="17">
        <f>(536100-92700)/K69</f>
        <v>33388.55421686747</v>
      </c>
      <c r="L12" s="17">
        <f>(536100-92700)/L69</f>
        <v>33744.29223744292</v>
      </c>
      <c r="M12" s="63"/>
      <c r="N12" s="4"/>
      <c r="O12" s="4"/>
      <c r="P12" s="4"/>
    </row>
    <row r="13" spans="1:16" ht="78.75" customHeight="1">
      <c r="A13" s="59">
        <v>4</v>
      </c>
      <c r="B13" s="7" t="s">
        <v>0</v>
      </c>
      <c r="C13" s="11" t="s">
        <v>34</v>
      </c>
      <c r="D13" s="11">
        <v>80</v>
      </c>
      <c r="E13" s="11">
        <v>82</v>
      </c>
      <c r="F13" s="14">
        <v>97</v>
      </c>
      <c r="G13" s="14">
        <v>97.5</v>
      </c>
      <c r="H13" s="14">
        <v>99</v>
      </c>
      <c r="I13" s="14">
        <v>99</v>
      </c>
      <c r="J13" s="14">
        <v>99</v>
      </c>
      <c r="K13" s="14">
        <v>99</v>
      </c>
      <c r="L13" s="14">
        <v>99</v>
      </c>
      <c r="M13" s="63"/>
      <c r="N13" s="4"/>
      <c r="O13" s="4"/>
      <c r="P13" s="4"/>
    </row>
    <row r="14" spans="1:16" ht="40.5" customHeight="1">
      <c r="A14" s="59">
        <v>5</v>
      </c>
      <c r="B14" s="7" t="s">
        <v>40</v>
      </c>
      <c r="C14" s="11" t="s">
        <v>34</v>
      </c>
      <c r="D14" s="11">
        <v>100</v>
      </c>
      <c r="E14" s="11">
        <v>100</v>
      </c>
      <c r="F14" s="11">
        <v>100</v>
      </c>
      <c r="G14" s="11">
        <v>86</v>
      </c>
      <c r="H14" s="11">
        <v>100</v>
      </c>
      <c r="I14" s="11">
        <v>100</v>
      </c>
      <c r="J14" s="11">
        <v>100</v>
      </c>
      <c r="K14" s="11">
        <v>100</v>
      </c>
      <c r="L14" s="11">
        <v>100</v>
      </c>
      <c r="M14" s="63"/>
      <c r="N14" s="4"/>
      <c r="O14" s="4"/>
      <c r="P14" s="2" t="s">
        <v>121</v>
      </c>
    </row>
    <row r="15" spans="1:16" ht="78" customHeight="1">
      <c r="A15" s="59">
        <v>6</v>
      </c>
      <c r="B15" s="7" t="s">
        <v>19</v>
      </c>
      <c r="C15" s="11" t="s">
        <v>34</v>
      </c>
      <c r="D15" s="11">
        <v>41.2</v>
      </c>
      <c r="E15" s="11">
        <v>36.56</v>
      </c>
      <c r="F15" s="11">
        <v>30.2</v>
      </c>
      <c r="G15" s="11">
        <v>29.1</v>
      </c>
      <c r="H15" s="11">
        <v>27.2</v>
      </c>
      <c r="I15" s="11">
        <v>27</v>
      </c>
      <c r="J15" s="11">
        <v>26.9</v>
      </c>
      <c r="K15" s="11">
        <v>26.8</v>
      </c>
      <c r="L15" s="11">
        <v>26.7</v>
      </c>
      <c r="M15" s="63"/>
      <c r="N15" s="4"/>
      <c r="O15" s="4"/>
      <c r="P15" s="4"/>
    </row>
    <row r="16" spans="1:16" ht="91.5" customHeight="1">
      <c r="A16" s="59">
        <v>7</v>
      </c>
      <c r="B16" s="7" t="s">
        <v>35</v>
      </c>
      <c r="C16" s="11" t="s">
        <v>34</v>
      </c>
      <c r="D16" s="11">
        <v>25.3</v>
      </c>
      <c r="E16" s="11">
        <v>23.7</v>
      </c>
      <c r="F16" s="17">
        <f>788*100/F69/1000</f>
        <v>5.643486356800115</v>
      </c>
      <c r="G16" s="17">
        <v>8.4</v>
      </c>
      <c r="H16" s="17">
        <v>7.5</v>
      </c>
      <c r="I16" s="17">
        <v>10.6</v>
      </c>
      <c r="J16" s="17">
        <v>10.4</v>
      </c>
      <c r="K16" s="17">
        <v>10.3</v>
      </c>
      <c r="L16" s="17">
        <v>10.2</v>
      </c>
      <c r="M16" s="63"/>
      <c r="N16" s="4"/>
      <c r="O16" s="4"/>
      <c r="P16" s="4"/>
    </row>
    <row r="17" spans="1:16" ht="38.25">
      <c r="A17" s="59">
        <v>8</v>
      </c>
      <c r="B17" s="7" t="s">
        <v>2</v>
      </c>
      <c r="C17" s="11" t="s">
        <v>3</v>
      </c>
      <c r="D17" s="11"/>
      <c r="E17" s="11"/>
      <c r="F17" s="11"/>
      <c r="G17" s="11"/>
      <c r="H17" s="11"/>
      <c r="I17" s="11"/>
      <c r="J17" s="11"/>
      <c r="K17" s="11"/>
      <c r="L17" s="11"/>
      <c r="M17" s="63"/>
      <c r="N17" s="4"/>
      <c r="O17" s="4"/>
      <c r="P17" s="4"/>
    </row>
    <row r="18" spans="1:16" ht="25.5">
      <c r="A18" s="59"/>
      <c r="B18" s="36" t="s">
        <v>41</v>
      </c>
      <c r="C18" s="11"/>
      <c r="D18" s="11">
        <v>24144</v>
      </c>
      <c r="E18" s="11">
        <v>26854.7</v>
      </c>
      <c r="F18" s="11">
        <v>29743.8</v>
      </c>
      <c r="G18" s="11">
        <v>32147.9</v>
      </c>
      <c r="H18" s="11">
        <v>35922.8</v>
      </c>
      <c r="I18" s="11">
        <v>38649.8</v>
      </c>
      <c r="J18" s="11">
        <v>41355.3</v>
      </c>
      <c r="K18" s="11">
        <v>43836.6</v>
      </c>
      <c r="L18" s="11">
        <v>46028.4</v>
      </c>
      <c r="M18" s="63"/>
      <c r="N18" s="4"/>
      <c r="O18" s="4"/>
      <c r="P18" s="4"/>
    </row>
    <row r="19" spans="1:16" ht="28.5" customHeight="1">
      <c r="A19" s="59"/>
      <c r="B19" s="36" t="s">
        <v>18</v>
      </c>
      <c r="C19" s="11"/>
      <c r="D19" s="11">
        <v>12754.7</v>
      </c>
      <c r="E19" s="11">
        <v>18811.8</v>
      </c>
      <c r="F19" s="11">
        <v>21020.6</v>
      </c>
      <c r="G19" s="20">
        <v>21790</v>
      </c>
      <c r="H19" s="20">
        <v>19626.2</v>
      </c>
      <c r="I19" s="20">
        <v>22304.5</v>
      </c>
      <c r="J19" s="20">
        <v>25204</v>
      </c>
      <c r="K19" s="34">
        <v>27820</v>
      </c>
      <c r="L19" s="20">
        <v>29842</v>
      </c>
      <c r="M19" s="7"/>
      <c r="N19" s="5"/>
      <c r="O19" s="5"/>
      <c r="P19" s="5"/>
    </row>
    <row r="20" spans="1:16" ht="28.5" customHeight="1">
      <c r="A20" s="59"/>
      <c r="B20" s="36" t="s">
        <v>42</v>
      </c>
      <c r="C20" s="11"/>
      <c r="D20" s="11">
        <v>17258.3</v>
      </c>
      <c r="E20" s="11">
        <v>18769.6</v>
      </c>
      <c r="F20" s="11">
        <v>19500</v>
      </c>
      <c r="G20" s="20">
        <v>20714.9</v>
      </c>
      <c r="H20" s="20">
        <v>24986.1</v>
      </c>
      <c r="I20" s="20">
        <v>26435.1</v>
      </c>
      <c r="J20" s="20">
        <v>27968.3</v>
      </c>
      <c r="K20" s="34">
        <v>29366.7</v>
      </c>
      <c r="L20" s="20">
        <v>30835.1</v>
      </c>
      <c r="M20" s="63"/>
      <c r="N20" s="4"/>
      <c r="O20" s="4"/>
      <c r="P20" s="4"/>
    </row>
    <row r="21" spans="1:16" ht="28.5" customHeight="1">
      <c r="A21" s="59"/>
      <c r="B21" s="36" t="s">
        <v>4</v>
      </c>
      <c r="C21" s="11"/>
      <c r="D21" s="11">
        <v>19918.1</v>
      </c>
      <c r="E21" s="11">
        <v>22080.8</v>
      </c>
      <c r="F21" s="11">
        <v>23919.1</v>
      </c>
      <c r="G21" s="20">
        <v>24529.1</v>
      </c>
      <c r="H21" s="20">
        <v>28101.2</v>
      </c>
      <c r="I21" s="20">
        <v>33262.6</v>
      </c>
      <c r="J21" s="20">
        <v>35310</v>
      </c>
      <c r="K21" s="34">
        <v>36890</v>
      </c>
      <c r="L21" s="20">
        <v>37913</v>
      </c>
      <c r="M21" s="63"/>
      <c r="N21" s="4"/>
      <c r="O21" s="4"/>
      <c r="P21" s="4"/>
    </row>
    <row r="22" spans="1:16" ht="25.5">
      <c r="A22" s="59"/>
      <c r="B22" s="36" t="s">
        <v>43</v>
      </c>
      <c r="C22" s="11"/>
      <c r="D22" s="11">
        <v>10849.3</v>
      </c>
      <c r="E22" s="11">
        <v>16040.2</v>
      </c>
      <c r="F22" s="11">
        <v>19232</v>
      </c>
      <c r="G22" s="13">
        <v>20318.6</v>
      </c>
      <c r="H22" s="13">
        <v>21899.7</v>
      </c>
      <c r="I22" s="13">
        <v>24946.9</v>
      </c>
      <c r="J22" s="13">
        <v>26482.4</v>
      </c>
      <c r="K22" s="13">
        <v>27667.4</v>
      </c>
      <c r="L22" s="13">
        <v>28434.6</v>
      </c>
      <c r="M22" s="63"/>
      <c r="N22" s="4"/>
      <c r="O22" s="4"/>
      <c r="P22" s="4"/>
    </row>
    <row r="23" spans="1:16" ht="25.5">
      <c r="A23" s="59"/>
      <c r="B23" s="36" t="s">
        <v>44</v>
      </c>
      <c r="C23" s="11"/>
      <c r="D23" s="11">
        <v>27377.8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63"/>
      <c r="N23" s="4"/>
      <c r="O23" s="4"/>
      <c r="P23" s="4"/>
    </row>
    <row r="24" spans="1:16" ht="15">
      <c r="A24" s="59"/>
      <c r="B24" s="84" t="s">
        <v>45</v>
      </c>
      <c r="C24" s="85"/>
      <c r="D24" s="85"/>
      <c r="E24" s="85"/>
      <c r="F24" s="85"/>
      <c r="G24" s="85"/>
      <c r="H24" s="85"/>
      <c r="I24" s="85"/>
      <c r="J24" s="85"/>
      <c r="K24" s="86"/>
      <c r="L24" s="47"/>
      <c r="M24" s="43"/>
      <c r="N24" s="33"/>
      <c r="O24" s="33"/>
      <c r="P24" s="33"/>
    </row>
    <row r="25" spans="1:16" ht="78" customHeight="1">
      <c r="A25" s="59">
        <v>9</v>
      </c>
      <c r="B25" s="7" t="s">
        <v>46</v>
      </c>
      <c r="C25" s="11" t="s">
        <v>34</v>
      </c>
      <c r="D25" s="11">
        <v>56.3</v>
      </c>
      <c r="E25" s="11">
        <v>71</v>
      </c>
      <c r="F25" s="11">
        <v>52.7</v>
      </c>
      <c r="G25" s="34">
        <v>59</v>
      </c>
      <c r="H25" s="37">
        <v>68.6</v>
      </c>
      <c r="I25" s="37">
        <v>68.5</v>
      </c>
      <c r="J25" s="37">
        <v>68</v>
      </c>
      <c r="K25" s="37">
        <v>72.2</v>
      </c>
      <c r="L25" s="45">
        <v>74.6</v>
      </c>
      <c r="M25" s="64"/>
      <c r="N25" s="4"/>
      <c r="O25" s="4"/>
      <c r="P25" s="4"/>
    </row>
    <row r="26" spans="1:16" ht="63.75" customHeight="1">
      <c r="A26" s="59">
        <v>10</v>
      </c>
      <c r="B26" s="7" t="s">
        <v>47</v>
      </c>
      <c r="C26" s="11" t="s">
        <v>34</v>
      </c>
      <c r="D26" s="11">
        <v>8.38</v>
      </c>
      <c r="E26" s="11">
        <v>12</v>
      </c>
      <c r="F26" s="11">
        <v>4.3</v>
      </c>
      <c r="G26" s="34">
        <v>3.9</v>
      </c>
      <c r="H26" s="37">
        <v>4.2</v>
      </c>
      <c r="I26" s="37">
        <v>4.1</v>
      </c>
      <c r="J26" s="37">
        <v>3.9</v>
      </c>
      <c r="K26" s="37">
        <v>3.5</v>
      </c>
      <c r="L26" s="45">
        <v>3.1</v>
      </c>
      <c r="M26" s="64"/>
      <c r="N26" s="4"/>
      <c r="O26" s="4"/>
      <c r="P26" s="4"/>
    </row>
    <row r="27" spans="1:16" ht="94.5" customHeight="1">
      <c r="A27" s="59">
        <v>11</v>
      </c>
      <c r="B27" s="7" t="s">
        <v>48</v>
      </c>
      <c r="C27" s="11" t="s">
        <v>34</v>
      </c>
      <c r="D27" s="11">
        <v>0</v>
      </c>
      <c r="E27" s="11">
        <v>0</v>
      </c>
      <c r="F27" s="11">
        <v>0</v>
      </c>
      <c r="G27" s="20">
        <v>0</v>
      </c>
      <c r="H27" s="35">
        <v>0</v>
      </c>
      <c r="I27" s="35">
        <v>0</v>
      </c>
      <c r="J27" s="35">
        <v>0</v>
      </c>
      <c r="K27" s="35">
        <v>0</v>
      </c>
      <c r="L27" s="28">
        <v>0</v>
      </c>
      <c r="M27" s="63"/>
      <c r="N27" s="4"/>
      <c r="O27" s="4"/>
      <c r="P27" s="4"/>
    </row>
    <row r="28" spans="1:16" ht="15" customHeight="1">
      <c r="A28" s="59"/>
      <c r="B28" s="81" t="s">
        <v>49</v>
      </c>
      <c r="C28" s="82"/>
      <c r="D28" s="82"/>
      <c r="E28" s="82"/>
      <c r="F28" s="82"/>
      <c r="G28" s="82"/>
      <c r="H28" s="82"/>
      <c r="I28" s="82"/>
      <c r="J28" s="82"/>
      <c r="K28" s="83"/>
      <c r="L28" s="38"/>
      <c r="M28" s="63"/>
      <c r="N28" s="4"/>
      <c r="O28" s="4"/>
      <c r="P28" s="4"/>
    </row>
    <row r="29" spans="1:16" ht="93.75" customHeight="1">
      <c r="A29" s="59">
        <v>13</v>
      </c>
      <c r="B29" s="7" t="s">
        <v>50</v>
      </c>
      <c r="C29" s="39" t="s">
        <v>34</v>
      </c>
      <c r="D29" s="11">
        <v>0</v>
      </c>
      <c r="E29" s="11">
        <v>0</v>
      </c>
      <c r="F29" s="11">
        <v>0</v>
      </c>
      <c r="G29" s="20">
        <v>0</v>
      </c>
      <c r="H29" s="20">
        <v>0</v>
      </c>
      <c r="I29" s="20">
        <v>0</v>
      </c>
      <c r="J29" s="20">
        <v>0</v>
      </c>
      <c r="K29" s="34">
        <v>0</v>
      </c>
      <c r="L29" s="11">
        <v>0</v>
      </c>
      <c r="M29" s="63"/>
      <c r="N29" s="4"/>
      <c r="O29" s="4"/>
      <c r="P29" s="4"/>
    </row>
    <row r="30" spans="1:16" ht="76.5">
      <c r="A30" s="59">
        <v>14</v>
      </c>
      <c r="B30" s="7" t="s">
        <v>51</v>
      </c>
      <c r="C30" s="39" t="s">
        <v>34</v>
      </c>
      <c r="D30" s="11">
        <v>100</v>
      </c>
      <c r="E30" s="11">
        <v>100</v>
      </c>
      <c r="F30" s="11">
        <v>100</v>
      </c>
      <c r="G30" s="20">
        <v>100</v>
      </c>
      <c r="H30" s="20">
        <v>100</v>
      </c>
      <c r="I30" s="20">
        <v>100</v>
      </c>
      <c r="J30" s="20">
        <v>100</v>
      </c>
      <c r="K30" s="34">
        <v>100</v>
      </c>
      <c r="L30" s="11">
        <v>100</v>
      </c>
      <c r="M30" s="63"/>
      <c r="N30" s="4"/>
      <c r="O30" s="4"/>
      <c r="P30" s="4"/>
    </row>
    <row r="31" spans="1:16" ht="89.25">
      <c r="A31" s="59">
        <v>15</v>
      </c>
      <c r="B31" s="7" t="s">
        <v>52</v>
      </c>
      <c r="C31" s="11" t="s">
        <v>34</v>
      </c>
      <c r="D31" s="11">
        <v>0</v>
      </c>
      <c r="E31" s="11">
        <v>0</v>
      </c>
      <c r="F31" s="11">
        <v>0</v>
      </c>
      <c r="G31" s="20">
        <v>10</v>
      </c>
      <c r="H31" s="20">
        <v>50</v>
      </c>
      <c r="I31" s="20">
        <v>30</v>
      </c>
      <c r="J31" s="20">
        <v>20</v>
      </c>
      <c r="K31" s="34">
        <v>10</v>
      </c>
      <c r="L31" s="11">
        <v>0</v>
      </c>
      <c r="M31" s="63"/>
      <c r="N31" s="4"/>
      <c r="O31" s="4"/>
      <c r="P31" s="4"/>
    </row>
    <row r="32" spans="1:16" ht="51">
      <c r="A32" s="59">
        <v>16</v>
      </c>
      <c r="B32" s="7" t="s">
        <v>21</v>
      </c>
      <c r="C32" s="11" t="s">
        <v>34</v>
      </c>
      <c r="D32" s="11">
        <v>98</v>
      </c>
      <c r="E32" s="11">
        <v>98</v>
      </c>
      <c r="F32" s="11">
        <v>86.3</v>
      </c>
      <c r="G32" s="20">
        <v>86.8</v>
      </c>
      <c r="H32" s="20">
        <v>87.1</v>
      </c>
      <c r="I32" s="20">
        <v>86.9</v>
      </c>
      <c r="J32" s="20">
        <v>86.5</v>
      </c>
      <c r="K32" s="34">
        <v>82.5</v>
      </c>
      <c r="L32" s="11">
        <v>81.1</v>
      </c>
      <c r="M32" s="63"/>
      <c r="N32" s="4"/>
      <c r="O32" s="4"/>
      <c r="P32" s="4"/>
    </row>
    <row r="33" spans="1:16" ht="76.5">
      <c r="A33" s="59">
        <v>17</v>
      </c>
      <c r="B33" s="7" t="s">
        <v>53</v>
      </c>
      <c r="C33" s="11" t="s">
        <v>34</v>
      </c>
      <c r="D33" s="11">
        <v>0</v>
      </c>
      <c r="E33" s="11">
        <v>0</v>
      </c>
      <c r="F33" s="11">
        <v>0</v>
      </c>
      <c r="G33" s="20">
        <v>0</v>
      </c>
      <c r="H33" s="20">
        <v>0</v>
      </c>
      <c r="I33" s="20">
        <v>0</v>
      </c>
      <c r="J33" s="20">
        <v>0</v>
      </c>
      <c r="K33" s="34">
        <v>0</v>
      </c>
      <c r="L33" s="11">
        <v>0</v>
      </c>
      <c r="M33" s="63"/>
      <c r="N33" s="4"/>
      <c r="O33" s="4"/>
      <c r="P33" s="4"/>
    </row>
    <row r="34" spans="1:16" ht="68.25" customHeight="1">
      <c r="A34" s="59">
        <v>18</v>
      </c>
      <c r="B34" s="7" t="s">
        <v>54</v>
      </c>
      <c r="C34" s="11" t="s">
        <v>10</v>
      </c>
      <c r="D34" s="11">
        <v>54.2</v>
      </c>
      <c r="E34" s="11">
        <v>73.9</v>
      </c>
      <c r="F34" s="17">
        <f>118417190/1617/1000</f>
        <v>73.23264687693259</v>
      </c>
      <c r="G34" s="21">
        <v>78.4</v>
      </c>
      <c r="H34" s="21">
        <v>79.5</v>
      </c>
      <c r="I34" s="21">
        <v>151.4</v>
      </c>
      <c r="J34" s="21">
        <v>178</v>
      </c>
      <c r="K34" s="65">
        <v>185</v>
      </c>
      <c r="L34" s="21">
        <v>191</v>
      </c>
      <c r="M34" s="63"/>
      <c r="N34" s="4"/>
      <c r="O34" s="4"/>
      <c r="P34" s="4"/>
    </row>
    <row r="35" spans="1:16" ht="106.5" customHeight="1">
      <c r="A35" s="59">
        <v>19</v>
      </c>
      <c r="B35" s="7" t="s">
        <v>55</v>
      </c>
      <c r="C35" s="11" t="s">
        <v>34</v>
      </c>
      <c r="D35" s="11">
        <v>72</v>
      </c>
      <c r="E35" s="11">
        <v>68</v>
      </c>
      <c r="F35" s="11">
        <v>65</v>
      </c>
      <c r="G35" s="20">
        <v>100</v>
      </c>
      <c r="H35" s="20">
        <v>100</v>
      </c>
      <c r="I35" s="20">
        <v>100</v>
      </c>
      <c r="J35" s="20">
        <v>100</v>
      </c>
      <c r="K35" s="34">
        <v>100</v>
      </c>
      <c r="L35" s="11">
        <v>100</v>
      </c>
      <c r="M35" s="63"/>
      <c r="N35" s="4"/>
      <c r="O35" s="4"/>
      <c r="P35" s="4"/>
    </row>
    <row r="36" spans="1:16" ht="15">
      <c r="A36" s="59"/>
      <c r="B36" s="79" t="s">
        <v>59</v>
      </c>
      <c r="C36" s="80"/>
      <c r="D36" s="80"/>
      <c r="E36" s="80"/>
      <c r="F36" s="80"/>
      <c r="G36" s="80"/>
      <c r="H36" s="80"/>
      <c r="I36" s="80"/>
      <c r="J36" s="80"/>
      <c r="K36" s="80"/>
      <c r="L36" s="66"/>
      <c r="M36" s="64"/>
      <c r="N36" s="4"/>
      <c r="O36" s="4"/>
      <c r="P36" s="4"/>
    </row>
    <row r="37" spans="1:16" ht="38.25">
      <c r="A37" s="59">
        <v>20</v>
      </c>
      <c r="B37" s="7" t="s">
        <v>56</v>
      </c>
      <c r="C37" s="11" t="s">
        <v>34</v>
      </c>
      <c r="D37" s="11"/>
      <c r="E37" s="11"/>
      <c r="F37" s="13" t="s">
        <v>115</v>
      </c>
      <c r="G37" s="13"/>
      <c r="H37" s="13"/>
      <c r="I37" s="13"/>
      <c r="J37" s="13"/>
      <c r="K37" s="13"/>
      <c r="L37" s="13"/>
      <c r="M37" s="63"/>
      <c r="N37" s="4"/>
      <c r="O37" s="4"/>
      <c r="P37" s="4"/>
    </row>
    <row r="38" spans="1:16" ht="25.5">
      <c r="A38" s="59"/>
      <c r="B38" s="36" t="s">
        <v>22</v>
      </c>
      <c r="C38" s="11"/>
      <c r="D38" s="11">
        <v>122.4</v>
      </c>
      <c r="E38" s="11">
        <v>122.5</v>
      </c>
      <c r="F38" s="13">
        <v>100</v>
      </c>
      <c r="G38" s="13">
        <v>100</v>
      </c>
      <c r="H38" s="13">
        <v>100</v>
      </c>
      <c r="I38" s="13">
        <v>100</v>
      </c>
      <c r="J38" s="13">
        <v>100</v>
      </c>
      <c r="K38" s="13">
        <v>100</v>
      </c>
      <c r="L38" s="13">
        <v>100</v>
      </c>
      <c r="M38" s="63"/>
      <c r="N38" s="4"/>
      <c r="O38" s="4"/>
      <c r="P38" s="4"/>
    </row>
    <row r="39" spans="1:16" ht="12.75">
      <c r="A39" s="59"/>
      <c r="B39" s="36" t="s">
        <v>23</v>
      </c>
      <c r="C39" s="11"/>
      <c r="D39" s="11">
        <v>96.6</v>
      </c>
      <c r="E39" s="11">
        <v>96.7</v>
      </c>
      <c r="F39" s="13">
        <v>100</v>
      </c>
      <c r="G39" s="13">
        <v>100</v>
      </c>
      <c r="H39" s="13">
        <v>100</v>
      </c>
      <c r="I39" s="13">
        <v>100</v>
      </c>
      <c r="J39" s="13">
        <v>100</v>
      </c>
      <c r="K39" s="13">
        <v>100</v>
      </c>
      <c r="L39" s="13">
        <v>100</v>
      </c>
      <c r="M39" s="63"/>
      <c r="N39" s="4"/>
      <c r="O39" s="4"/>
      <c r="P39" s="4"/>
    </row>
    <row r="40" spans="1:16" ht="12.75">
      <c r="A40" s="59"/>
      <c r="B40" s="36" t="s">
        <v>24</v>
      </c>
      <c r="C40" s="11"/>
      <c r="D40" s="11">
        <v>0</v>
      </c>
      <c r="E40" s="11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63"/>
      <c r="N40" s="4"/>
      <c r="O40" s="4"/>
      <c r="P40" s="4"/>
    </row>
    <row r="41" spans="1:16" ht="76.5">
      <c r="A41" s="59">
        <v>21</v>
      </c>
      <c r="B41" s="7" t="s">
        <v>57</v>
      </c>
      <c r="C41" s="11" t="s">
        <v>34</v>
      </c>
      <c r="D41" s="11">
        <v>18</v>
      </c>
      <c r="E41" s="11">
        <v>18</v>
      </c>
      <c r="F41" s="13">
        <f>6*100/20</f>
        <v>30</v>
      </c>
      <c r="G41" s="67">
        <f>6*100/18</f>
        <v>33.333333333333336</v>
      </c>
      <c r="H41" s="67">
        <v>28</v>
      </c>
      <c r="I41" s="67">
        <v>25</v>
      </c>
      <c r="J41" s="67">
        <v>24</v>
      </c>
      <c r="K41" s="67">
        <v>22</v>
      </c>
      <c r="L41" s="67">
        <v>20</v>
      </c>
      <c r="M41" s="63"/>
      <c r="N41" s="4"/>
      <c r="O41" s="4"/>
      <c r="P41" s="4"/>
    </row>
    <row r="42" spans="1:16" ht="89.25">
      <c r="A42" s="59">
        <v>22</v>
      </c>
      <c r="B42" s="7" t="s">
        <v>58</v>
      </c>
      <c r="C42" s="11" t="s">
        <v>34</v>
      </c>
      <c r="D42" s="11">
        <v>0</v>
      </c>
      <c r="E42" s="11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63"/>
      <c r="N42" s="4"/>
      <c r="O42" s="4"/>
      <c r="P42" s="4"/>
    </row>
    <row r="43" spans="1:16" ht="15">
      <c r="A43" s="59"/>
      <c r="B43" s="72" t="s">
        <v>60</v>
      </c>
      <c r="C43" s="73"/>
      <c r="D43" s="73"/>
      <c r="E43" s="73"/>
      <c r="F43" s="73"/>
      <c r="G43" s="73"/>
      <c r="H43" s="73"/>
      <c r="I43" s="73"/>
      <c r="J43" s="73"/>
      <c r="K43" s="74"/>
      <c r="L43" s="38"/>
      <c r="M43" s="63"/>
      <c r="N43" s="4"/>
      <c r="O43" s="4"/>
      <c r="P43" s="4"/>
    </row>
    <row r="44" spans="1:16" ht="38.25">
      <c r="A44" s="59">
        <v>23</v>
      </c>
      <c r="B44" s="7" t="s">
        <v>61</v>
      </c>
      <c r="C44" s="11" t="s">
        <v>34</v>
      </c>
      <c r="D44" s="11">
        <v>37</v>
      </c>
      <c r="E44" s="11">
        <v>38</v>
      </c>
      <c r="F44" s="11">
        <v>39</v>
      </c>
      <c r="G44" s="13">
        <v>43</v>
      </c>
      <c r="H44" s="13">
        <v>61</v>
      </c>
      <c r="I44" s="13">
        <v>65</v>
      </c>
      <c r="J44" s="13">
        <v>70</v>
      </c>
      <c r="K44" s="13">
        <v>72</v>
      </c>
      <c r="L44" s="13">
        <v>75</v>
      </c>
      <c r="M44" s="63"/>
      <c r="N44" s="4"/>
      <c r="O44" s="4"/>
      <c r="P44" s="4"/>
    </row>
    <row r="45" spans="1:16" ht="63.75">
      <c r="A45" s="68" t="s">
        <v>103</v>
      </c>
      <c r="B45" s="7" t="s">
        <v>102</v>
      </c>
      <c r="C45" s="11" t="s">
        <v>34</v>
      </c>
      <c r="D45" s="11">
        <v>72</v>
      </c>
      <c r="E45" s="11">
        <v>75</v>
      </c>
      <c r="F45" s="11">
        <v>98</v>
      </c>
      <c r="G45" s="13">
        <v>98</v>
      </c>
      <c r="H45" s="13">
        <v>99</v>
      </c>
      <c r="I45" s="13">
        <v>99</v>
      </c>
      <c r="J45" s="13">
        <v>99</v>
      </c>
      <c r="K45" s="13">
        <v>99</v>
      </c>
      <c r="L45" s="13">
        <v>99</v>
      </c>
      <c r="M45" s="63"/>
      <c r="N45" s="4"/>
      <c r="O45" s="4"/>
      <c r="P45" s="4"/>
    </row>
    <row r="46" spans="1:16" ht="15" customHeight="1">
      <c r="A46" s="59"/>
      <c r="B46" s="72" t="s">
        <v>62</v>
      </c>
      <c r="C46" s="73"/>
      <c r="D46" s="73"/>
      <c r="E46" s="73"/>
      <c r="F46" s="73"/>
      <c r="G46" s="73"/>
      <c r="H46" s="73"/>
      <c r="I46" s="73"/>
      <c r="J46" s="73"/>
      <c r="K46" s="74"/>
      <c r="L46" s="38"/>
      <c r="M46" s="63"/>
      <c r="N46" s="4"/>
      <c r="O46" s="4"/>
      <c r="P46" s="4"/>
    </row>
    <row r="47" spans="1:16" ht="38.25">
      <c r="A47" s="59">
        <v>24</v>
      </c>
      <c r="B47" s="7" t="s">
        <v>63</v>
      </c>
      <c r="C47" s="11" t="s">
        <v>6</v>
      </c>
      <c r="D47" s="11">
        <v>35.6</v>
      </c>
      <c r="E47" s="11">
        <v>36.6</v>
      </c>
      <c r="F47" s="11">
        <v>37</v>
      </c>
      <c r="G47" s="11">
        <v>37.2</v>
      </c>
      <c r="H47" s="11">
        <v>38.3</v>
      </c>
      <c r="I47" s="17">
        <f>529.07/I69</f>
        <v>39.30975555390445</v>
      </c>
      <c r="J47" s="17">
        <f>(529.07+9.467)/J69</f>
        <v>40.15935868754661</v>
      </c>
      <c r="K47" s="17">
        <f>(529.07+9.467+6.64)/K69</f>
        <v>41.05248493975904</v>
      </c>
      <c r="L47" s="17">
        <f>(529.07+9.467+6.64+9.938)/L69</f>
        <v>42.24619482496195</v>
      </c>
      <c r="M47" s="63"/>
      <c r="N47" s="4"/>
      <c r="O47" s="4"/>
      <c r="P47" s="4"/>
    </row>
    <row r="48" spans="1:16" ht="12.75">
      <c r="A48" s="59"/>
      <c r="B48" s="36" t="s">
        <v>20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63"/>
      <c r="N48" s="4"/>
      <c r="O48" s="4"/>
      <c r="P48" s="4"/>
    </row>
    <row r="49" spans="1:25" ht="12.75">
      <c r="A49" s="59"/>
      <c r="B49" s="36" t="s">
        <v>64</v>
      </c>
      <c r="C49" s="11"/>
      <c r="D49" s="11">
        <v>0.3</v>
      </c>
      <c r="E49" s="11">
        <v>0.3</v>
      </c>
      <c r="F49" s="11">
        <v>0.4</v>
      </c>
      <c r="G49" s="11">
        <v>0.4</v>
      </c>
      <c r="H49" s="11">
        <v>0.42</v>
      </c>
      <c r="I49" s="17">
        <f>8.066/I69</f>
        <v>0.5993015825841445</v>
      </c>
      <c r="J49" s="17">
        <f>9.467/J69</f>
        <v>0.7059656972408651</v>
      </c>
      <c r="K49" s="11">
        <f>6.64/K69</f>
        <v>0.5</v>
      </c>
      <c r="L49" s="17">
        <f>9.935/L69</f>
        <v>0.7560882800608828</v>
      </c>
      <c r="M49" s="63"/>
      <c r="N49" s="48">
        <v>2021</v>
      </c>
      <c r="O49" s="4" t="s">
        <v>126</v>
      </c>
      <c r="P49" s="4" t="s">
        <v>122</v>
      </c>
      <c r="Q49" s="2" t="s">
        <v>119</v>
      </c>
      <c r="Y49" s="2" t="s">
        <v>118</v>
      </c>
    </row>
    <row r="50" spans="1:25" ht="39.75" customHeight="1">
      <c r="A50" s="59">
        <v>25</v>
      </c>
      <c r="B50" s="7" t="s">
        <v>65</v>
      </c>
      <c r="C50" s="11" t="s">
        <v>69</v>
      </c>
      <c r="D50" s="11">
        <v>5.75</v>
      </c>
      <c r="E50" s="11">
        <v>3.84</v>
      </c>
      <c r="F50" s="11">
        <v>9.9</v>
      </c>
      <c r="G50" s="11">
        <v>5.13</v>
      </c>
      <c r="H50" s="11">
        <v>2.7</v>
      </c>
      <c r="I50" s="11">
        <v>0.84</v>
      </c>
      <c r="J50" s="11">
        <v>3.2</v>
      </c>
      <c r="K50" s="11">
        <v>3.5</v>
      </c>
      <c r="L50" s="11">
        <v>3.5</v>
      </c>
      <c r="M50" s="63"/>
      <c r="N50" s="4"/>
      <c r="O50" s="4"/>
      <c r="P50" s="4" t="s">
        <v>124</v>
      </c>
      <c r="Q50" s="15" t="s">
        <v>116</v>
      </c>
      <c r="R50" s="16"/>
      <c r="S50" s="16"/>
      <c r="T50" s="16"/>
      <c r="U50" s="16"/>
      <c r="V50" s="16"/>
      <c r="W50" s="16"/>
      <c r="X50" s="16"/>
      <c r="Y50" s="12" t="s">
        <v>111</v>
      </c>
    </row>
    <row r="51" spans="1:25" ht="12.75">
      <c r="A51" s="59"/>
      <c r="B51" s="36" t="s">
        <v>20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63"/>
      <c r="N51" s="4"/>
      <c r="O51" s="4"/>
      <c r="Q51" s="15" t="s">
        <v>117</v>
      </c>
      <c r="R51" s="16"/>
      <c r="S51" s="16"/>
      <c r="T51" s="16"/>
      <c r="U51" s="16"/>
      <c r="V51" s="16"/>
      <c r="W51" s="16"/>
      <c r="X51" s="16"/>
      <c r="Y51" s="12" t="s">
        <v>112</v>
      </c>
    </row>
    <row r="52" spans="1:32" ht="76.5" customHeight="1">
      <c r="A52" s="59"/>
      <c r="B52" s="36" t="s">
        <v>66</v>
      </c>
      <c r="C52" s="11"/>
      <c r="D52" s="11">
        <v>4.13</v>
      </c>
      <c r="E52" s="11">
        <v>3.33</v>
      </c>
      <c r="F52" s="11">
        <v>3.31</v>
      </c>
      <c r="G52" s="11">
        <v>1.6</v>
      </c>
      <c r="H52" s="11">
        <v>1.5</v>
      </c>
      <c r="I52" s="11">
        <v>0.73</v>
      </c>
      <c r="J52" s="11">
        <v>2.1</v>
      </c>
      <c r="K52" s="11">
        <v>2.2</v>
      </c>
      <c r="L52" s="46">
        <v>2.2</v>
      </c>
      <c r="M52" s="69"/>
      <c r="N52" s="4" t="s">
        <v>128</v>
      </c>
      <c r="O52" s="4" t="s">
        <v>127</v>
      </c>
      <c r="P52" s="4" t="s">
        <v>123</v>
      </c>
      <c r="Q52" s="89" t="s">
        <v>120</v>
      </c>
      <c r="R52" s="89"/>
      <c r="S52" s="89"/>
      <c r="T52" s="89"/>
      <c r="U52" s="89"/>
      <c r="V52" s="89"/>
      <c r="W52" s="89"/>
      <c r="X52" s="89"/>
      <c r="Y52" s="87" t="s">
        <v>113</v>
      </c>
      <c r="Z52" s="87"/>
      <c r="AA52" s="87"/>
      <c r="AB52" s="87"/>
      <c r="AC52" s="87"/>
      <c r="AD52" s="87"/>
      <c r="AE52" s="87"/>
      <c r="AF52" s="88"/>
    </row>
    <row r="53" spans="1:16" ht="108" customHeight="1">
      <c r="A53" s="59">
        <v>26</v>
      </c>
      <c r="B53" s="7" t="s">
        <v>1</v>
      </c>
      <c r="C53" s="11" t="s">
        <v>6</v>
      </c>
      <c r="D53" s="11"/>
      <c r="E53" s="11"/>
      <c r="F53" s="11"/>
      <c r="G53" s="11"/>
      <c r="H53" s="11"/>
      <c r="I53" s="11"/>
      <c r="J53" s="11"/>
      <c r="K53" s="11"/>
      <c r="L53" s="11"/>
      <c r="M53" s="63"/>
      <c r="N53" s="4"/>
      <c r="O53" s="4"/>
      <c r="P53" s="4"/>
    </row>
    <row r="54" spans="1:16" ht="25.5">
      <c r="A54" s="59"/>
      <c r="B54" s="36" t="s">
        <v>67</v>
      </c>
      <c r="C54" s="11"/>
      <c r="D54" s="11">
        <v>85000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63"/>
      <c r="N54" s="4"/>
      <c r="O54" s="4"/>
      <c r="P54" s="4"/>
    </row>
    <row r="55" spans="1:16" ht="25.5">
      <c r="A55" s="59"/>
      <c r="B55" s="36" t="s">
        <v>68</v>
      </c>
      <c r="C55" s="11"/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63"/>
      <c r="N55" s="4"/>
      <c r="O55" s="4"/>
      <c r="P55" s="4"/>
    </row>
    <row r="56" spans="1:16" ht="15" customHeight="1">
      <c r="A56" s="59"/>
      <c r="B56" s="72" t="s">
        <v>70</v>
      </c>
      <c r="C56" s="73"/>
      <c r="D56" s="73"/>
      <c r="E56" s="73"/>
      <c r="F56" s="73"/>
      <c r="G56" s="73"/>
      <c r="H56" s="73"/>
      <c r="I56" s="73"/>
      <c r="J56" s="73"/>
      <c r="K56" s="74"/>
      <c r="L56" s="38"/>
      <c r="M56" s="63"/>
      <c r="N56" s="4"/>
      <c r="O56" s="4"/>
      <c r="P56" s="4"/>
    </row>
    <row r="57" spans="1:16" ht="105" customHeight="1">
      <c r="A57" s="59">
        <v>27</v>
      </c>
      <c r="B57" s="7" t="s">
        <v>71</v>
      </c>
      <c r="C57" s="11" t="s">
        <v>34</v>
      </c>
      <c r="D57" s="11">
        <v>98.4</v>
      </c>
      <c r="E57" s="11">
        <v>84.5</v>
      </c>
      <c r="F57" s="11">
        <v>100</v>
      </c>
      <c r="G57" s="11">
        <v>100</v>
      </c>
      <c r="H57" s="11">
        <v>100</v>
      </c>
      <c r="I57" s="11">
        <v>100</v>
      </c>
      <c r="J57" s="11">
        <v>100</v>
      </c>
      <c r="K57" s="11">
        <v>100</v>
      </c>
      <c r="L57" s="11">
        <v>100</v>
      </c>
      <c r="M57" s="63"/>
      <c r="N57" s="4"/>
      <c r="O57" s="4"/>
      <c r="P57" s="4"/>
    </row>
    <row r="58" spans="1:16" ht="255.75" customHeight="1">
      <c r="A58" s="59">
        <v>28</v>
      </c>
      <c r="B58" s="7" t="s">
        <v>72</v>
      </c>
      <c r="C58" s="11" t="s">
        <v>34</v>
      </c>
      <c r="D58" s="11">
        <v>80</v>
      </c>
      <c r="E58" s="11">
        <v>100</v>
      </c>
      <c r="F58" s="11">
        <v>100</v>
      </c>
      <c r="G58" s="11">
        <v>100</v>
      </c>
      <c r="H58" s="11">
        <v>100</v>
      </c>
      <c r="I58" s="11">
        <v>100</v>
      </c>
      <c r="J58" s="11">
        <v>100</v>
      </c>
      <c r="K58" s="11">
        <v>100</v>
      </c>
      <c r="L58" s="11">
        <v>100</v>
      </c>
      <c r="M58" s="63"/>
      <c r="N58" s="4"/>
      <c r="O58" s="4"/>
      <c r="P58" s="4"/>
    </row>
    <row r="59" spans="1:16" ht="65.25" customHeight="1">
      <c r="A59" s="59">
        <v>29</v>
      </c>
      <c r="B59" s="7" t="s">
        <v>7</v>
      </c>
      <c r="C59" s="11" t="s">
        <v>34</v>
      </c>
      <c r="D59" s="11">
        <v>100</v>
      </c>
      <c r="E59" s="11">
        <v>100</v>
      </c>
      <c r="F59" s="11">
        <v>100</v>
      </c>
      <c r="G59" s="11">
        <v>100</v>
      </c>
      <c r="H59" s="11">
        <v>100</v>
      </c>
      <c r="I59" s="11">
        <v>100</v>
      </c>
      <c r="J59" s="11">
        <v>100</v>
      </c>
      <c r="K59" s="11">
        <v>100</v>
      </c>
      <c r="L59" s="11">
        <v>100</v>
      </c>
      <c r="M59" s="63"/>
      <c r="N59" s="4"/>
      <c r="O59" s="4"/>
      <c r="P59" s="4"/>
    </row>
    <row r="60" spans="1:16" ht="76.5">
      <c r="A60" s="59">
        <v>30</v>
      </c>
      <c r="B60" s="7" t="s">
        <v>73</v>
      </c>
      <c r="C60" s="11" t="s">
        <v>34</v>
      </c>
      <c r="D60" s="11">
        <v>8</v>
      </c>
      <c r="E60" s="11">
        <v>8</v>
      </c>
      <c r="F60" s="11">
        <v>3.6</v>
      </c>
      <c r="G60" s="11">
        <v>21</v>
      </c>
      <c r="H60" s="11">
        <v>12.3</v>
      </c>
      <c r="I60" s="11">
        <v>24.1</v>
      </c>
      <c r="J60" s="11">
        <v>23.7</v>
      </c>
      <c r="K60" s="11">
        <v>23.8</v>
      </c>
      <c r="L60" s="11">
        <v>23.9</v>
      </c>
      <c r="M60" s="63"/>
      <c r="N60" s="4"/>
      <c r="O60" s="4"/>
      <c r="P60" s="4"/>
    </row>
    <row r="61" spans="1:16" ht="15" customHeight="1">
      <c r="A61" s="59"/>
      <c r="B61" s="72" t="s">
        <v>74</v>
      </c>
      <c r="C61" s="73"/>
      <c r="D61" s="73"/>
      <c r="E61" s="73"/>
      <c r="F61" s="73"/>
      <c r="G61" s="73"/>
      <c r="H61" s="73"/>
      <c r="I61" s="73"/>
      <c r="J61" s="73"/>
      <c r="K61" s="74"/>
      <c r="L61" s="38"/>
      <c r="M61" s="63"/>
      <c r="N61" s="4"/>
      <c r="O61" s="4"/>
      <c r="P61" s="4"/>
    </row>
    <row r="62" spans="1:16" ht="102.75" customHeight="1">
      <c r="A62" s="59">
        <v>31</v>
      </c>
      <c r="B62" s="7" t="s">
        <v>75</v>
      </c>
      <c r="C62" s="11" t="s">
        <v>34</v>
      </c>
      <c r="D62" s="11">
        <v>35.1</v>
      </c>
      <c r="E62" s="11">
        <v>30.39</v>
      </c>
      <c r="F62" s="11">
        <v>24.3</v>
      </c>
      <c r="G62" s="11">
        <v>20.1</v>
      </c>
      <c r="H62" s="11">
        <v>15.3</v>
      </c>
      <c r="I62" s="11">
        <v>18.1</v>
      </c>
      <c r="J62" s="11">
        <v>20.1</v>
      </c>
      <c r="K62" s="11">
        <v>25.6</v>
      </c>
      <c r="L62" s="11">
        <v>24.1</v>
      </c>
      <c r="M62" s="63"/>
      <c r="N62" s="4"/>
      <c r="O62" s="4"/>
      <c r="P62" s="4"/>
    </row>
    <row r="63" spans="1:16" ht="89.25">
      <c r="A63" s="59">
        <v>32</v>
      </c>
      <c r="B63" s="7" t="s">
        <v>76</v>
      </c>
      <c r="C63" s="11" t="s">
        <v>34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63"/>
      <c r="N63" s="4"/>
      <c r="O63" s="4"/>
      <c r="P63" s="4"/>
    </row>
    <row r="64" spans="1:16" ht="63.75">
      <c r="A64" s="59">
        <v>33</v>
      </c>
      <c r="B64" s="7" t="s">
        <v>17</v>
      </c>
      <c r="C64" s="11" t="s">
        <v>10</v>
      </c>
      <c r="D64" s="11">
        <v>2219.3</v>
      </c>
      <c r="E64" s="11">
        <v>8212.8</v>
      </c>
      <c r="F64" s="11">
        <v>8212.8</v>
      </c>
      <c r="G64" s="11">
        <v>0</v>
      </c>
      <c r="H64" s="11">
        <v>52220.77</v>
      </c>
      <c r="I64" s="11">
        <v>16506.3</v>
      </c>
      <c r="J64" s="11">
        <v>0</v>
      </c>
      <c r="K64" s="11">
        <v>0</v>
      </c>
      <c r="L64" s="11">
        <v>0</v>
      </c>
      <c r="M64" s="63"/>
      <c r="N64" s="4"/>
      <c r="O64" s="4"/>
      <c r="P64" s="4"/>
    </row>
    <row r="65" spans="1:16" ht="89.25">
      <c r="A65" s="59">
        <v>34</v>
      </c>
      <c r="B65" s="7" t="s">
        <v>77</v>
      </c>
      <c r="C65" s="11" t="s">
        <v>34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63"/>
      <c r="N65" s="4"/>
      <c r="O65" s="4"/>
      <c r="P65" s="4"/>
    </row>
    <row r="66" spans="1:16" ht="63.75">
      <c r="A66" s="59">
        <v>35</v>
      </c>
      <c r="B66" s="7" t="s">
        <v>78</v>
      </c>
      <c r="C66" s="11" t="s">
        <v>3</v>
      </c>
      <c r="D66" s="11">
        <v>1824.73</v>
      </c>
      <c r="E66" s="11">
        <v>1851.68</v>
      </c>
      <c r="F66" s="17">
        <f>32494600/F69/1000</f>
        <v>2327.193296569505</v>
      </c>
      <c r="G66" s="17">
        <f>36175266.12/G69/1000</f>
        <v>2602.5371309352518</v>
      </c>
      <c r="H66" s="17">
        <f>32809878/H69/1000</f>
        <v>2408.94845814978</v>
      </c>
      <c r="I66" s="17">
        <f>34697000/I69/1000</f>
        <v>2577.977561483023</v>
      </c>
      <c r="J66" s="17">
        <f>38131452.21/J69/1000</f>
        <v>2843.50874049217</v>
      </c>
      <c r="K66" s="17">
        <f>37250200/K69/1000</f>
        <v>2804.984939759036</v>
      </c>
      <c r="L66" s="17">
        <f>37250200/L69/1000</f>
        <v>2834.8706240487063</v>
      </c>
      <c r="M66" s="63"/>
      <c r="N66" s="4"/>
      <c r="O66" s="4"/>
      <c r="P66" s="4"/>
    </row>
    <row r="67" spans="1:16" ht="66.75" customHeight="1">
      <c r="A67" s="59">
        <v>36</v>
      </c>
      <c r="B67" s="7" t="s">
        <v>79</v>
      </c>
      <c r="C67" s="11" t="s">
        <v>81</v>
      </c>
      <c r="D67" s="11" t="s">
        <v>114</v>
      </c>
      <c r="E67" s="11" t="s">
        <v>114</v>
      </c>
      <c r="F67" s="11" t="s">
        <v>114</v>
      </c>
      <c r="G67" s="11" t="s">
        <v>114</v>
      </c>
      <c r="H67" s="11" t="s">
        <v>114</v>
      </c>
      <c r="I67" s="11" t="s">
        <v>114</v>
      </c>
      <c r="J67" s="11" t="s">
        <v>114</v>
      </c>
      <c r="K67" s="11" t="s">
        <v>114</v>
      </c>
      <c r="L67" s="11" t="s">
        <v>114</v>
      </c>
      <c r="M67" s="63"/>
      <c r="N67" s="4"/>
      <c r="O67" s="4"/>
      <c r="P67" s="4"/>
    </row>
    <row r="68" spans="1:16" ht="40.5" customHeight="1">
      <c r="A68" s="59">
        <v>37</v>
      </c>
      <c r="B68" s="7" t="s">
        <v>80</v>
      </c>
      <c r="C68" s="11" t="s">
        <v>82</v>
      </c>
      <c r="D68" s="11">
        <v>52.5</v>
      </c>
      <c r="E68" s="11">
        <v>85.7</v>
      </c>
      <c r="F68" s="11">
        <v>99</v>
      </c>
      <c r="G68" s="11">
        <v>99</v>
      </c>
      <c r="H68" s="11">
        <v>99</v>
      </c>
      <c r="I68" s="11">
        <v>99</v>
      </c>
      <c r="J68" s="11">
        <v>99</v>
      </c>
      <c r="K68" s="11">
        <v>99</v>
      </c>
      <c r="L68" s="11">
        <v>99</v>
      </c>
      <c r="M68" s="63"/>
      <c r="N68" s="4"/>
      <c r="O68" s="4"/>
      <c r="P68" s="4"/>
    </row>
    <row r="69" spans="1:16" ht="25.5">
      <c r="A69" s="59">
        <v>38</v>
      </c>
      <c r="B69" s="7" t="s">
        <v>8</v>
      </c>
      <c r="C69" s="11" t="s">
        <v>9</v>
      </c>
      <c r="D69" s="11">
        <v>14.448</v>
      </c>
      <c r="E69" s="11">
        <v>14.179</v>
      </c>
      <c r="F69" s="11">
        <v>13.963</v>
      </c>
      <c r="G69" s="11">
        <v>13.9</v>
      </c>
      <c r="H69" s="11">
        <v>13.62</v>
      </c>
      <c r="I69" s="11">
        <v>13.459</v>
      </c>
      <c r="J69" s="11">
        <v>13.41</v>
      </c>
      <c r="K69" s="11">
        <v>13.28</v>
      </c>
      <c r="L69" s="11">
        <v>13.14</v>
      </c>
      <c r="M69" s="63"/>
      <c r="N69" s="4"/>
      <c r="O69" s="4"/>
      <c r="P69" s="4"/>
    </row>
    <row r="70" spans="1:16" ht="15" customHeight="1">
      <c r="A70" s="59"/>
      <c r="B70" s="72" t="s">
        <v>83</v>
      </c>
      <c r="C70" s="73"/>
      <c r="D70" s="73"/>
      <c r="E70" s="73"/>
      <c r="F70" s="73"/>
      <c r="G70" s="73"/>
      <c r="H70" s="73"/>
      <c r="I70" s="73"/>
      <c r="J70" s="73"/>
      <c r="K70" s="74"/>
      <c r="L70" s="38"/>
      <c r="M70" s="63"/>
      <c r="N70" s="4"/>
      <c r="O70" s="4"/>
      <c r="P70" s="4"/>
    </row>
    <row r="71" spans="1:16" ht="38.25">
      <c r="A71" s="59">
        <v>39</v>
      </c>
      <c r="B71" s="7" t="s">
        <v>14</v>
      </c>
      <c r="C71" s="40"/>
      <c r="D71" s="11"/>
      <c r="E71" s="11"/>
      <c r="F71" s="11"/>
      <c r="G71" s="11"/>
      <c r="H71" s="11"/>
      <c r="I71" s="11"/>
      <c r="J71" s="11"/>
      <c r="K71" s="11"/>
      <c r="L71" s="11"/>
      <c r="M71" s="63"/>
      <c r="N71" s="4"/>
      <c r="O71" s="4"/>
      <c r="P71" s="4"/>
    </row>
    <row r="72" spans="1:16" ht="38.25">
      <c r="A72" s="59"/>
      <c r="B72" s="36" t="s">
        <v>27</v>
      </c>
      <c r="C72" s="11" t="s">
        <v>84</v>
      </c>
      <c r="D72" s="11">
        <v>751</v>
      </c>
      <c r="E72" s="11">
        <v>675</v>
      </c>
      <c r="F72" s="11">
        <v>681</v>
      </c>
      <c r="G72" s="11">
        <v>534.9</v>
      </c>
      <c r="H72" s="11">
        <v>450</v>
      </c>
      <c r="I72" s="11">
        <v>440</v>
      </c>
      <c r="J72" s="11">
        <v>445</v>
      </c>
      <c r="K72" s="11">
        <v>446</v>
      </c>
      <c r="L72" s="11">
        <v>447</v>
      </c>
      <c r="M72" s="63"/>
      <c r="N72" s="4"/>
      <c r="O72" s="4"/>
      <c r="P72" s="4"/>
    </row>
    <row r="73" spans="1:16" ht="38.25">
      <c r="A73" s="59"/>
      <c r="B73" s="36" t="s">
        <v>28</v>
      </c>
      <c r="C73" s="11" t="s">
        <v>85</v>
      </c>
      <c r="D73" s="11">
        <v>0.22</v>
      </c>
      <c r="E73" s="11">
        <v>0.19</v>
      </c>
      <c r="F73" s="11">
        <v>0.216</v>
      </c>
      <c r="G73" s="11">
        <v>0.153</v>
      </c>
      <c r="H73" s="11">
        <v>0.152</v>
      </c>
      <c r="I73" s="11">
        <v>0.22</v>
      </c>
      <c r="J73" s="11">
        <v>0.2</v>
      </c>
      <c r="K73" s="11">
        <v>0.19</v>
      </c>
      <c r="L73" s="11">
        <v>0.18</v>
      </c>
      <c r="M73" s="63"/>
      <c r="N73" s="4"/>
      <c r="O73" s="4"/>
      <c r="P73" s="4"/>
    </row>
    <row r="74" spans="1:16" ht="51">
      <c r="A74" s="59"/>
      <c r="B74" s="36" t="s">
        <v>25</v>
      </c>
      <c r="C74" s="11" t="s">
        <v>86</v>
      </c>
      <c r="D74" s="11">
        <v>13.59</v>
      </c>
      <c r="E74" s="11">
        <v>12.4</v>
      </c>
      <c r="F74" s="11">
        <v>12.2</v>
      </c>
      <c r="G74" s="11">
        <v>10.6</v>
      </c>
      <c r="H74" s="11">
        <v>10.5</v>
      </c>
      <c r="I74" s="11">
        <v>10.3</v>
      </c>
      <c r="J74" s="11">
        <v>10.2</v>
      </c>
      <c r="K74" s="11">
        <v>10.1</v>
      </c>
      <c r="L74" s="11">
        <v>10</v>
      </c>
      <c r="M74" s="63"/>
      <c r="N74" s="4"/>
      <c r="O74" s="4"/>
      <c r="P74" s="4"/>
    </row>
    <row r="75" spans="1:16" ht="51">
      <c r="A75" s="59"/>
      <c r="B75" s="36" t="s">
        <v>26</v>
      </c>
      <c r="C75" s="11" t="s">
        <v>86</v>
      </c>
      <c r="D75" s="11">
        <v>36.3</v>
      </c>
      <c r="E75" s="11">
        <v>32.324</v>
      </c>
      <c r="F75" s="11">
        <v>34.213</v>
      </c>
      <c r="G75" s="11">
        <v>31.5</v>
      </c>
      <c r="H75" s="11">
        <v>31.4</v>
      </c>
      <c r="I75" s="11">
        <v>29.5</v>
      </c>
      <c r="J75" s="11">
        <v>30.5</v>
      </c>
      <c r="K75" s="11">
        <v>30.5</v>
      </c>
      <c r="L75" s="11">
        <v>31</v>
      </c>
      <c r="M75" s="63"/>
      <c r="N75" s="4"/>
      <c r="O75" s="4"/>
      <c r="P75" s="4"/>
    </row>
    <row r="76" spans="1:16" ht="51">
      <c r="A76" s="59"/>
      <c r="B76" s="36" t="s">
        <v>15</v>
      </c>
      <c r="C76" s="11" t="s">
        <v>86</v>
      </c>
      <c r="D76" s="11">
        <v>340</v>
      </c>
      <c r="E76" s="11">
        <v>215.1</v>
      </c>
      <c r="F76" s="11">
        <v>228</v>
      </c>
      <c r="G76" s="11">
        <v>236</v>
      </c>
      <c r="H76" s="11">
        <v>236</v>
      </c>
      <c r="I76" s="11">
        <v>235</v>
      </c>
      <c r="J76" s="11">
        <v>237</v>
      </c>
      <c r="K76" s="11">
        <v>238</v>
      </c>
      <c r="L76" s="11">
        <v>239</v>
      </c>
      <c r="M76" s="63"/>
      <c r="N76" s="4"/>
      <c r="O76" s="4"/>
      <c r="P76" s="4"/>
    </row>
    <row r="77" spans="1:16" ht="54.75" customHeight="1">
      <c r="A77" s="59">
        <v>40</v>
      </c>
      <c r="B77" s="7" t="s">
        <v>16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63"/>
      <c r="N77" s="4"/>
      <c r="O77" s="4"/>
      <c r="P77" s="4"/>
    </row>
    <row r="78" spans="1:16" ht="38.25">
      <c r="A78" s="59"/>
      <c r="B78" s="36" t="s">
        <v>27</v>
      </c>
      <c r="C78" s="11" t="s">
        <v>87</v>
      </c>
      <c r="D78" s="11">
        <v>95.3</v>
      </c>
      <c r="E78" s="11">
        <v>96.1</v>
      </c>
      <c r="F78" s="11">
        <v>57.4</v>
      </c>
      <c r="G78" s="11">
        <v>56.8</v>
      </c>
      <c r="H78" s="11">
        <v>54.1</v>
      </c>
      <c r="I78" s="11">
        <v>52.57</v>
      </c>
      <c r="J78" s="11">
        <v>52.6</v>
      </c>
      <c r="K78" s="11">
        <v>52.61</v>
      </c>
      <c r="L78" s="11">
        <v>52.62</v>
      </c>
      <c r="M78" s="63"/>
      <c r="N78" s="4"/>
      <c r="O78" s="4"/>
      <c r="P78" s="4"/>
    </row>
    <row r="79" spans="1:16" ht="38.25">
      <c r="A79" s="59"/>
      <c r="B79" s="36" t="s">
        <v>28</v>
      </c>
      <c r="C79" s="11" t="s">
        <v>85</v>
      </c>
      <c r="D79" s="11">
        <v>0.044</v>
      </c>
      <c r="E79" s="11">
        <v>0.402</v>
      </c>
      <c r="F79" s="11">
        <v>0.099</v>
      </c>
      <c r="G79" s="11">
        <v>0.112</v>
      </c>
      <c r="H79" s="11">
        <v>0.112</v>
      </c>
      <c r="I79" s="11">
        <v>0.07</v>
      </c>
      <c r="J79" s="11">
        <v>0.06</v>
      </c>
      <c r="K79" s="11">
        <v>0.06</v>
      </c>
      <c r="L79" s="11">
        <v>0.05</v>
      </c>
      <c r="M79" s="63"/>
      <c r="N79" s="4"/>
      <c r="O79" s="4"/>
      <c r="P79" s="4"/>
    </row>
    <row r="80" spans="1:16" ht="51">
      <c r="A80" s="59"/>
      <c r="B80" s="36" t="s">
        <v>25</v>
      </c>
      <c r="C80" s="11" t="s">
        <v>88</v>
      </c>
      <c r="D80" s="11">
        <v>0.02</v>
      </c>
      <c r="E80" s="11">
        <v>0.185</v>
      </c>
      <c r="F80" s="11">
        <v>0.191</v>
      </c>
      <c r="G80" s="11">
        <v>0.234</v>
      </c>
      <c r="H80" s="11">
        <v>0.226</v>
      </c>
      <c r="I80" s="11">
        <v>0.11</v>
      </c>
      <c r="J80" s="11">
        <v>0.1</v>
      </c>
      <c r="K80" s="11">
        <v>0.1</v>
      </c>
      <c r="L80" s="11">
        <v>0.1</v>
      </c>
      <c r="M80" s="63"/>
      <c r="N80" s="4"/>
      <c r="O80" s="4"/>
      <c r="P80" s="4"/>
    </row>
    <row r="81" spans="1:16" ht="51">
      <c r="A81" s="59"/>
      <c r="B81" s="36" t="s">
        <v>26</v>
      </c>
      <c r="C81" s="11" t="s">
        <v>88</v>
      </c>
      <c r="D81" s="11">
        <v>0.9</v>
      </c>
      <c r="E81" s="11">
        <v>2.09</v>
      </c>
      <c r="F81" s="11">
        <v>0.527</v>
      </c>
      <c r="G81" s="11">
        <v>1.6</v>
      </c>
      <c r="H81" s="11">
        <v>1.6</v>
      </c>
      <c r="I81" s="11">
        <v>0.98</v>
      </c>
      <c r="J81" s="11">
        <v>1</v>
      </c>
      <c r="K81" s="11">
        <v>1.1</v>
      </c>
      <c r="L81" s="11">
        <v>1.1</v>
      </c>
      <c r="M81" s="63"/>
      <c r="N81" s="4"/>
      <c r="O81" s="4"/>
      <c r="P81" s="4"/>
    </row>
    <row r="82" spans="1:16" ht="51">
      <c r="A82" s="53"/>
      <c r="B82" s="41" t="s">
        <v>15</v>
      </c>
      <c r="C82" s="42" t="s">
        <v>88</v>
      </c>
      <c r="D82" s="11">
        <v>88.6</v>
      </c>
      <c r="E82" s="11">
        <v>89.5</v>
      </c>
      <c r="F82" s="11">
        <v>83.5</v>
      </c>
      <c r="G82" s="11">
        <v>58.4</v>
      </c>
      <c r="H82" s="11">
        <v>58.4</v>
      </c>
      <c r="I82" s="11">
        <v>65.9</v>
      </c>
      <c r="J82" s="11">
        <v>66.2</v>
      </c>
      <c r="K82" s="11">
        <v>66.5</v>
      </c>
      <c r="L82" s="42">
        <v>66.8</v>
      </c>
      <c r="M82" s="70"/>
      <c r="N82" s="4"/>
      <c r="O82" s="4"/>
      <c r="P82" s="4"/>
    </row>
    <row r="83" spans="1:57" s="4" customFormat="1" ht="241.5" customHeight="1">
      <c r="A83" s="59">
        <v>41</v>
      </c>
      <c r="B83" s="7" t="s">
        <v>104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71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s="4" customFormat="1" ht="15.75">
      <c r="A84" s="59"/>
      <c r="B84" s="36" t="s">
        <v>105</v>
      </c>
      <c r="C84" s="42" t="s">
        <v>110</v>
      </c>
      <c r="D84" s="22"/>
      <c r="E84" s="22"/>
      <c r="F84" s="22">
        <v>100</v>
      </c>
      <c r="G84" s="22">
        <v>100</v>
      </c>
      <c r="H84" s="22">
        <v>100</v>
      </c>
      <c r="I84" s="22">
        <v>100</v>
      </c>
      <c r="J84" s="22">
        <v>100</v>
      </c>
      <c r="K84" s="22">
        <v>100</v>
      </c>
      <c r="L84" s="22">
        <v>100</v>
      </c>
      <c r="M84" s="71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s="4" customFormat="1" ht="15.75">
      <c r="A85" s="59"/>
      <c r="B85" s="36" t="s">
        <v>106</v>
      </c>
      <c r="C85" s="42" t="s">
        <v>110</v>
      </c>
      <c r="D85" s="22"/>
      <c r="E85" s="22"/>
      <c r="F85" s="22">
        <v>100</v>
      </c>
      <c r="G85" s="22">
        <v>100</v>
      </c>
      <c r="H85" s="22">
        <v>100</v>
      </c>
      <c r="I85" s="22">
        <v>100</v>
      </c>
      <c r="J85" s="22">
        <v>100</v>
      </c>
      <c r="K85" s="22">
        <v>100</v>
      </c>
      <c r="L85" s="22">
        <v>100</v>
      </c>
      <c r="M85" s="71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s="4" customFormat="1" ht="15.75">
      <c r="A86" s="59"/>
      <c r="B86" s="36" t="s">
        <v>107</v>
      </c>
      <c r="C86" s="42" t="s">
        <v>110</v>
      </c>
      <c r="D86" s="22"/>
      <c r="E86" s="22"/>
      <c r="F86" s="22">
        <v>100</v>
      </c>
      <c r="G86" s="22">
        <v>100</v>
      </c>
      <c r="H86" s="22">
        <v>100</v>
      </c>
      <c r="I86" s="22">
        <v>100</v>
      </c>
      <c r="J86" s="22">
        <v>100</v>
      </c>
      <c r="K86" s="22">
        <v>100</v>
      </c>
      <c r="L86" s="22">
        <v>100</v>
      </c>
      <c r="M86" s="71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s="4" customFormat="1" ht="15" customHeight="1">
      <c r="A87" s="59"/>
      <c r="B87" s="36" t="s">
        <v>108</v>
      </c>
      <c r="C87" s="42" t="s">
        <v>110</v>
      </c>
      <c r="D87" s="22"/>
      <c r="E87" s="22"/>
      <c r="F87" s="22">
        <v>100</v>
      </c>
      <c r="G87" s="22">
        <v>100</v>
      </c>
      <c r="H87" s="22">
        <v>100</v>
      </c>
      <c r="I87" s="22">
        <v>100</v>
      </c>
      <c r="J87" s="22">
        <v>100</v>
      </c>
      <c r="K87" s="22">
        <v>100</v>
      </c>
      <c r="L87" s="22">
        <v>100</v>
      </c>
      <c r="M87" s="71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16" ht="39.75" customHeight="1">
      <c r="A88" s="3"/>
      <c r="B88" s="90" t="s">
        <v>109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18"/>
      <c r="O88" s="18"/>
      <c r="P88" s="18"/>
    </row>
    <row r="89" spans="1:16" ht="12.75">
      <c r="A89" s="3"/>
      <c r="B89" s="8"/>
      <c r="C89" s="3"/>
      <c r="D89" s="9"/>
      <c r="E89" s="4"/>
      <c r="F89" s="9"/>
      <c r="G89" s="28"/>
      <c r="H89" s="28"/>
      <c r="I89" s="28"/>
      <c r="J89" s="28"/>
      <c r="K89" s="28"/>
      <c r="L89" s="28"/>
      <c r="M89" s="4"/>
      <c r="N89" s="4"/>
      <c r="O89" s="4"/>
      <c r="P89" s="4"/>
    </row>
    <row r="90" spans="2:16" ht="12.75">
      <c r="B90" s="5" t="s">
        <v>11</v>
      </c>
      <c r="C90" s="3"/>
      <c r="D90" s="4"/>
      <c r="E90" s="4"/>
      <c r="F90" s="4"/>
      <c r="G90" s="24"/>
      <c r="H90" s="24"/>
      <c r="I90" s="24"/>
      <c r="J90" s="24"/>
      <c r="K90" s="24"/>
      <c r="L90" s="24"/>
      <c r="M90" s="4"/>
      <c r="N90" s="4"/>
      <c r="O90" s="4"/>
      <c r="P90" s="4"/>
    </row>
    <row r="91" spans="1:16" s="6" customFormat="1" ht="12.75" customHeight="1">
      <c r="A91" s="3" t="s">
        <v>97</v>
      </c>
      <c r="B91" s="89" t="s">
        <v>92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18"/>
      <c r="O91" s="18"/>
      <c r="P91" s="18"/>
    </row>
    <row r="92" spans="1:16" ht="27.75" customHeight="1">
      <c r="A92" s="3"/>
      <c r="B92" s="18" t="s">
        <v>89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12.75" customHeight="1">
      <c r="A93" s="3" t="s">
        <v>98</v>
      </c>
      <c r="B93" s="18" t="s">
        <v>93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ht="12.75" customHeight="1">
      <c r="A94" s="3"/>
      <c r="B94" s="5" t="s">
        <v>90</v>
      </c>
      <c r="C94" s="5"/>
      <c r="D94" s="5"/>
      <c r="E94" s="5"/>
      <c r="F94" s="5"/>
      <c r="G94" s="29"/>
      <c r="H94" s="29"/>
      <c r="I94" s="29"/>
      <c r="J94" s="29"/>
      <c r="K94" s="29"/>
      <c r="L94" s="29"/>
      <c r="M94" s="5"/>
      <c r="N94" s="5"/>
      <c r="O94" s="5"/>
      <c r="P94" s="5"/>
    </row>
    <row r="95" spans="1:16" ht="12.75" customHeight="1">
      <c r="A95" s="3"/>
      <c r="B95" s="5" t="s">
        <v>91</v>
      </c>
      <c r="C95" s="5"/>
      <c r="D95" s="5"/>
      <c r="E95" s="5"/>
      <c r="F95" s="5"/>
      <c r="G95" s="29"/>
      <c r="H95" s="29"/>
      <c r="I95" s="29"/>
      <c r="J95" s="29"/>
      <c r="K95" s="29"/>
      <c r="L95" s="29"/>
      <c r="M95" s="5"/>
      <c r="N95" s="5"/>
      <c r="O95" s="5"/>
      <c r="P95" s="5"/>
    </row>
    <row r="96" spans="1:16" ht="12.75" customHeight="1">
      <c r="A96" s="3"/>
      <c r="B96" s="5" t="s">
        <v>12</v>
      </c>
      <c r="C96" s="5"/>
      <c r="D96" s="5"/>
      <c r="E96" s="5"/>
      <c r="F96" s="5"/>
      <c r="G96" s="29"/>
      <c r="H96" s="29"/>
      <c r="I96" s="29"/>
      <c r="J96" s="29"/>
      <c r="K96" s="29"/>
      <c r="L96" s="29"/>
      <c r="M96" s="5"/>
      <c r="N96" s="5"/>
      <c r="O96" s="5"/>
      <c r="P96" s="5"/>
    </row>
    <row r="97" spans="1:16" ht="12.75" customHeight="1">
      <c r="A97" s="3"/>
      <c r="B97" s="5" t="s">
        <v>13</v>
      </c>
      <c r="C97" s="5"/>
      <c r="D97" s="5"/>
      <c r="E97" s="5"/>
      <c r="F97" s="5"/>
      <c r="G97" s="29"/>
      <c r="H97" s="29"/>
      <c r="I97" s="29"/>
      <c r="J97" s="29"/>
      <c r="K97" s="29"/>
      <c r="L97" s="29"/>
      <c r="M97" s="5"/>
      <c r="N97" s="5"/>
      <c r="O97" s="5"/>
      <c r="P97" s="5"/>
    </row>
    <row r="98" spans="1:16" ht="12.75" customHeight="1">
      <c r="A98" s="3"/>
      <c r="B98" s="5" t="s">
        <v>94</v>
      </c>
      <c r="C98" s="5"/>
      <c r="D98" s="5"/>
      <c r="E98" s="5"/>
      <c r="F98" s="5"/>
      <c r="G98" s="29"/>
      <c r="H98" s="29"/>
      <c r="I98" s="29"/>
      <c r="J98" s="29"/>
      <c r="K98" s="29"/>
      <c r="L98" s="29"/>
      <c r="M98" s="5"/>
      <c r="N98" s="5"/>
      <c r="O98" s="5"/>
      <c r="P98" s="5"/>
    </row>
    <row r="99" spans="1:16" ht="27.75" customHeight="1">
      <c r="A99" s="3" t="s">
        <v>99</v>
      </c>
      <c r="B99" s="89" t="s">
        <v>95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18"/>
      <c r="O99" s="18"/>
      <c r="P99" s="18"/>
    </row>
    <row r="100" spans="1:16" ht="25.5" customHeight="1">
      <c r="A100" s="3" t="s">
        <v>100</v>
      </c>
      <c r="B100" s="89" t="s">
        <v>96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18"/>
      <c r="O100" s="18"/>
      <c r="P100" s="18"/>
    </row>
    <row r="101" spans="1:16" ht="12.75" customHeight="1">
      <c r="A101" s="3" t="s">
        <v>101</v>
      </c>
      <c r="B101" s="5" t="s">
        <v>94</v>
      </c>
      <c r="C101" s="5"/>
      <c r="D101" s="5"/>
      <c r="E101" s="5"/>
      <c r="F101" s="5"/>
      <c r="G101" s="29"/>
      <c r="H101" s="29"/>
      <c r="I101" s="29"/>
      <c r="J101" s="29"/>
      <c r="K101" s="29"/>
      <c r="L101" s="29"/>
      <c r="M101" s="5"/>
      <c r="N101" s="5"/>
      <c r="O101" s="5"/>
      <c r="P101" s="5"/>
    </row>
    <row r="102" spans="2:16" ht="12.75">
      <c r="B102" s="4"/>
      <c r="C102" s="3"/>
      <c r="D102" s="4"/>
      <c r="E102" s="4"/>
      <c r="F102" s="4"/>
      <c r="G102" s="24"/>
      <c r="H102" s="24"/>
      <c r="I102" s="24"/>
      <c r="J102" s="24"/>
      <c r="K102" s="24"/>
      <c r="L102" s="24"/>
      <c r="M102" s="4"/>
      <c r="N102" s="4"/>
      <c r="O102" s="4"/>
      <c r="P102" s="4"/>
    </row>
    <row r="103" spans="2:16" ht="12.75">
      <c r="B103" s="4"/>
      <c r="C103" s="3"/>
      <c r="D103" s="4"/>
      <c r="E103" s="4"/>
      <c r="F103" s="4"/>
      <c r="G103" s="24"/>
      <c r="H103" s="24"/>
      <c r="I103" s="24"/>
      <c r="J103" s="24"/>
      <c r="K103" s="24"/>
      <c r="L103" s="24"/>
      <c r="M103" s="4"/>
      <c r="N103" s="4"/>
      <c r="O103" s="4"/>
      <c r="P103" s="4"/>
    </row>
    <row r="104" spans="2:16" ht="12.75">
      <c r="B104" s="4"/>
      <c r="C104" s="3"/>
      <c r="D104" s="4"/>
      <c r="E104" s="4"/>
      <c r="F104" s="4"/>
      <c r="G104" s="24"/>
      <c r="H104" s="24"/>
      <c r="I104" s="24"/>
      <c r="J104" s="24"/>
      <c r="K104" s="24"/>
      <c r="L104" s="24"/>
      <c r="M104" s="4"/>
      <c r="N104" s="4"/>
      <c r="O104" s="4"/>
      <c r="P104" s="4"/>
    </row>
    <row r="105" spans="2:16" ht="12.75">
      <c r="B105" s="4"/>
      <c r="C105" s="3"/>
      <c r="D105" s="4"/>
      <c r="E105" s="4"/>
      <c r="F105" s="4"/>
      <c r="G105" s="24"/>
      <c r="H105" s="24"/>
      <c r="I105" s="24"/>
      <c r="J105" s="24"/>
      <c r="K105" s="24"/>
      <c r="L105" s="24"/>
      <c r="M105" s="4"/>
      <c r="N105" s="4"/>
      <c r="O105" s="4"/>
      <c r="P105" s="4"/>
    </row>
    <row r="106" spans="2:16" ht="12.75">
      <c r="B106" s="4"/>
      <c r="C106" s="3"/>
      <c r="D106" s="4"/>
      <c r="E106" s="4"/>
      <c r="F106" s="4"/>
      <c r="G106" s="24"/>
      <c r="H106" s="24"/>
      <c r="I106" s="24"/>
      <c r="J106" s="24"/>
      <c r="K106" s="24"/>
      <c r="L106" s="24"/>
      <c r="M106" s="4"/>
      <c r="N106" s="4"/>
      <c r="O106" s="4"/>
      <c r="P106" s="4"/>
    </row>
    <row r="107" spans="2:16" ht="12.75">
      <c r="B107" s="4"/>
      <c r="C107" s="3"/>
      <c r="D107" s="4"/>
      <c r="E107" s="4"/>
      <c r="F107" s="4"/>
      <c r="G107" s="24"/>
      <c r="H107" s="24"/>
      <c r="I107" s="24"/>
      <c r="J107" s="24"/>
      <c r="K107" s="24"/>
      <c r="L107" s="24"/>
      <c r="M107" s="4"/>
      <c r="N107" s="4"/>
      <c r="O107" s="4"/>
      <c r="P107" s="4"/>
    </row>
    <row r="108" spans="2:16" ht="12.75">
      <c r="B108" s="4"/>
      <c r="C108" s="3"/>
      <c r="D108" s="4"/>
      <c r="E108" s="4"/>
      <c r="F108" s="4"/>
      <c r="G108" s="24"/>
      <c r="H108" s="24"/>
      <c r="I108" s="24"/>
      <c r="J108" s="24"/>
      <c r="K108" s="24"/>
      <c r="L108" s="24"/>
      <c r="M108" s="4"/>
      <c r="N108" s="4"/>
      <c r="O108" s="4"/>
      <c r="P108" s="4"/>
    </row>
    <row r="109" spans="2:16" ht="12.75">
      <c r="B109" s="4"/>
      <c r="C109" s="3"/>
      <c r="D109" s="4"/>
      <c r="E109" s="4"/>
      <c r="F109" s="4"/>
      <c r="G109" s="24"/>
      <c r="H109" s="24"/>
      <c r="I109" s="24"/>
      <c r="J109" s="24"/>
      <c r="K109" s="24"/>
      <c r="L109" s="24"/>
      <c r="M109" s="4"/>
      <c r="N109" s="4"/>
      <c r="O109" s="4"/>
      <c r="P109" s="4"/>
    </row>
    <row r="110" spans="2:16" ht="12.75">
      <c r="B110" s="4"/>
      <c r="C110" s="3"/>
      <c r="D110" s="4"/>
      <c r="E110" s="4"/>
      <c r="F110" s="4"/>
      <c r="G110" s="24"/>
      <c r="H110" s="24"/>
      <c r="I110" s="24"/>
      <c r="J110" s="24"/>
      <c r="K110" s="24"/>
      <c r="L110" s="24"/>
      <c r="M110" s="4"/>
      <c r="N110" s="4"/>
      <c r="O110" s="4"/>
      <c r="P110" s="4"/>
    </row>
    <row r="111" spans="2:16" ht="12.75">
      <c r="B111" s="4"/>
      <c r="C111" s="3"/>
      <c r="D111" s="4"/>
      <c r="E111" s="4"/>
      <c r="F111" s="4"/>
      <c r="G111" s="24"/>
      <c r="H111" s="24"/>
      <c r="I111" s="24"/>
      <c r="J111" s="24"/>
      <c r="K111" s="24"/>
      <c r="L111" s="24"/>
      <c r="M111" s="4"/>
      <c r="N111" s="4"/>
      <c r="O111" s="4"/>
      <c r="P111" s="4"/>
    </row>
    <row r="112" spans="2:16" ht="12.75">
      <c r="B112" s="4"/>
      <c r="C112" s="3"/>
      <c r="D112" s="4"/>
      <c r="E112" s="4"/>
      <c r="F112" s="4"/>
      <c r="G112" s="24"/>
      <c r="H112" s="24"/>
      <c r="I112" s="24"/>
      <c r="J112" s="24"/>
      <c r="K112" s="24"/>
      <c r="L112" s="24"/>
      <c r="M112" s="4"/>
      <c r="N112" s="4"/>
      <c r="O112" s="4"/>
      <c r="P112" s="4"/>
    </row>
    <row r="113" spans="2:16" ht="12.75">
      <c r="B113" s="4"/>
      <c r="C113" s="3"/>
      <c r="D113" s="4"/>
      <c r="E113" s="4"/>
      <c r="F113" s="4"/>
      <c r="G113" s="24"/>
      <c r="H113" s="24"/>
      <c r="I113" s="24"/>
      <c r="J113" s="24"/>
      <c r="K113" s="24"/>
      <c r="L113" s="24"/>
      <c r="M113" s="4"/>
      <c r="N113" s="4"/>
      <c r="O113" s="4"/>
      <c r="P113" s="4"/>
    </row>
    <row r="114" spans="2:16" ht="12.75">
      <c r="B114" s="4"/>
      <c r="C114" s="3"/>
      <c r="D114" s="4"/>
      <c r="E114" s="4"/>
      <c r="F114" s="4"/>
      <c r="G114" s="24"/>
      <c r="H114" s="24"/>
      <c r="I114" s="24"/>
      <c r="J114" s="24"/>
      <c r="K114" s="24"/>
      <c r="L114" s="24"/>
      <c r="M114" s="4"/>
      <c r="N114" s="4"/>
      <c r="O114" s="4"/>
      <c r="P114" s="4"/>
    </row>
    <row r="115" spans="2:16" ht="12.75">
      <c r="B115" s="4"/>
      <c r="C115" s="3"/>
      <c r="D115" s="4"/>
      <c r="E115" s="4"/>
      <c r="F115" s="4"/>
      <c r="G115" s="24"/>
      <c r="H115" s="24"/>
      <c r="I115" s="24"/>
      <c r="J115" s="24"/>
      <c r="K115" s="24"/>
      <c r="L115" s="24"/>
      <c r="M115" s="4"/>
      <c r="N115" s="4"/>
      <c r="O115" s="4"/>
      <c r="P115" s="4"/>
    </row>
    <row r="116" spans="2:16" ht="12.75">
      <c r="B116" s="4"/>
      <c r="C116" s="3"/>
      <c r="D116" s="4"/>
      <c r="E116" s="4"/>
      <c r="F116" s="4"/>
      <c r="G116" s="24"/>
      <c r="H116" s="24"/>
      <c r="I116" s="24"/>
      <c r="J116" s="24"/>
      <c r="K116" s="24"/>
      <c r="L116" s="24"/>
      <c r="M116" s="4"/>
      <c r="N116" s="4"/>
      <c r="O116" s="4"/>
      <c r="P116" s="4"/>
    </row>
    <row r="117" spans="2:16" ht="12.75">
      <c r="B117" s="4"/>
      <c r="C117" s="3"/>
      <c r="D117" s="4"/>
      <c r="E117" s="4"/>
      <c r="F117" s="4"/>
      <c r="G117" s="24"/>
      <c r="H117" s="24"/>
      <c r="I117" s="24"/>
      <c r="J117" s="24"/>
      <c r="K117" s="24"/>
      <c r="L117" s="24"/>
      <c r="M117" s="4"/>
      <c r="N117" s="4"/>
      <c r="O117" s="4"/>
      <c r="P117" s="4"/>
    </row>
    <row r="118" spans="2:16" ht="12.75">
      <c r="B118" s="4"/>
      <c r="C118" s="3"/>
      <c r="D118" s="4"/>
      <c r="E118" s="4"/>
      <c r="F118" s="4"/>
      <c r="G118" s="24"/>
      <c r="H118" s="24"/>
      <c r="I118" s="24"/>
      <c r="J118" s="24"/>
      <c r="K118" s="24"/>
      <c r="L118" s="24"/>
      <c r="M118" s="4"/>
      <c r="N118" s="4"/>
      <c r="O118" s="4"/>
      <c r="P118" s="4"/>
    </row>
    <row r="119" spans="2:16" ht="12.75">
      <c r="B119" s="4"/>
      <c r="C119" s="3"/>
      <c r="D119" s="4"/>
      <c r="E119" s="4"/>
      <c r="F119" s="4"/>
      <c r="G119" s="24"/>
      <c r="H119" s="24"/>
      <c r="I119" s="24"/>
      <c r="J119" s="24"/>
      <c r="K119" s="24"/>
      <c r="L119" s="24"/>
      <c r="M119" s="4"/>
      <c r="N119" s="4"/>
      <c r="O119" s="4"/>
      <c r="P119" s="4"/>
    </row>
    <row r="120" spans="2:16" ht="12.75">
      <c r="B120" s="4"/>
      <c r="C120" s="3"/>
      <c r="D120" s="4"/>
      <c r="E120" s="4"/>
      <c r="F120" s="4"/>
      <c r="G120" s="24"/>
      <c r="H120" s="24"/>
      <c r="I120" s="24"/>
      <c r="J120" s="24"/>
      <c r="K120" s="24"/>
      <c r="L120" s="24"/>
      <c r="M120" s="4"/>
      <c r="N120" s="4"/>
      <c r="O120" s="4"/>
      <c r="P120" s="4"/>
    </row>
    <row r="121" spans="2:16" ht="12.75">
      <c r="B121" s="4"/>
      <c r="C121" s="3"/>
      <c r="D121" s="4"/>
      <c r="E121" s="4"/>
      <c r="F121" s="4"/>
      <c r="G121" s="24"/>
      <c r="H121" s="24"/>
      <c r="I121" s="24"/>
      <c r="J121" s="24"/>
      <c r="K121" s="24"/>
      <c r="L121" s="24"/>
      <c r="M121" s="4"/>
      <c r="N121" s="4"/>
      <c r="O121" s="4"/>
      <c r="P121" s="4"/>
    </row>
    <row r="122" spans="2:16" ht="12.75">
      <c r="B122" s="4"/>
      <c r="C122" s="3"/>
      <c r="D122" s="4"/>
      <c r="E122" s="4"/>
      <c r="F122" s="4"/>
      <c r="G122" s="24"/>
      <c r="H122" s="24"/>
      <c r="I122" s="24"/>
      <c r="J122" s="24"/>
      <c r="K122" s="24"/>
      <c r="L122" s="24"/>
      <c r="M122" s="4"/>
      <c r="N122" s="4"/>
      <c r="O122" s="4"/>
      <c r="P122" s="4"/>
    </row>
    <row r="123" spans="2:16" ht="12.75">
      <c r="B123" s="4"/>
      <c r="C123" s="3"/>
      <c r="D123" s="4"/>
      <c r="E123" s="4"/>
      <c r="F123" s="4"/>
      <c r="G123" s="24"/>
      <c r="H123" s="24"/>
      <c r="I123" s="24"/>
      <c r="J123" s="24"/>
      <c r="K123" s="24"/>
      <c r="L123" s="24"/>
      <c r="M123" s="4"/>
      <c r="N123" s="4"/>
      <c r="O123" s="4"/>
      <c r="P123" s="4"/>
    </row>
  </sheetData>
  <sheetProtection/>
  <protectedRanges>
    <protectedRange sqref="B3:P3" name="Диапазон49"/>
    <protectedRange sqref="E43 E46 E56 E61 E70" name="Диапазон47"/>
    <protectedRange sqref="D24:H24 F25:H26 M37:P39 F23:H23 M22:P22 F31:H35 I23:P24 I34:P34 F20:P21 D28:P28 M25:P27 M29:P33 D36:P36 M35:P35" name="Диапазон5"/>
    <protectedRange sqref="M13:P13 M15:P18 M14:O14" name="Диапазон3"/>
    <protectedRange sqref="F12:P12" name="Диапазон1"/>
    <protectedRange sqref="M40:P49 M53:P77" name="Диапазон48"/>
    <protectedRange sqref="D20:E23" name="Диапазон5_1"/>
    <protectedRange sqref="D12:E12" name="Диапазон1_1"/>
    <protectedRange sqref="D25:E27 F27:H27" name="Диапазон5_2"/>
    <protectedRange sqref="D29:E35 F29:H30" name="Диапазон5_3"/>
    <protectedRange sqref="D37:E39" name="Диапазон5_4"/>
    <protectedRange sqref="F22" name="Диапазон5_5"/>
    <protectedRange sqref="F38 F37:L37" name="Диапазон5_6"/>
    <protectedRange sqref="G22:L22" name="Диапазон5_5_1"/>
    <protectedRange sqref="G38:L38" name="Диапазон5_6_1"/>
    <protectedRange sqref="M50:O51 P50 M52:P52" name="Диапазон48_1"/>
    <protectedRange sqref="I25:L26" name="Диапазон5_7"/>
    <protectedRange sqref="I27:L27" name="Диапазон5_2_1"/>
    <protectedRange sqref="I31:L33" name="Диапазон5_8"/>
    <protectedRange sqref="I29:L30" name="Диапазон5_3_1"/>
    <protectedRange sqref="I35:L35" name="Диапазон5_9"/>
  </protectedRanges>
  <mergeCells count="18">
    <mergeCell ref="Y52:AF52"/>
    <mergeCell ref="Q52:X52"/>
    <mergeCell ref="B46:K46"/>
    <mergeCell ref="B43:K43"/>
    <mergeCell ref="B99:M99"/>
    <mergeCell ref="B100:M100"/>
    <mergeCell ref="B88:M88"/>
    <mergeCell ref="B91:M91"/>
    <mergeCell ref="B9:K9"/>
    <mergeCell ref="B70:K70"/>
    <mergeCell ref="B61:K61"/>
    <mergeCell ref="D6:J6"/>
    <mergeCell ref="B4:J4"/>
    <mergeCell ref="A2:M2"/>
    <mergeCell ref="B36:K36"/>
    <mergeCell ref="B56:K56"/>
    <mergeCell ref="B28:K28"/>
    <mergeCell ref="B24:K24"/>
  </mergeCells>
  <printOptions/>
  <pageMargins left="0.35433070866141736" right="0.35433070866141736" top="0.984251968503937" bottom="0.3937007874015748" header="0.5118110236220472" footer="0.5118110236220472"/>
  <pageSetup fitToHeight="0" fitToWidth="1" horizontalDpi="600" verticalDpi="600" orientation="landscape" paperSize="9" scale="90" r:id="rId1"/>
  <rowBreaks count="8" manualBreakCount="8">
    <brk id="15" max="12" man="1"/>
    <brk id="27" max="12" man="1"/>
    <brk id="34" max="12" man="1"/>
    <brk id="45" max="12" man="1"/>
    <brk id="55" max="12" man="1"/>
    <brk id="60" max="12" man="1"/>
    <brk id="69" max="12" man="1"/>
    <brk id="8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Алена Прокопьева</cp:lastModifiedBy>
  <cp:lastPrinted>2022-04-22T13:04:51Z</cp:lastPrinted>
  <dcterms:created xsi:type="dcterms:W3CDTF">2010-03-11T05:59:42Z</dcterms:created>
  <dcterms:modified xsi:type="dcterms:W3CDTF">2022-04-22T13:05:11Z</dcterms:modified>
  <cp:category/>
  <cp:version/>
  <cp:contentType/>
  <cp:contentStatus/>
</cp:coreProperties>
</file>