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F139" i="1" l="1"/>
  <c r="F144" i="1"/>
  <c r="Q139" i="1"/>
  <c r="Q144" i="1"/>
  <c r="X153" i="1" l="1"/>
  <c r="X149" i="1"/>
  <c r="T168" i="1" l="1"/>
  <c r="W182" i="1" l="1"/>
  <c r="G127" i="1" l="1"/>
  <c r="X127" i="1"/>
  <c r="D175" i="1" l="1"/>
  <c r="D176" i="1"/>
  <c r="D177" i="1"/>
  <c r="C117" i="1" l="1"/>
  <c r="L153" i="1"/>
  <c r="I153" i="1" l="1"/>
  <c r="I144" i="1"/>
  <c r="G162" i="1" l="1"/>
  <c r="F219" i="1" l="1"/>
  <c r="E157" i="1" l="1"/>
  <c r="E158" i="1"/>
  <c r="E159" i="1"/>
  <c r="E162" i="1"/>
  <c r="L144" i="1" l="1"/>
  <c r="N144" i="1"/>
  <c r="M144" i="1"/>
  <c r="K165" i="1" l="1"/>
  <c r="W144" i="1" l="1"/>
  <c r="V144" i="1" l="1"/>
  <c r="K144" i="1" l="1"/>
  <c r="M219" i="1" l="1"/>
  <c r="Q219" i="1" l="1"/>
  <c r="Q157" i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C166" i="1"/>
  <c r="C168" i="1" l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N153" i="1"/>
  <c r="P182" i="1" l="1"/>
  <c r="C132" i="1" l="1"/>
  <c r="F162" i="1" l="1"/>
  <c r="I125" i="1" l="1"/>
  <c r="H158" i="1"/>
  <c r="I158" i="1"/>
  <c r="J158" i="1"/>
  <c r="M158" i="1"/>
  <c r="P158" i="1"/>
  <c r="R158" i="1"/>
  <c r="W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7" i="1"/>
  <c r="R159" i="1" s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7" i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C102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C175" i="1"/>
  <c r="U174" i="1"/>
  <c r="B174" i="1"/>
  <c r="C173" i="1"/>
  <c r="D173" i="1" s="1"/>
  <c r="C172" i="1"/>
  <c r="D172" i="1" s="1"/>
  <c r="B171" i="1"/>
  <c r="C170" i="1"/>
  <c r="D170" i="1" s="1"/>
  <c r="C169" i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D133" i="1" s="1"/>
  <c r="D132" i="1"/>
  <c r="X130" i="1"/>
  <c r="T130" i="1"/>
  <c r="R130" i="1"/>
  <c r="P130" i="1"/>
  <c r="M130" i="1"/>
  <c r="H130" i="1"/>
  <c r="C129" i="1"/>
  <c r="D129" i="1" s="1"/>
  <c r="C128" i="1"/>
  <c r="D128" i="1" s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7" i="1" l="1"/>
  <c r="D169" i="1"/>
  <c r="C171" i="1"/>
  <c r="D171" i="1" s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D137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D130" i="1" s="1"/>
  <c r="C177" i="1"/>
  <c r="C215" i="1"/>
  <c r="D215" i="1" s="1"/>
  <c r="D220" i="1"/>
  <c r="D223" i="1"/>
  <c r="B225" i="1"/>
  <c r="C62" i="1"/>
  <c r="D62" i="1" s="1"/>
  <c r="C140" i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<sst xmlns="http://schemas.openxmlformats.org/spreadsheetml/2006/main" count="267" uniqueCount="216">
  <si>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</si>
  <si>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</si>
  <si>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</si>
  <si>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</si>
  <si>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</si>
  <si>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</si>
  <si>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</si>
  <si>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</si>
  <si>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</si>
  <si>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</si>
  <si>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</si>
  <si>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</si>
  <si>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</si>
  <si>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</si>
  <si>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</si>
  <si>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</si>
  <si>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</si>
  <si>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</si>
  <si>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</si>
  <si>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</si>
  <si>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</si>
  <si>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</si>
  <si>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</si>
  <si>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</si>
  <si>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</si>
  <si>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</si>
  <si>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</si>
  <si>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</si>
  <si>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</si>
  <si>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</si>
  <si>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</si>
  <si>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</si>
  <si>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</si>
  <si>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</si>
  <si>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</si>
  <si>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</si>
  <si>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</si>
  <si>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</si>
  <si>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</si>
  <si>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</si>
  <si>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</si>
  <si>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</si>
  <si>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</si>
  <si>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</si>
  <si>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</si>
  <si>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</si>
  <si>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</si>
  <si>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</si>
  <si>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</si>
  <si>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</si>
  <si>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</si>
  <si>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</si>
  <si>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</si>
  <si>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</si>
  <si>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</si>
  <si>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</si>
  <si>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</si>
  <si>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</si>
  <si>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</si>
  <si>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</si>
  <si>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</si>
  <si>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</si>
  <si>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</si>
  <si>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</si>
  <si>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</si>
  <si>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</si>
  <si>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</si>
  <si>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</si>
  <si>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</si>
  <si>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</si>
  <si>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</si>
  <si>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</si>
  <si>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</si>
  <si>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</si>
  <si>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</si>
  <si>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</si>
  <si>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</si>
  <si>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</si>
  <si>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</si>
  <si>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</si>
  <si>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</si>
  <si>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</si>
  <si>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</si>
  <si>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</si>
  <si>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</si>
  <si>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</si>
  <si>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</si>
  <si>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</si>
  <si>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</si>
  <si>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</si>
  <si>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</si>
  <si>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</si>
  <si>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</si>
  <si>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</si>
  <si>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</si>
  <si>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</si>
  <si>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</si>
  <si>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</si>
  <si>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</si>
  <si>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</si>
  <si>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</si>
  <si>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</si>
  <si>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</si>
  <si>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</si>
  <si>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</si>
  <si>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</si>
  <si>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</si>
  <si>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</si>
  <si>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</si>
  <si>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</si>
  <si>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</si>
  <si>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</si>
  <si>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</si>
  <si>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</si>
  <si>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</si>
  <si>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</si>
  <si>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</si>
  <si>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</si>
  <si>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</si>
  <si>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</si>
  <si>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</si>
  <si>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</si>
  <si>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</si>
  <si>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</si>
  <si>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</si>
  <si>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</si>
  <si>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</si>
  <si>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</si>
  <si>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</si>
  <si>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</si>
  <si>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</si>
  <si>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</si>
  <si>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</si>
  <si>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</si>
  <si>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</si>
  <si>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</si>
  <si>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</si>
  <si>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</si>
  <si>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</si>
  <si>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</si>
  <si>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</si>
  <si>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</si>
  <si>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</si>
  <si>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</si>
  <si>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</si>
  <si>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</si>
  <si>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</si>
  <si>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</si>
  <si>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</si>
  <si>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</si>
  <si>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</si>
  <si>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</si>
  <si>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</si>
  <si>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</si>
  <si>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</si>
  <si>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</si>
  <si>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</si>
  <si>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</si>
  <si>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</si>
  <si>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</si>
  <si>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</si>
  <si>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</si>
  <si>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</si>
  <si>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</si>
  <si>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</si>
  <si>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</si>
  <si>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</si>
  <si>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</si>
  <si>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</si>
  <si>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</si>
  <si>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</si>
  <si>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</si>
  <si>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</si>
  <si>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</si>
  <si>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</si>
  <si>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</si>
  <si>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</si>
  <si>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</si>
  <si>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</si>
  <si>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</si>
  <si>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</si>
  <si>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</si>
  <si>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</si>
  <si>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</si>
  <si>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</si>
  <si>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</si>
  <si>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</si>
  <si>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</si>
  <si>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</si>
  <si>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</si>
  <si>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</si>
  <si>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</si>
  <si>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</si>
  <si>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</si>
  <si>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</si>
  <si>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</si>
  <si>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</si>
  <si>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</si>
  <si>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</si>
  <si>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</si>
  <si>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</si>
  <si>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</si>
  <si>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</si>
  <si>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</si>
  <si>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</si>
  <si>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</si>
  <si>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</si>
  <si>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</si>
  <si>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</si>
  <si>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</si>
  <si>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</si>
  <si>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</si>
  <si>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</si>
  <si>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</si>
  <si>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</si>
  <si>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23 сентября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</si>
</sst>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56"/>
  <sheetViews>
    <sheetView tabSelected="1" view="pageBreakPreview" topLeftCell="A2" zoomScale="60" zoomScaleNormal="70" zoomScalePageLayoutView="82" workbookViewId="0">
      <pane xSplit="3" ySplit="5" topLeftCell="D110" activePane="bottomRight" state="frozen"/>
      <selection activeCell="A2" sqref="A2"/>
      <selection pane="topRight" activeCell="F2" sqref="F2"/>
      <selection pane="bottomLeft" activeCell="A7" sqref="A7"/>
      <selection pane="bottomRight" activeCell="A144" sqref="A144:XFD144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5" t="s">
        <v>215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3" t="s">
        <v>2</v>
      </c>
      <c r="Y3" s="6"/>
    </row>
    <row r="4" spans="1:26" s="2" customFormat="1" ht="17.25" customHeight="1" thickBot="1" x14ac:dyDescent="0.35">
      <c r="A4" s="176" t="s">
        <v>3</v>
      </c>
      <c r="B4" s="179" t="s">
        <v>192</v>
      </c>
      <c r="C4" s="172" t="s">
        <v>193</v>
      </c>
      <c r="D4" s="172" t="s">
        <v>194</v>
      </c>
      <c r="E4" s="182" t="s">
        <v>4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4"/>
      <c r="Z4" s="2" t="s">
        <v>0</v>
      </c>
    </row>
    <row r="5" spans="1:26" s="2" customFormat="1" ht="87" customHeight="1" x14ac:dyDescent="0.25">
      <c r="A5" s="177"/>
      <c r="B5" s="180"/>
      <c r="C5" s="173"/>
      <c r="D5" s="173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0" t="s">
        <v>11</v>
      </c>
      <c r="L5" s="170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2" customFormat="1" ht="69.75" customHeight="1" thickBot="1" x14ac:dyDescent="0.3">
      <c r="A6" s="178"/>
      <c r="B6" s="181"/>
      <c r="C6" s="174"/>
      <c r="D6" s="174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161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161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64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64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:D137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299829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297195</v>
      </c>
      <c r="C102" s="27">
        <f>SUM(E102:Y102)</f>
        <v>296029.8</v>
      </c>
      <c r="D102" s="15">
        <f>C102/B102</f>
        <v>0.99607934184626257</v>
      </c>
      <c r="E102" s="94">
        <v>15500</v>
      </c>
      <c r="F102" s="94">
        <v>9790</v>
      </c>
      <c r="G102" s="94">
        <v>17630</v>
      </c>
      <c r="H102" s="94">
        <v>18120</v>
      </c>
      <c r="I102" s="94">
        <v>9368</v>
      </c>
      <c r="J102" s="94">
        <v>22484</v>
      </c>
      <c r="K102" s="94">
        <v>13300</v>
      </c>
      <c r="L102" s="94">
        <v>13450</v>
      </c>
      <c r="M102" s="94">
        <v>15053</v>
      </c>
      <c r="N102" s="94">
        <v>5667.8</v>
      </c>
      <c r="O102" s="94">
        <v>8318</v>
      </c>
      <c r="P102" s="94">
        <v>14907</v>
      </c>
      <c r="Q102" s="94">
        <v>16172</v>
      </c>
      <c r="R102" s="94">
        <v>17150</v>
      </c>
      <c r="S102" s="94">
        <v>18265</v>
      </c>
      <c r="T102" s="94">
        <v>13443</v>
      </c>
      <c r="U102" s="94">
        <v>10380</v>
      </c>
      <c r="V102" s="94">
        <v>5368</v>
      </c>
      <c r="W102" s="94">
        <v>15388</v>
      </c>
      <c r="X102" s="94">
        <v>23576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 t="shared" si="28"/>
        <v>13471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0.98010731234355775</v>
      </c>
      <c r="C104" s="29">
        <f>C102/C101</f>
        <v>0.98732877740311975</v>
      </c>
      <c r="D104" s="15">
        <f t="shared" ref="D104:D132" si="29">C104/B104</f>
        <v>1.0073680350800511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0.99587640512907416</v>
      </c>
      <c r="H104" s="29">
        <f t="shared" si="30"/>
        <v>0.98698186175717628</v>
      </c>
      <c r="I104" s="29">
        <f t="shared" si="30"/>
        <v>0.98382692711615205</v>
      </c>
      <c r="J104" s="29">
        <f t="shared" si="30"/>
        <v>0.99778113073577701</v>
      </c>
      <c r="K104" s="29">
        <f t="shared" si="30"/>
        <v>0.98664688427299707</v>
      </c>
      <c r="L104" s="29">
        <f t="shared" si="30"/>
        <v>0.99607494630822779</v>
      </c>
      <c r="M104" s="29">
        <f t="shared" si="30"/>
        <v>0.98379190902555391</v>
      </c>
      <c r="N104" s="29">
        <f t="shared" si="30"/>
        <v>0.97134532990574129</v>
      </c>
      <c r="O104" s="29">
        <f t="shared" si="30"/>
        <v>0.98135913166588018</v>
      </c>
      <c r="P104" s="29">
        <f t="shared" si="30"/>
        <v>0.98695709745762716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0.98156706792777304</v>
      </c>
      <c r="T104" s="29">
        <f t="shared" si="30"/>
        <v>0.99792146091604184</v>
      </c>
      <c r="U104" s="29">
        <f t="shared" si="30"/>
        <v>0.99444337995784637</v>
      </c>
      <c r="V104" s="29">
        <f t="shared" si="30"/>
        <v>0.93829750043698656</v>
      </c>
      <c r="W104" s="29">
        <f t="shared" si="30"/>
        <v>0.9990261637343375</v>
      </c>
      <c r="X104" s="29">
        <f t="shared" si="30"/>
        <v>0.99695534506089312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6032</v>
      </c>
      <c r="C105" s="88">
        <f>C101-C102</f>
        <v>3799.2000000000116</v>
      </c>
      <c r="D105" s="15">
        <f t="shared" si="29"/>
        <v>0.62984084880636793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73</v>
      </c>
      <c r="H105" s="94">
        <f t="shared" si="31"/>
        <v>239</v>
      </c>
      <c r="I105" s="94">
        <f t="shared" si="31"/>
        <v>154</v>
      </c>
      <c r="J105" s="94">
        <f t="shared" si="31"/>
        <v>50</v>
      </c>
      <c r="K105" s="94">
        <f t="shared" si="31"/>
        <v>180</v>
      </c>
      <c r="L105" s="94">
        <f t="shared" si="31"/>
        <v>53</v>
      </c>
      <c r="M105" s="94">
        <f t="shared" si="31"/>
        <v>248</v>
      </c>
      <c r="N105" s="94">
        <f t="shared" si="31"/>
        <v>167.19999999999982</v>
      </c>
      <c r="O105" s="94">
        <f t="shared" si="31"/>
        <v>158</v>
      </c>
      <c r="P105" s="94">
        <f t="shared" si="31"/>
        <v>238</v>
      </c>
      <c r="Q105" s="94">
        <f t="shared" si="31"/>
        <v>1261</v>
      </c>
      <c r="R105" s="94">
        <f t="shared" si="31"/>
        <v>-182</v>
      </c>
      <c r="S105" s="94">
        <f t="shared" si="31"/>
        <v>343</v>
      </c>
      <c r="T105" s="94">
        <f t="shared" si="31"/>
        <v>28</v>
      </c>
      <c r="U105" s="94">
        <f t="shared" si="31"/>
        <v>58</v>
      </c>
      <c r="V105" s="94">
        <f t="shared" si="31"/>
        <v>353</v>
      </c>
      <c r="W105" s="94">
        <f t="shared" si="31"/>
        <v>15</v>
      </c>
      <c r="X105" s="94">
        <f t="shared" si="31"/>
        <v>72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163833.5</v>
      </c>
      <c r="D106" s="15">
        <f t="shared" si="29"/>
        <v>0.97755601300754791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5016</v>
      </c>
      <c r="J106" s="10">
        <v>12931</v>
      </c>
      <c r="K106" s="10">
        <v>7041.5</v>
      </c>
      <c r="L106" s="10">
        <v>6420</v>
      </c>
      <c r="M106" s="10">
        <v>9286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10692</v>
      </c>
      <c r="T106" s="10">
        <v>7138</v>
      </c>
      <c r="U106" s="10">
        <v>6304</v>
      </c>
      <c r="V106" s="10">
        <v>3064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91729.3</v>
      </c>
      <c r="D108" s="15">
        <f t="shared" si="29"/>
        <v>0.96725154215215903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2261.8000000000002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6140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296705</v>
      </c>
      <c r="C110" s="27">
        <f>SUM(E110:Y110)</f>
        <v>295455.8</v>
      </c>
      <c r="D110" s="15">
        <f t="shared" si="29"/>
        <v>0.99578975750324394</v>
      </c>
      <c r="E110" s="94">
        <v>15500</v>
      </c>
      <c r="F110" s="94">
        <v>9790</v>
      </c>
      <c r="G110" s="94">
        <v>17630</v>
      </c>
      <c r="H110" s="94">
        <v>18120</v>
      </c>
      <c r="I110" s="94">
        <v>9368</v>
      </c>
      <c r="J110" s="94">
        <v>22484</v>
      </c>
      <c r="K110" s="94">
        <v>13300</v>
      </c>
      <c r="L110" s="94">
        <v>13400</v>
      </c>
      <c r="M110" s="94">
        <v>15053</v>
      </c>
      <c r="N110" s="94">
        <v>5667.8</v>
      </c>
      <c r="O110" s="94">
        <v>8318</v>
      </c>
      <c r="P110" s="94">
        <v>14907</v>
      </c>
      <c r="Q110" s="94">
        <v>16172</v>
      </c>
      <c r="R110" s="94">
        <v>17150</v>
      </c>
      <c r="S110" s="94">
        <v>18265</v>
      </c>
      <c r="T110" s="94">
        <v>13443</v>
      </c>
      <c r="U110" s="94">
        <v>10305</v>
      </c>
      <c r="V110" s="94">
        <v>5368</v>
      </c>
      <c r="W110" s="94">
        <v>15388</v>
      </c>
      <c r="X110" s="94">
        <v>23127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0.97849136125740777</v>
      </c>
      <c r="C111" s="29">
        <f>C110/C101</f>
        <v>0.98541435284778989</v>
      </c>
      <c r="D111" s="15">
        <f t="shared" si="29"/>
        <v>1.0070751688410267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0.99587640512907416</v>
      </c>
      <c r="H111" s="94">
        <f t="shared" si="32"/>
        <v>0.98698186175717628</v>
      </c>
      <c r="I111" s="94">
        <f t="shared" si="32"/>
        <v>0.98382692711615205</v>
      </c>
      <c r="J111" s="94">
        <f t="shared" si="32"/>
        <v>0.99778113073577701</v>
      </c>
      <c r="K111" s="94">
        <f t="shared" si="32"/>
        <v>0.98664688427299707</v>
      </c>
      <c r="L111" s="94">
        <f t="shared" si="32"/>
        <v>0.99237206546693324</v>
      </c>
      <c r="M111" s="94">
        <f t="shared" si="32"/>
        <v>0.98379190902555391</v>
      </c>
      <c r="N111" s="94">
        <f t="shared" si="32"/>
        <v>0.97134532990574129</v>
      </c>
      <c r="O111" s="94">
        <f t="shared" si="32"/>
        <v>0.98135913166588018</v>
      </c>
      <c r="P111" s="94">
        <f t="shared" si="32"/>
        <v>0.98428524265434136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0.98156706792777304</v>
      </c>
      <c r="T111" s="94">
        <f t="shared" si="32"/>
        <v>0.99792146091604184</v>
      </c>
      <c r="U111" s="94">
        <f t="shared" si="32"/>
        <v>0.98725809542057863</v>
      </c>
      <c r="V111" s="94">
        <f t="shared" si="32"/>
        <v>0.93829750043698656</v>
      </c>
      <c r="W111" s="94">
        <f t="shared" si="32"/>
        <v>0.9990261637343375</v>
      </c>
      <c r="X111" s="94">
        <f t="shared" si="32"/>
        <v>0.97796853856562926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163638</v>
      </c>
      <c r="D112" s="15">
        <f t="shared" si="29"/>
        <v>0.97638951042692201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5016</v>
      </c>
      <c r="J112" s="10">
        <v>12931</v>
      </c>
      <c r="K112" s="10">
        <v>7042</v>
      </c>
      <c r="L112" s="10">
        <v>6410</v>
      </c>
      <c r="M112" s="10">
        <v>9286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10692</v>
      </c>
      <c r="T112" s="10">
        <v>7138</v>
      </c>
      <c r="U112" s="10">
        <v>6304</v>
      </c>
      <c r="V112" s="10">
        <v>3064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91638.8</v>
      </c>
      <c r="D114" s="15">
        <f t="shared" si="29"/>
        <v>0.96629725312384673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2261.8000000000002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6140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444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180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578673</v>
      </c>
      <c r="C117" s="27">
        <f>SUM(E117:Y117)</f>
        <v>988196.8</v>
      </c>
      <c r="D117" s="15">
        <f t="shared" si="29"/>
        <v>1.7076946738486158</v>
      </c>
      <c r="E117" s="94">
        <v>75950</v>
      </c>
      <c r="F117" s="94">
        <v>29370</v>
      </c>
      <c r="G117" s="94">
        <v>58980</v>
      </c>
      <c r="H117" s="94">
        <v>58420</v>
      </c>
      <c r="I117" s="94">
        <v>27172</v>
      </c>
      <c r="J117" s="94">
        <v>80942</v>
      </c>
      <c r="K117" s="94">
        <v>47068.800000000003</v>
      </c>
      <c r="L117" s="94">
        <v>41339</v>
      </c>
      <c r="M117" s="94">
        <v>51027</v>
      </c>
      <c r="N117" s="94">
        <v>15864</v>
      </c>
      <c r="O117" s="94">
        <v>24012</v>
      </c>
      <c r="P117" s="94">
        <v>43934</v>
      </c>
      <c r="Q117" s="94">
        <v>50040</v>
      </c>
      <c r="R117" s="94">
        <v>57658</v>
      </c>
      <c r="S117" s="94">
        <v>69061</v>
      </c>
      <c r="T117" s="94">
        <v>41725</v>
      </c>
      <c r="U117" s="94">
        <v>31583</v>
      </c>
      <c r="V117" s="94">
        <v>14514</v>
      </c>
      <c r="W117" s="94">
        <v>46463</v>
      </c>
      <c r="X117" s="94">
        <v>84634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1.6602768817204301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570140</v>
      </c>
      <c r="D119" s="15">
        <f t="shared" si="29"/>
        <v>1.680064592934853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14793</v>
      </c>
      <c r="J119" s="10">
        <v>46034</v>
      </c>
      <c r="K119" s="10">
        <v>26210</v>
      </c>
      <c r="L119" s="10">
        <v>19950</v>
      </c>
      <c r="M119" s="10">
        <v>32003</v>
      </c>
      <c r="N119" s="10">
        <v>7900</v>
      </c>
      <c r="O119" s="10">
        <v>14271</v>
      </c>
      <c r="P119" s="10">
        <v>24642</v>
      </c>
      <c r="Q119" s="10">
        <v>38276</v>
      </c>
      <c r="R119" s="10">
        <v>36865</v>
      </c>
      <c r="S119" s="10">
        <v>43186</v>
      </c>
      <c r="T119" s="10">
        <v>22194</v>
      </c>
      <c r="U119" s="10">
        <v>20172</v>
      </c>
      <c r="V119" s="10">
        <v>7669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32304</v>
      </c>
      <c r="D120" s="15">
        <f t="shared" si="29"/>
        <v>1.6905123240357947</v>
      </c>
      <c r="E120" s="10">
        <v>730</v>
      </c>
      <c r="F120" s="10">
        <v>1464</v>
      </c>
      <c r="G120" s="10">
        <v>270</v>
      </c>
      <c r="H120" s="10">
        <v>1562</v>
      </c>
      <c r="I120" s="10">
        <v>723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1154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296972.04000000004</v>
      </c>
      <c r="D121" s="15">
        <f t="shared" si="29"/>
        <v>1.6533442453192593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7260</v>
      </c>
      <c r="J121" s="10">
        <v>26120</v>
      </c>
      <c r="K121" s="10">
        <v>11912</v>
      </c>
      <c r="L121" s="10">
        <v>14534</v>
      </c>
      <c r="M121" s="10">
        <v>14615</v>
      </c>
      <c r="N121" s="10">
        <v>6235</v>
      </c>
      <c r="O121" s="10">
        <v>4469</v>
      </c>
      <c r="P121" s="10">
        <v>14736</v>
      </c>
      <c r="Q121" s="10">
        <v>8522</v>
      </c>
      <c r="R121" s="10">
        <v>19133</v>
      </c>
      <c r="S121" s="10">
        <v>22163</v>
      </c>
      <c r="T121" s="10">
        <v>16460</v>
      </c>
      <c r="U121" s="10">
        <v>9437</v>
      </c>
      <c r="V121" s="10">
        <v>4987.04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734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362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19.503311369879171</v>
      </c>
      <c r="C123" s="50">
        <f>C117/C110*10</f>
        <v>33.446518904012038</v>
      </c>
      <c r="D123" s="15">
        <f t="shared" si="29"/>
        <v>1.7149148813604389</v>
      </c>
      <c r="E123" s="165">
        <f t="shared" ref="E123:G123" si="35">E117/E110*10</f>
        <v>49</v>
      </c>
      <c r="F123" s="165">
        <f t="shared" si="35"/>
        <v>30</v>
      </c>
      <c r="G123" s="165">
        <f t="shared" si="35"/>
        <v>33.454339194554734</v>
      </c>
      <c r="H123" s="165">
        <f t="shared" ref="H123:J123" si="36">H117/H110*10</f>
        <v>32.240618101545252</v>
      </c>
      <c r="I123" s="165">
        <f t="shared" si="36"/>
        <v>29.005123825789923</v>
      </c>
      <c r="J123" s="165">
        <f t="shared" si="36"/>
        <v>35.99982209571251</v>
      </c>
      <c r="K123" s="165">
        <f t="shared" ref="K123" si="37">K117/K110*10</f>
        <v>35.390075187969927</v>
      </c>
      <c r="L123" s="165">
        <f>L117/L110*10</f>
        <v>30.85</v>
      </c>
      <c r="M123" s="165">
        <f t="shared" ref="M123:S123" si="38">M117/M110*10</f>
        <v>33.898226267189266</v>
      </c>
      <c r="N123" s="165">
        <f t="shared" si="38"/>
        <v>27.989696178411375</v>
      </c>
      <c r="O123" s="165">
        <f t="shared" si="38"/>
        <v>28.86751622986295</v>
      </c>
      <c r="P123" s="165">
        <f t="shared" si="38"/>
        <v>29.472060105990472</v>
      </c>
      <c r="Q123" s="165">
        <f t="shared" si="38"/>
        <v>30.942369527578531</v>
      </c>
      <c r="R123" s="165">
        <f t="shared" si="38"/>
        <v>33.619825072886293</v>
      </c>
      <c r="S123" s="165">
        <f t="shared" si="38"/>
        <v>37.810566657541749</v>
      </c>
      <c r="T123" s="165">
        <f t="shared" ref="T123" si="39">T117/T110*10</f>
        <v>31.038458677378561</v>
      </c>
      <c r="U123" s="165">
        <f t="shared" ref="U123:Y123" si="40">U117/U110*10</f>
        <v>30.648229015041242</v>
      </c>
      <c r="V123" s="165">
        <f t="shared" si="40"/>
        <v>27.038002980625929</v>
      </c>
      <c r="W123" s="165">
        <f t="shared" si="40"/>
        <v>30.194307252404471</v>
      </c>
      <c r="X123" s="165">
        <f>X117/X110*10</f>
        <v>36.595321485709341</v>
      </c>
      <c r="Y123" s="165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34.841540473484159</v>
      </c>
      <c r="D124" s="15">
        <f t="shared" si="29"/>
        <v>1.7206909486361159</v>
      </c>
      <c r="E124" s="166">
        <f t="shared" ref="E124:P125" si="42">E119/E112*10</f>
        <v>48.774920103485009</v>
      </c>
      <c r="F124" s="166">
        <f t="shared" si="42"/>
        <v>30</v>
      </c>
      <c r="G124" s="166">
        <f t="shared" ref="G124" si="43">G119/G112*10</f>
        <v>34.68457711442786</v>
      </c>
      <c r="H124" s="166">
        <f t="shared" ref="H124:J124" si="44">H119/H112*10</f>
        <v>32.608067677705563</v>
      </c>
      <c r="I124" s="166">
        <f t="shared" si="44"/>
        <v>29.491626794258373</v>
      </c>
      <c r="J124" s="166">
        <f t="shared" si="44"/>
        <v>35.599721599257599</v>
      </c>
      <c r="K124" s="166">
        <f t="shared" si="42"/>
        <v>37.219539903436527</v>
      </c>
      <c r="L124" s="166">
        <f t="shared" si="42"/>
        <v>31.123244929797195</v>
      </c>
      <c r="M124" s="166">
        <f t="shared" ref="M124:N124" si="45">M119/M112*10</f>
        <v>34.463708808959723</v>
      </c>
      <c r="N124" s="166">
        <f t="shared" si="45"/>
        <v>29.40081875697804</v>
      </c>
      <c r="O124" s="166">
        <f t="shared" si="42"/>
        <v>29.142332040024503</v>
      </c>
      <c r="P124" s="166">
        <f t="shared" si="42"/>
        <v>31.070482915143106</v>
      </c>
      <c r="Q124" s="166">
        <f>Q119/Q112*10</f>
        <v>34.402300916771523</v>
      </c>
      <c r="R124" s="166">
        <f t="shared" ref="P124:Y125" si="46">R119/R112*10</f>
        <v>35.687318489835434</v>
      </c>
      <c r="S124" s="166">
        <f t="shared" si="46"/>
        <v>40.390946502057616</v>
      </c>
      <c r="T124" s="166">
        <f t="shared" si="46"/>
        <v>31.092743065284392</v>
      </c>
      <c r="U124" s="166">
        <f t="shared" si="46"/>
        <v>31.998730964467008</v>
      </c>
      <c r="V124" s="166">
        <f t="shared" si="46"/>
        <v>25.029373368146214</v>
      </c>
      <c r="W124" s="166">
        <f t="shared" si="46"/>
        <v>33.555192766545268</v>
      </c>
      <c r="X124" s="156">
        <f t="shared" si="46"/>
        <v>36.815053186734602</v>
      </c>
      <c r="Y124" s="166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30.564859494748795</v>
      </c>
      <c r="D125" s="15">
        <f t="shared" si="29"/>
        <v>1.5891039776039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27.180451127819548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23.033932135728541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32.406801485833519</v>
      </c>
      <c r="D126" s="15">
        <f t="shared" si="29"/>
        <v>1.7110099816328017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28.085106382978722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32.983525163619952</v>
      </c>
      <c r="N126" s="156">
        <f t="shared" si="48"/>
        <v>27.56653992395437</v>
      </c>
      <c r="O126" s="156">
        <f t="shared" si="48"/>
        <v>27.775015537600996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36.096091205211721</v>
      </c>
      <c r="T126" s="156">
        <f t="shared" si="48"/>
        <v>31.50842266462481</v>
      </c>
      <c r="U126" s="156">
        <f t="shared" si="48"/>
        <v>29.49984370115661</v>
      </c>
      <c r="V126" s="156">
        <f t="shared" si="48"/>
        <v>28.239184597961497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16.531531531531531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>
        <f>X122/X115*10</f>
        <v>20.111111111111111</v>
      </c>
      <c r="Y127" s="94"/>
    </row>
    <row r="128" spans="1:25" s="12" customFormat="1" ht="30" hidden="1" customHeight="1" outlineLevel="1" x14ac:dyDescent="0.2">
      <c r="A128" s="52" t="s">
        <v>153</v>
      </c>
      <c r="B128" s="23"/>
      <c r="C128" s="26">
        <f>SUM(E128:Y128)</f>
        <v>0</v>
      </c>
      <c r="D128" s="15" t="e">
        <f t="shared" si="29"/>
        <v>#DIV/0!</v>
      </c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</row>
    <row r="129" spans="1:26" s="12" customFormat="1" ht="30" hidden="1" customHeight="1" x14ac:dyDescent="0.2">
      <c r="A129" s="31" t="s">
        <v>154</v>
      </c>
      <c r="B129" s="23"/>
      <c r="C129" s="26">
        <f>SUM(E129:Y129)</f>
        <v>0</v>
      </c>
      <c r="D129" s="15" t="e">
        <f t="shared" si="29"/>
        <v>#DIV/0!</v>
      </c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30" hidden="1" customHeight="1" x14ac:dyDescent="0.2">
      <c r="A130" s="31" t="s">
        <v>98</v>
      </c>
      <c r="B130" s="56"/>
      <c r="C130" s="56" t="e">
        <f>C129/C128*10</f>
        <v>#DIV/0!</v>
      </c>
      <c r="D130" s="15" t="e">
        <f t="shared" si="29"/>
        <v>#DIV/0!</v>
      </c>
      <c r="E130" s="55"/>
      <c r="F130" s="55"/>
      <c r="G130" s="94"/>
      <c r="H130" s="94" t="e">
        <f>H129/H128*10</f>
        <v>#DIV/0!</v>
      </c>
      <c r="I130" s="94"/>
      <c r="J130" s="94"/>
      <c r="K130" s="94"/>
      <c r="L130" s="94"/>
      <c r="M130" s="94" t="e">
        <f>M129/M128*10</f>
        <v>#DIV/0!</v>
      </c>
      <c r="N130" s="94"/>
      <c r="O130" s="94"/>
      <c r="P130" s="94" t="e">
        <f>P129/P128*10</f>
        <v>#DIV/0!</v>
      </c>
      <c r="Q130" s="94"/>
      <c r="R130" s="94" t="e">
        <f>R129/R128*10</f>
        <v>#DIV/0!</v>
      </c>
      <c r="S130" s="94"/>
      <c r="T130" s="94" t="e">
        <f>T129/T128*10</f>
        <v>#DIV/0!</v>
      </c>
      <c r="U130" s="94"/>
      <c r="V130" s="94"/>
      <c r="W130" s="94"/>
      <c r="X130" s="94" t="e">
        <f>X129/X128*10</f>
        <v>#DIV/0!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/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3436.9</v>
      </c>
      <c r="D132" s="15">
        <f t="shared" si="29"/>
        <v>1.5672138622891016</v>
      </c>
      <c r="E132" s="48">
        <f>(E110-E131)/2</f>
        <v>100</v>
      </c>
      <c r="F132" s="48">
        <f t="shared" ref="F132:Y132" si="51">(F110-F131)/2</f>
        <v>50</v>
      </c>
      <c r="G132" s="48">
        <f t="shared" si="51"/>
        <v>372</v>
      </c>
      <c r="H132" s="48">
        <f t="shared" si="51"/>
        <v>123</v>
      </c>
      <c r="I132" s="48">
        <f t="shared" si="51"/>
        <v>311</v>
      </c>
      <c r="J132" s="48">
        <f t="shared" si="51"/>
        <v>150.5</v>
      </c>
      <c r="K132" s="48">
        <f t="shared" si="51"/>
        <v>117.5</v>
      </c>
      <c r="L132" s="48">
        <f t="shared" si="51"/>
        <v>565.5</v>
      </c>
      <c r="M132" s="48">
        <f t="shared" si="51"/>
        <v>157.5</v>
      </c>
      <c r="N132" s="48">
        <f t="shared" si="51"/>
        <v>10.900000000000091</v>
      </c>
      <c r="O132" s="48">
        <f t="shared" si="51"/>
        <v>305</v>
      </c>
      <c r="P132" s="48">
        <f t="shared" si="51"/>
        <v>62</v>
      </c>
      <c r="Q132" s="48">
        <f t="shared" si="51"/>
        <v>0</v>
      </c>
      <c r="R132" s="48">
        <f t="shared" si="51"/>
        <v>180.5</v>
      </c>
      <c r="S132" s="48">
        <f t="shared" si="51"/>
        <v>37</v>
      </c>
      <c r="T132" s="48">
        <f t="shared" si="51"/>
        <v>398.5</v>
      </c>
      <c r="U132" s="48">
        <f t="shared" si="51"/>
        <v>10</v>
      </c>
      <c r="V132" s="48">
        <f t="shared" si="51"/>
        <v>110</v>
      </c>
      <c r="W132" s="48">
        <f t="shared" si="51"/>
        <v>282</v>
      </c>
      <c r="X132" s="48">
        <f t="shared" si="51"/>
        <v>74</v>
      </c>
      <c r="Y132" s="48">
        <f t="shared" si="51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27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2">SUM(E134:Y134)</f>
        <v>0</v>
      </c>
      <c r="D134" s="15" t="e">
        <f t="shared" si="27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2"/>
        <v>5700</v>
      </c>
      <c r="D135" s="15">
        <f t="shared" si="27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/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27"/>
        <v>1.1721159777914867</v>
      </c>
      <c r="E137" s="48">
        <f>E135-E136</f>
        <v>157</v>
      </c>
      <c r="F137" s="48">
        <f t="shared" ref="F137:Y137" si="53">F135-F136</f>
        <v>162</v>
      </c>
      <c r="G137" s="48">
        <f t="shared" si="53"/>
        <v>803</v>
      </c>
      <c r="H137" s="48">
        <f t="shared" si="53"/>
        <v>367</v>
      </c>
      <c r="I137" s="48">
        <f t="shared" si="53"/>
        <v>10</v>
      </c>
      <c r="J137" s="48">
        <f t="shared" si="53"/>
        <v>144</v>
      </c>
      <c r="K137" s="48">
        <f t="shared" si="53"/>
        <v>608</v>
      </c>
      <c r="L137" s="48">
        <f t="shared" si="53"/>
        <v>739</v>
      </c>
      <c r="M137" s="48">
        <f t="shared" si="53"/>
        <v>243</v>
      </c>
      <c r="N137" s="48">
        <f t="shared" si="53"/>
        <v>30</v>
      </c>
      <c r="O137" s="48">
        <f t="shared" si="53"/>
        <v>280</v>
      </c>
      <c r="P137" s="48">
        <f t="shared" si="53"/>
        <v>339</v>
      </c>
      <c r="Q137" s="48">
        <f t="shared" si="53"/>
        <v>12</v>
      </c>
      <c r="R137" s="48">
        <f t="shared" si="53"/>
        <v>679</v>
      </c>
      <c r="S137" s="48">
        <f t="shared" si="53"/>
        <v>189</v>
      </c>
      <c r="T137" s="48">
        <f t="shared" si="53"/>
        <v>59</v>
      </c>
      <c r="U137" s="48">
        <f t="shared" si="53"/>
        <v>115</v>
      </c>
      <c r="V137" s="48">
        <f t="shared" si="53"/>
        <v>30</v>
      </c>
      <c r="W137" s="48">
        <f t="shared" si="53"/>
        <v>351</v>
      </c>
      <c r="X137" s="48">
        <f t="shared" si="53"/>
        <v>383</v>
      </c>
      <c r="Y137" s="48">
        <f t="shared" si="53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3174</v>
      </c>
      <c r="C138" s="27">
        <f>SUM(E138:Y138)</f>
        <v>2092</v>
      </c>
      <c r="D138" s="15">
        <f t="shared" ref="D138:D144" si="54">C138/B138</f>
        <v>0.6591052299936988</v>
      </c>
      <c r="E138" s="94">
        <v>120</v>
      </c>
      <c r="F138" s="94">
        <v>2</v>
      </c>
      <c r="G138" s="94">
        <v>384</v>
      </c>
      <c r="H138" s="94">
        <v>103</v>
      </c>
      <c r="I138" s="94">
        <v>9</v>
      </c>
      <c r="J138" s="94">
        <v>120</v>
      </c>
      <c r="K138" s="94">
        <v>328</v>
      </c>
      <c r="L138" s="94">
        <v>325</v>
      </c>
      <c r="M138" s="94">
        <v>61</v>
      </c>
      <c r="N138" s="94">
        <v>9</v>
      </c>
      <c r="O138" s="94">
        <v>7</v>
      </c>
      <c r="P138" s="94">
        <v>46</v>
      </c>
      <c r="Q138" s="94">
        <v>7</v>
      </c>
      <c r="R138" s="94">
        <v>190</v>
      </c>
      <c r="S138" s="94">
        <v>80</v>
      </c>
      <c r="T138" s="94">
        <v>19</v>
      </c>
      <c r="U138" s="94">
        <v>59</v>
      </c>
      <c r="V138" s="94">
        <v>2</v>
      </c>
      <c r="W138" s="94">
        <v>11</v>
      </c>
      <c r="X138" s="94">
        <v>210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0.65268352868599633</v>
      </c>
      <c r="C139" s="32">
        <f>C138/C137</f>
        <v>0.36701754385964913</v>
      </c>
      <c r="D139" s="15">
        <f t="shared" si="54"/>
        <v>0.56232083043146619</v>
      </c>
      <c r="E139" s="34">
        <f>E138/E137</f>
        <v>0.76433121019108285</v>
      </c>
      <c r="F139" s="34">
        <f t="shared" ref="F139:X139" si="55">F138/F137</f>
        <v>1.2345679012345678E-2</v>
      </c>
      <c r="G139" s="34">
        <f t="shared" si="55"/>
        <v>0.47820672478206727</v>
      </c>
      <c r="H139" s="34">
        <f t="shared" si="55"/>
        <v>0.28065395095367845</v>
      </c>
      <c r="I139" s="34">
        <f t="shared" si="55"/>
        <v>0.9</v>
      </c>
      <c r="J139" s="34">
        <f t="shared" si="55"/>
        <v>0.83333333333333337</v>
      </c>
      <c r="K139" s="34">
        <f t="shared" si="55"/>
        <v>0.53947368421052633</v>
      </c>
      <c r="L139" s="34">
        <f t="shared" si="55"/>
        <v>0.43978349120433019</v>
      </c>
      <c r="M139" s="34">
        <f t="shared" si="55"/>
        <v>0.25102880658436216</v>
      </c>
      <c r="N139" s="34">
        <f t="shared" si="55"/>
        <v>0.3</v>
      </c>
      <c r="O139" s="34">
        <f t="shared" si="55"/>
        <v>2.5000000000000001E-2</v>
      </c>
      <c r="P139" s="34">
        <f t="shared" si="55"/>
        <v>0.13569321533923304</v>
      </c>
      <c r="Q139" s="34">
        <f t="shared" si="55"/>
        <v>0.58333333333333337</v>
      </c>
      <c r="R139" s="34">
        <f t="shared" si="55"/>
        <v>0.27982326951399117</v>
      </c>
      <c r="S139" s="34">
        <f t="shared" si="55"/>
        <v>0.42328042328042326</v>
      </c>
      <c r="T139" s="34">
        <f t="shared" si="55"/>
        <v>0.32203389830508472</v>
      </c>
      <c r="U139" s="34">
        <f t="shared" si="55"/>
        <v>0.5130434782608696</v>
      </c>
      <c r="V139" s="34">
        <f t="shared" si="55"/>
        <v>6.6666666666666666E-2</v>
      </c>
      <c r="W139" s="34">
        <f t="shared" si="55"/>
        <v>3.1339031339031341E-2</v>
      </c>
      <c r="X139" s="34">
        <f t="shared" si="55"/>
        <v>0.54830287206266315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1689</v>
      </c>
      <c r="C140" s="86">
        <f>C137-C138</f>
        <v>3608</v>
      </c>
      <c r="D140" s="86"/>
      <c r="E140" s="86">
        <f t="shared" ref="E140:Y140" si="56">E137-E138</f>
        <v>37</v>
      </c>
      <c r="F140" s="86">
        <f t="shared" si="56"/>
        <v>160</v>
      </c>
      <c r="G140" s="94">
        <f t="shared" si="56"/>
        <v>419</v>
      </c>
      <c r="H140" s="94">
        <f t="shared" si="56"/>
        <v>264</v>
      </c>
      <c r="I140" s="94">
        <f t="shared" si="56"/>
        <v>1</v>
      </c>
      <c r="J140" s="94">
        <f t="shared" si="56"/>
        <v>24</v>
      </c>
      <c r="K140" s="94">
        <f t="shared" si="56"/>
        <v>280</v>
      </c>
      <c r="L140" s="94">
        <f t="shared" si="56"/>
        <v>414</v>
      </c>
      <c r="M140" s="94">
        <f t="shared" si="56"/>
        <v>182</v>
      </c>
      <c r="N140" s="94">
        <f t="shared" si="56"/>
        <v>21</v>
      </c>
      <c r="O140" s="94">
        <f t="shared" si="56"/>
        <v>273</v>
      </c>
      <c r="P140" s="94">
        <f t="shared" si="56"/>
        <v>293</v>
      </c>
      <c r="Q140" s="94">
        <f t="shared" si="56"/>
        <v>5</v>
      </c>
      <c r="R140" s="94">
        <f t="shared" si="56"/>
        <v>489</v>
      </c>
      <c r="S140" s="94">
        <f t="shared" si="56"/>
        <v>109</v>
      </c>
      <c r="T140" s="94">
        <f t="shared" si="56"/>
        <v>40</v>
      </c>
      <c r="U140" s="94">
        <f t="shared" si="56"/>
        <v>56</v>
      </c>
      <c r="V140" s="94">
        <f t="shared" si="56"/>
        <v>28</v>
      </c>
      <c r="W140" s="94">
        <f t="shared" si="56"/>
        <v>340</v>
      </c>
      <c r="X140" s="94">
        <f t="shared" si="56"/>
        <v>173</v>
      </c>
      <c r="Y140" s="94">
        <f t="shared" si="56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4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53865</v>
      </c>
      <c r="C142" s="27">
        <f>SUM(E142:Y142)</f>
        <v>50773</v>
      </c>
      <c r="D142" s="15">
        <f t="shared" si="54"/>
        <v>0.94259723382530403</v>
      </c>
      <c r="E142" s="94">
        <v>1650</v>
      </c>
      <c r="F142" s="94">
        <v>30</v>
      </c>
      <c r="G142" s="94">
        <v>10555</v>
      </c>
      <c r="H142" s="94">
        <v>2345</v>
      </c>
      <c r="I142" s="94">
        <v>180</v>
      </c>
      <c r="J142" s="94">
        <v>2760</v>
      </c>
      <c r="K142" s="94">
        <v>7266</v>
      </c>
      <c r="L142" s="94">
        <v>9865</v>
      </c>
      <c r="M142" s="94">
        <v>1260</v>
      </c>
      <c r="N142" s="94">
        <v>190</v>
      </c>
      <c r="O142" s="94">
        <v>210</v>
      </c>
      <c r="P142" s="94">
        <v>1038</v>
      </c>
      <c r="Q142" s="94">
        <v>175</v>
      </c>
      <c r="R142" s="94">
        <v>4541</v>
      </c>
      <c r="S142" s="94">
        <v>1404</v>
      </c>
      <c r="T142" s="94">
        <v>508</v>
      </c>
      <c r="U142" s="94">
        <v>1030</v>
      </c>
      <c r="V142" s="94">
        <v>18</v>
      </c>
      <c r="W142" s="94">
        <v>220</v>
      </c>
      <c r="X142" s="94">
        <v>5528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7">E142/E141</f>
        <v>#DIV/0!</v>
      </c>
      <c r="F143" s="29" t="e">
        <f t="shared" si="57"/>
        <v>#DIV/0!</v>
      </c>
      <c r="G143" s="94" t="e">
        <f t="shared" si="57"/>
        <v>#DIV/0!</v>
      </c>
      <c r="H143" s="94" t="e">
        <f t="shared" si="57"/>
        <v>#DIV/0!</v>
      </c>
      <c r="I143" s="94" t="e">
        <f t="shared" si="57"/>
        <v>#DIV/0!</v>
      </c>
      <c r="J143" s="94" t="e">
        <f t="shared" si="57"/>
        <v>#DIV/0!</v>
      </c>
      <c r="K143" s="94" t="e">
        <f t="shared" si="57"/>
        <v>#DIV/0!</v>
      </c>
      <c r="L143" s="94" t="e">
        <f t="shared" si="57"/>
        <v>#DIV/0!</v>
      </c>
      <c r="M143" s="94" t="e">
        <f t="shared" si="57"/>
        <v>#DIV/0!</v>
      </c>
      <c r="N143" s="94" t="e">
        <f t="shared" si="57"/>
        <v>#DIV/0!</v>
      </c>
      <c r="O143" s="94" t="e">
        <f t="shared" si="57"/>
        <v>#DIV/0!</v>
      </c>
      <c r="P143" s="94" t="e">
        <f t="shared" si="57"/>
        <v>#DIV/0!</v>
      </c>
      <c r="Q143" s="94" t="e">
        <f t="shared" si="57"/>
        <v>#DIV/0!</v>
      </c>
      <c r="R143" s="94" t="e">
        <f t="shared" si="57"/>
        <v>#DIV/0!</v>
      </c>
      <c r="S143" s="94" t="e">
        <f t="shared" si="57"/>
        <v>#DIV/0!</v>
      </c>
      <c r="T143" s="94" t="e">
        <f t="shared" si="57"/>
        <v>#DIV/0!</v>
      </c>
      <c r="U143" s="94" t="e">
        <f t="shared" si="57"/>
        <v>#DIV/0!</v>
      </c>
      <c r="V143" s="94" t="e">
        <f t="shared" si="57"/>
        <v>#DIV/0!</v>
      </c>
      <c r="W143" s="94" t="e">
        <f t="shared" si="57"/>
        <v>#DIV/0!</v>
      </c>
      <c r="X143" s="94" t="e">
        <f t="shared" si="57"/>
        <v>#DIV/0!</v>
      </c>
      <c r="Y143" s="94" t="e">
        <f t="shared" si="57"/>
        <v>#DIV/0!</v>
      </c>
    </row>
    <row r="144" spans="1:26" s="12" customFormat="1" ht="30" customHeight="1" x14ac:dyDescent="0.2">
      <c r="A144" s="31" t="s">
        <v>98</v>
      </c>
      <c r="B144" s="56">
        <f>B142/B138*10</f>
        <v>169.70699432892249</v>
      </c>
      <c r="C144" s="56">
        <f>C142/C138*10</f>
        <v>242.70076481835562</v>
      </c>
      <c r="D144" s="15">
        <f t="shared" si="54"/>
        <v>1.4301164532320816</v>
      </c>
      <c r="E144" s="94">
        <f t="shared" ref="E144" si="58">E142/E138*10</f>
        <v>137.5</v>
      </c>
      <c r="F144" s="94">
        <f t="shared" ref="F144:G144" si="59">F142/F138*10</f>
        <v>150</v>
      </c>
      <c r="G144" s="94">
        <f t="shared" si="59"/>
        <v>274.86979166666669</v>
      </c>
      <c r="H144" s="94">
        <f>H142/H138*10</f>
        <v>227.66990291262135</v>
      </c>
      <c r="I144" s="94">
        <f>I142/I138*10</f>
        <v>200</v>
      </c>
      <c r="J144" s="94">
        <f>J142/J138*10</f>
        <v>230</v>
      </c>
      <c r="K144" s="94">
        <f>K142/K138*10</f>
        <v>221.52439024390245</v>
      </c>
      <c r="L144" s="94">
        <f t="shared" ref="L144:R144" si="60">L142/L138*10</f>
        <v>303.53846153846155</v>
      </c>
      <c r="M144" s="94">
        <f t="shared" si="60"/>
        <v>206.55737704918033</v>
      </c>
      <c r="N144" s="94">
        <f t="shared" si="60"/>
        <v>211.11111111111111</v>
      </c>
      <c r="O144" s="94">
        <f t="shared" si="60"/>
        <v>300</v>
      </c>
      <c r="P144" s="94">
        <f t="shared" si="60"/>
        <v>225.65217391304347</v>
      </c>
      <c r="Q144" s="94">
        <f t="shared" si="60"/>
        <v>250</v>
      </c>
      <c r="R144" s="94">
        <f t="shared" si="60"/>
        <v>239</v>
      </c>
      <c r="S144" s="94">
        <f>S142/S138*10</f>
        <v>175.5</v>
      </c>
      <c r="T144" s="94">
        <f>T142/T138*10</f>
        <v>267.36842105263156</v>
      </c>
      <c r="U144" s="94">
        <f t="shared" ref="U144:V144" si="61">U142/U138*10</f>
        <v>174.57627118644069</v>
      </c>
      <c r="V144" s="94">
        <f t="shared" si="61"/>
        <v>90</v>
      </c>
      <c r="W144" s="94">
        <f>W142/W138*10</f>
        <v>200</v>
      </c>
      <c r="X144" s="94">
        <f>X142/X138*10</f>
        <v>263.23809523809524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2">F145-F146</f>
        <v>86</v>
      </c>
      <c r="G147" s="48">
        <f t="shared" si="62"/>
        <v>90</v>
      </c>
      <c r="H147" s="48">
        <f t="shared" si="62"/>
        <v>0.5</v>
      </c>
      <c r="I147" s="48">
        <f t="shared" si="62"/>
        <v>16</v>
      </c>
      <c r="J147" s="48">
        <f t="shared" si="62"/>
        <v>10</v>
      </c>
      <c r="K147" s="48">
        <f t="shared" si="62"/>
        <v>127</v>
      </c>
      <c r="L147" s="48">
        <f t="shared" si="62"/>
        <v>94</v>
      </c>
      <c r="M147" s="48">
        <f t="shared" si="62"/>
        <v>47</v>
      </c>
      <c r="N147" s="48">
        <f t="shared" si="62"/>
        <v>24</v>
      </c>
      <c r="O147" s="48">
        <f t="shared" si="62"/>
        <v>76</v>
      </c>
      <c r="P147" s="48">
        <f t="shared" si="62"/>
        <v>129</v>
      </c>
      <c r="Q147" s="48">
        <f t="shared" si="62"/>
        <v>0</v>
      </c>
      <c r="R147" s="48">
        <f t="shared" si="62"/>
        <v>8</v>
      </c>
      <c r="S147" s="48">
        <f t="shared" si="62"/>
        <v>36</v>
      </c>
      <c r="T147" s="48">
        <f t="shared" si="62"/>
        <v>26</v>
      </c>
      <c r="U147" s="48">
        <f t="shared" si="62"/>
        <v>0</v>
      </c>
      <c r="V147" s="48">
        <f t="shared" si="62"/>
        <v>11</v>
      </c>
      <c r="W147" s="48">
        <f t="shared" si="62"/>
        <v>95</v>
      </c>
      <c r="X147" s="48">
        <f t="shared" si="62"/>
        <v>58</v>
      </c>
      <c r="Y147" s="48">
        <f t="shared" si="62"/>
        <v>6</v>
      </c>
    </row>
    <row r="148" spans="1:25" s="12" customFormat="1" ht="30" customHeight="1" outlineLevel="1" x14ac:dyDescent="0.2">
      <c r="A148" s="52" t="s">
        <v>173</v>
      </c>
      <c r="B148" s="23">
        <v>234</v>
      </c>
      <c r="C148" s="27">
        <f>SUM(E148:Y148)</f>
        <v>117.1</v>
      </c>
      <c r="D148" s="15">
        <f t="shared" ref="D148:D191" si="63">C148/B148</f>
        <v>0.50042735042735043</v>
      </c>
      <c r="E148" s="94">
        <v>5</v>
      </c>
      <c r="F148" s="94">
        <v>5</v>
      </c>
      <c r="G148" s="94">
        <v>25</v>
      </c>
      <c r="H148" s="94"/>
      <c r="I148" s="94">
        <v>15</v>
      </c>
      <c r="J148" s="94">
        <v>3</v>
      </c>
      <c r="K148" s="94">
        <v>20</v>
      </c>
      <c r="L148" s="94">
        <v>3</v>
      </c>
      <c r="M148" s="94">
        <v>11</v>
      </c>
      <c r="N148" s="94">
        <v>2</v>
      </c>
      <c r="O148" s="94"/>
      <c r="P148" s="94">
        <v>6</v>
      </c>
      <c r="Q148" s="94"/>
      <c r="R148" s="94"/>
      <c r="S148" s="94"/>
      <c r="T148" s="94">
        <v>3.1</v>
      </c>
      <c r="U148" s="94"/>
      <c r="V148" s="94"/>
      <c r="W148" s="94">
        <v>16</v>
      </c>
      <c r="X148" s="94">
        <v>3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0.2674285714285714</v>
      </c>
      <c r="C149" s="32">
        <f>C148/C147</f>
        <v>0.12178887155486219</v>
      </c>
      <c r="D149" s="15">
        <f t="shared" si="63"/>
        <v>0.45540710517309585</v>
      </c>
      <c r="E149" s="29">
        <f>E148/E147</f>
        <v>0.22727272727272727</v>
      </c>
      <c r="F149" s="29">
        <f>F148/F147</f>
        <v>5.8139534883720929E-2</v>
      </c>
      <c r="G149" s="29">
        <f>G148/G147</f>
        <v>0.27777777777777779</v>
      </c>
      <c r="H149" s="29"/>
      <c r="I149" s="29">
        <f>I148/I147</f>
        <v>0.9375</v>
      </c>
      <c r="J149" s="29">
        <f>J148/J147</f>
        <v>0.3</v>
      </c>
      <c r="K149" s="29">
        <f>K148/K147</f>
        <v>0.15748031496062992</v>
      </c>
      <c r="L149" s="29">
        <f t="shared" ref="L149:X149" si="64">L148/L147</f>
        <v>3.1914893617021274E-2</v>
      </c>
      <c r="M149" s="29">
        <f t="shared" si="64"/>
        <v>0.23404255319148937</v>
      </c>
      <c r="N149" s="29">
        <f t="shared" si="64"/>
        <v>8.3333333333333329E-2</v>
      </c>
      <c r="O149" s="29"/>
      <c r="P149" s="29">
        <f t="shared" si="64"/>
        <v>4.6511627906976744E-2</v>
      </c>
      <c r="Q149" s="29"/>
      <c r="R149" s="29"/>
      <c r="S149" s="29"/>
      <c r="T149" s="29">
        <f t="shared" si="64"/>
        <v>0.11923076923076924</v>
      </c>
      <c r="U149" s="29"/>
      <c r="V149" s="29"/>
      <c r="W149" s="29">
        <f t="shared" si="64"/>
        <v>0.16842105263157894</v>
      </c>
      <c r="X149" s="29">
        <f t="shared" si="64"/>
        <v>5.1724137931034482E-2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3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6460</v>
      </c>
      <c r="C151" s="27">
        <f>SUM(E151:Y151)</f>
        <v>3542</v>
      </c>
      <c r="D151" s="15">
        <f t="shared" si="63"/>
        <v>0.548297213622291</v>
      </c>
      <c r="E151" s="94">
        <v>225</v>
      </c>
      <c r="F151" s="94">
        <v>100</v>
      </c>
      <c r="G151" s="94">
        <v>375</v>
      </c>
      <c r="H151" s="94"/>
      <c r="I151" s="94">
        <v>143</v>
      </c>
      <c r="J151" s="94">
        <v>75</v>
      </c>
      <c r="K151" s="94">
        <v>1164</v>
      </c>
      <c r="L151" s="94">
        <v>250</v>
      </c>
      <c r="M151" s="94">
        <v>165</v>
      </c>
      <c r="N151" s="94">
        <v>1</v>
      </c>
      <c r="O151" s="94"/>
      <c r="P151" s="94">
        <v>200</v>
      </c>
      <c r="Q151" s="94"/>
      <c r="R151" s="94"/>
      <c r="S151" s="94"/>
      <c r="T151" s="94">
        <v>161</v>
      </c>
      <c r="U151" s="94"/>
      <c r="V151" s="94"/>
      <c r="W151" s="94">
        <v>608</v>
      </c>
      <c r="X151" s="94">
        <v>75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3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5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276.0683760683761</v>
      </c>
      <c r="C153" s="56">
        <f>C151/C148*10</f>
        <v>302.47651579846286</v>
      </c>
      <c r="D153" s="15">
        <f t="shared" si="63"/>
        <v>1.0956579674433484</v>
      </c>
      <c r="E153" s="55">
        <f t="shared" ref="E153:G153" si="66">E151/E148*10</f>
        <v>450</v>
      </c>
      <c r="F153" s="55">
        <f t="shared" si="66"/>
        <v>200</v>
      </c>
      <c r="G153" s="55">
        <f t="shared" si="66"/>
        <v>150</v>
      </c>
      <c r="H153" s="55"/>
      <c r="I153" s="55">
        <f>I151/I148*10</f>
        <v>95.333333333333329</v>
      </c>
      <c r="J153" s="55">
        <f>J151/J148*10</f>
        <v>250</v>
      </c>
      <c r="K153" s="55">
        <f>K151/K148*10</f>
        <v>582</v>
      </c>
      <c r="L153" s="55">
        <f>L151/L148*10</f>
        <v>833.33333333333326</v>
      </c>
      <c r="M153" s="55">
        <f>M151/M148*10</f>
        <v>150</v>
      </c>
      <c r="N153" s="55">
        <f t="shared" ref="N153:P153" si="67">N151/N148*10</f>
        <v>5</v>
      </c>
      <c r="O153" s="55"/>
      <c r="P153" s="55">
        <f t="shared" si="67"/>
        <v>333.33333333333337</v>
      </c>
      <c r="Q153" s="55"/>
      <c r="R153" s="55"/>
      <c r="S153" s="55"/>
      <c r="T153" s="55">
        <f t="shared" ref="T153:X153" si="68">T151/T148*10</f>
        <v>519.35483870967744</v>
      </c>
      <c r="U153" s="55"/>
      <c r="V153" s="55"/>
      <c r="W153" s="55">
        <f t="shared" si="68"/>
        <v>380</v>
      </c>
      <c r="X153" s="55">
        <f t="shared" si="68"/>
        <v>250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478</v>
      </c>
      <c r="D154" s="15">
        <f t="shared" si="63"/>
        <v>0.88029465930018413</v>
      </c>
      <c r="E154" s="36"/>
      <c r="F154" s="35"/>
      <c r="G154" s="54">
        <v>469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/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5362</v>
      </c>
      <c r="D155" s="15">
        <f t="shared" si="63"/>
        <v>0.92880651307812234</v>
      </c>
      <c r="E155" s="36"/>
      <c r="F155" s="35"/>
      <c r="G155" s="35">
        <v>5200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/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112.17573221757321</v>
      </c>
      <c r="D156" s="15">
        <f>C156/B156</f>
        <v>1.0551086539778669</v>
      </c>
      <c r="E156" s="36"/>
      <c r="F156" s="55"/>
      <c r="G156" s="55">
        <f>G155/G154*10</f>
        <v>110.87420042643924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" si="69">U155/U154*10</f>
        <v>180</v>
      </c>
      <c r="V156" s="36"/>
      <c r="W156" s="55"/>
      <c r="X156" s="36"/>
      <c r="Y156" s="55"/>
    </row>
    <row r="157" spans="1:25" s="12" customFormat="1" ht="30" customHeight="1" x14ac:dyDescent="0.2">
      <c r="A157" s="31" t="s">
        <v>208</v>
      </c>
      <c r="B157" s="155">
        <f>B160+B163+B180</f>
        <v>9256</v>
      </c>
      <c r="C157" s="155">
        <f>C160+C163+C180</f>
        <v>13152</v>
      </c>
      <c r="D157" s="15">
        <f t="shared" ref="D157:D159" si="70">C157/B157</f>
        <v>1.4209161624891962</v>
      </c>
      <c r="E157" s="36">
        <f>E160+E163+E180</f>
        <v>995</v>
      </c>
      <c r="F157" s="36">
        <f>F160+F163+F180</f>
        <v>127</v>
      </c>
      <c r="G157" s="36"/>
      <c r="H157" s="36">
        <f t="shared" ref="H157:X157" si="71">H160+H163+H180</f>
        <v>849</v>
      </c>
      <c r="I157" s="36">
        <f t="shared" si="71"/>
        <v>854</v>
      </c>
      <c r="J157" s="36">
        <f t="shared" si="71"/>
        <v>3565</v>
      </c>
      <c r="K157" s="36"/>
      <c r="L157" s="36"/>
      <c r="M157" s="36">
        <f t="shared" si="71"/>
        <v>1069</v>
      </c>
      <c r="N157" s="36"/>
      <c r="O157" s="36"/>
      <c r="P157" s="36">
        <f t="shared" si="71"/>
        <v>724</v>
      </c>
      <c r="Q157" s="36">
        <f>Q160+Q163+Q180</f>
        <v>1068</v>
      </c>
      <c r="R157" s="36">
        <f t="shared" si="71"/>
        <v>30</v>
      </c>
      <c r="S157" s="36"/>
      <c r="T157" s="36"/>
      <c r="U157" s="36"/>
      <c r="V157" s="36"/>
      <c r="W157" s="36">
        <f t="shared" si="71"/>
        <v>1092</v>
      </c>
      <c r="X157" s="36">
        <f t="shared" si="71"/>
        <v>827</v>
      </c>
      <c r="Y157" s="36"/>
    </row>
    <row r="158" spans="1:25" s="12" customFormat="1" ht="30" customHeight="1" x14ac:dyDescent="0.2">
      <c r="A158" s="151" t="s">
        <v>209</v>
      </c>
      <c r="B158" s="155">
        <f>B161+B164+B181</f>
        <v>7330</v>
      </c>
      <c r="C158" s="155">
        <f>C161+C164+C181</f>
        <v>14716.1</v>
      </c>
      <c r="D158" s="15">
        <f t="shared" si="70"/>
        <v>2.0076534788540248</v>
      </c>
      <c r="E158" s="54">
        <f>E161+E164+E181</f>
        <v>1138.5</v>
      </c>
      <c r="F158" s="54">
        <f>F161+F164+F181</f>
        <v>351</v>
      </c>
      <c r="G158" s="54"/>
      <c r="H158" s="54">
        <f t="shared" ref="H158:X158" si="72">H161+H164+H181</f>
        <v>885</v>
      </c>
      <c r="I158" s="54">
        <f t="shared" si="72"/>
        <v>707</v>
      </c>
      <c r="J158" s="54">
        <f t="shared" si="72"/>
        <v>2824</v>
      </c>
      <c r="K158" s="54"/>
      <c r="L158" s="54"/>
      <c r="M158" s="54">
        <f t="shared" si="72"/>
        <v>1046</v>
      </c>
      <c r="N158" s="54"/>
      <c r="O158" s="54"/>
      <c r="P158" s="54">
        <f t="shared" si="72"/>
        <v>879</v>
      </c>
      <c r="Q158" s="54">
        <v>1841</v>
      </c>
      <c r="R158" s="54">
        <f t="shared" si="72"/>
        <v>15</v>
      </c>
      <c r="S158" s="54"/>
      <c r="T158" s="54"/>
      <c r="U158" s="54"/>
      <c r="V158" s="54"/>
      <c r="W158" s="54">
        <f t="shared" si="72"/>
        <v>1435.6</v>
      </c>
      <c r="X158" s="54">
        <f t="shared" si="72"/>
        <v>1551</v>
      </c>
      <c r="Y158" s="155"/>
    </row>
    <row r="159" spans="1:25" s="12" customFormat="1" ht="30" customHeight="1" x14ac:dyDescent="0.2">
      <c r="A159" s="31" t="s">
        <v>98</v>
      </c>
      <c r="B159" s="56">
        <f>B158/B157*10</f>
        <v>7.9191875540190146</v>
      </c>
      <c r="C159" s="56">
        <f>C158/C157*10</f>
        <v>11.189248783454989</v>
      </c>
      <c r="D159" s="15">
        <f t="shared" si="70"/>
        <v>1.4129288777579725</v>
      </c>
      <c r="E159" s="55">
        <f t="shared" ref="E159" si="73">E158/E157*10</f>
        <v>11.442211055276381</v>
      </c>
      <c r="F159" s="55">
        <f t="shared" ref="F159:X159" si="74">F158/F157*10</f>
        <v>27.637795275590552</v>
      </c>
      <c r="G159" s="55"/>
      <c r="H159" s="55">
        <f t="shared" si="74"/>
        <v>10.424028268551238</v>
      </c>
      <c r="I159" s="55">
        <f t="shared" si="74"/>
        <v>8.278688524590164</v>
      </c>
      <c r="J159" s="55">
        <f t="shared" si="74"/>
        <v>7.9214586255259469</v>
      </c>
      <c r="K159" s="55"/>
      <c r="L159" s="55"/>
      <c r="M159" s="55">
        <f t="shared" si="74"/>
        <v>9.7848456501403174</v>
      </c>
      <c r="N159" s="55"/>
      <c r="O159" s="55"/>
      <c r="P159" s="55">
        <f t="shared" si="74"/>
        <v>12.140883977900552</v>
      </c>
      <c r="Q159" s="55">
        <f t="shared" ref="Q159" si="75">Q158/Q157*10</f>
        <v>17.237827715355806</v>
      </c>
      <c r="R159" s="55">
        <f t="shared" si="74"/>
        <v>5</v>
      </c>
      <c r="S159" s="55"/>
      <c r="T159" s="55"/>
      <c r="U159" s="55"/>
      <c r="V159" s="55"/>
      <c r="W159" s="55">
        <f t="shared" si="74"/>
        <v>13.146520146520146</v>
      </c>
      <c r="X159" s="55">
        <f t="shared" si="74"/>
        <v>18.75453446191052</v>
      </c>
      <c r="Y159" s="56"/>
    </row>
    <row r="160" spans="1:25" s="154" customFormat="1" ht="30" customHeight="1" x14ac:dyDescent="0.2">
      <c r="A160" s="52" t="s">
        <v>111</v>
      </c>
      <c r="B160" s="27">
        <v>5168</v>
      </c>
      <c r="C160" s="27">
        <f>SUM(E160:Y160)</f>
        <v>6928</v>
      </c>
      <c r="D160" s="15">
        <f t="shared" ref="D160:D162" si="76">C160/B160</f>
        <v>1.3405572755417956</v>
      </c>
      <c r="E160" s="35">
        <v>200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90</v>
      </c>
      <c r="M160" s="35"/>
      <c r="N160" s="35"/>
      <c r="O160" s="35">
        <v>129</v>
      </c>
      <c r="P160" s="35">
        <v>497</v>
      </c>
      <c r="Q160" s="35">
        <v>984</v>
      </c>
      <c r="R160" s="35"/>
      <c r="S160" s="35">
        <v>250</v>
      </c>
      <c r="T160" s="35"/>
      <c r="U160" s="35"/>
      <c r="V160" s="35">
        <v>350</v>
      </c>
      <c r="W160" s="35">
        <v>1082</v>
      </c>
      <c r="X160" s="35">
        <v>747</v>
      </c>
      <c r="Y160" s="35"/>
    </row>
    <row r="161" spans="1:25" s="12" customFormat="1" ht="30" customHeight="1" x14ac:dyDescent="0.2">
      <c r="A161" s="151" t="s">
        <v>112</v>
      </c>
      <c r="B161" s="23">
        <v>4538</v>
      </c>
      <c r="C161" s="23">
        <f>SUM(E161:Y161)</f>
        <v>9099</v>
      </c>
      <c r="D161" s="15">
        <f t="shared" si="76"/>
        <v>2.0050683120317321</v>
      </c>
      <c r="E161" s="138">
        <v>264</v>
      </c>
      <c r="F161" s="94">
        <v>336</v>
      </c>
      <c r="G161" s="94">
        <v>205</v>
      </c>
      <c r="H161" s="94">
        <v>100</v>
      </c>
      <c r="I161" s="94">
        <v>17</v>
      </c>
      <c r="J161" s="94">
        <v>1722</v>
      </c>
      <c r="K161" s="94"/>
      <c r="L161" s="153">
        <v>108</v>
      </c>
      <c r="M161" s="153"/>
      <c r="N161" s="152"/>
      <c r="O161" s="138">
        <v>168</v>
      </c>
      <c r="P161" s="138">
        <v>632</v>
      </c>
      <c r="Q161" s="153">
        <v>2014</v>
      </c>
      <c r="R161" s="153"/>
      <c r="S161" s="153">
        <v>400</v>
      </c>
      <c r="T161" s="153"/>
      <c r="U161" s="153"/>
      <c r="V161" s="153">
        <v>350</v>
      </c>
      <c r="W161" s="153">
        <v>1432</v>
      </c>
      <c r="X161" s="153">
        <v>1351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8.7809597523219818</v>
      </c>
      <c r="C162" s="50">
        <f>C161/C160*10</f>
        <v>13.133660508083141</v>
      </c>
      <c r="D162" s="15">
        <f t="shared" si="76"/>
        <v>1.4956976092061187</v>
      </c>
      <c r="E162" s="55">
        <f t="shared" ref="E162:F162" si="77">E161/E160*10</f>
        <v>13.200000000000001</v>
      </c>
      <c r="F162" s="55">
        <f t="shared" si="77"/>
        <v>30</v>
      </c>
      <c r="G162" s="55">
        <f t="shared" ref="G162:J162" si="78">G161/G160*10</f>
        <v>10.25</v>
      </c>
      <c r="H162" s="55">
        <f t="shared" si="78"/>
        <v>10</v>
      </c>
      <c r="I162" s="55">
        <f t="shared" si="78"/>
        <v>4.8571428571428568</v>
      </c>
      <c r="J162" s="55">
        <f t="shared" si="78"/>
        <v>8.0018587360594786</v>
      </c>
      <c r="K162" s="55"/>
      <c r="L162" s="55">
        <f t="shared" ref="L162" si="79">L161/L160*10</f>
        <v>12</v>
      </c>
      <c r="M162" s="55"/>
      <c r="N162" s="55"/>
      <c r="O162" s="55">
        <f>O161/O160*10</f>
        <v>13.02325581395349</v>
      </c>
      <c r="P162" s="55">
        <f>P161/P160*10</f>
        <v>12.716297786720322</v>
      </c>
      <c r="Q162" s="55">
        <f>Q161/Q160*10</f>
        <v>20.467479674796749</v>
      </c>
      <c r="R162" s="55"/>
      <c r="S162" s="55">
        <f t="shared" ref="S162" si="80">S161/S160*10</f>
        <v>16</v>
      </c>
      <c r="T162" s="55"/>
      <c r="U162" s="55"/>
      <c r="V162" s="55">
        <f t="shared" ref="V162:X162" si="81">V161/V160*10</f>
        <v>10</v>
      </c>
      <c r="W162" s="55">
        <f t="shared" si="81"/>
        <v>13.234750462107209</v>
      </c>
      <c r="X162" s="55">
        <f t="shared" si="81"/>
        <v>18.085676037483267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4777</v>
      </c>
      <c r="D163" s="15">
        <f>C163/B163</f>
        <v>1.1685420743639923</v>
      </c>
      <c r="E163" s="35"/>
      <c r="F163" s="35">
        <v>15</v>
      </c>
      <c r="G163" s="35"/>
      <c r="H163" s="35">
        <v>719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2792</v>
      </c>
      <c r="C164" s="27">
        <f>SUM(E164:Y164)</f>
        <v>3904</v>
      </c>
      <c r="D164" s="15">
        <f t="shared" si="63"/>
        <v>1.3982808022922637</v>
      </c>
      <c r="E164" s="35"/>
      <c r="F164" s="26">
        <v>15</v>
      </c>
      <c r="G164" s="26"/>
      <c r="H164" s="26">
        <v>749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6.8297455968688849</v>
      </c>
      <c r="C165" s="50">
        <f>C164/C163*10</f>
        <v>8.172493196566883</v>
      </c>
      <c r="D165" s="15">
        <f t="shared" si="63"/>
        <v>1.196602872047472</v>
      </c>
      <c r="E165" s="51"/>
      <c r="F165" s="51">
        <f t="shared" ref="F165" si="82">F164/F163*10</f>
        <v>10</v>
      </c>
      <c r="G165" s="51"/>
      <c r="H165" s="51">
        <f>H164/H163*10</f>
        <v>10.417246175243394</v>
      </c>
      <c r="I165" s="51">
        <f>I164/I163*10</f>
        <v>7.0567986230636839</v>
      </c>
      <c r="J165" s="51">
        <f t="shared" ref="J165" si="83">J164/J163*10</f>
        <v>7.799009200283086</v>
      </c>
      <c r="K165" s="51">
        <f t="shared" ref="K165:N165" si="84">K164/K163*10</f>
        <v>9.6491228070175445</v>
      </c>
      <c r="L165" s="51"/>
      <c r="M165" s="51">
        <f t="shared" si="84"/>
        <v>9.7848456501403174</v>
      </c>
      <c r="N165" s="51">
        <f t="shared" si="84"/>
        <v>1.6806722689075633</v>
      </c>
      <c r="O165" s="51"/>
      <c r="P165" s="51">
        <f t="shared" ref="P165" si="85">P164/P163*10</f>
        <v>10</v>
      </c>
      <c r="Q165" s="51"/>
      <c r="R165" s="51">
        <f>R164/R163*10</f>
        <v>5</v>
      </c>
      <c r="S165" s="51"/>
      <c r="T165" s="51">
        <f t="shared" ref="T165" si="86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/>
      <c r="C166" s="50">
        <f>SUM(E166:Y166)</f>
        <v>81</v>
      </c>
      <c r="D166" s="15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>
        <v>10</v>
      </c>
      <c r="U166" s="26">
        <v>71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/>
      <c r="C167" s="50">
        <f>SUM(E167:Y167)</f>
        <v>177</v>
      </c>
      <c r="D167" s="15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>
        <v>28</v>
      </c>
      <c r="U167" s="26">
        <v>149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/>
      <c r="C168" s="50">
        <f>C167/C166*10</f>
        <v>21.851851851851851</v>
      </c>
      <c r="D168" s="15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f>T167/T166*10</f>
        <v>28</v>
      </c>
      <c r="U168" s="51">
        <f>U167/U166*10</f>
        <v>20.985915492957744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3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3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3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311</v>
      </c>
      <c r="C172" s="27">
        <f>SUM(E172:Y172)</f>
        <v>213</v>
      </c>
      <c r="D172" s="15">
        <f t="shared" si="63"/>
        <v>0.68488745980707399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213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3713</v>
      </c>
      <c r="C173" s="27">
        <f>SUM(E173:Y173)</f>
        <v>6603</v>
      </c>
      <c r="D173" s="15">
        <f t="shared" si="63"/>
        <v>1.7783463506598438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6603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119.38906752411576</v>
      </c>
      <c r="C174" s="56">
        <f>C173/C172*10</f>
        <v>310</v>
      </c>
      <c r="D174" s="15">
        <f t="shared" si="63"/>
        <v>2.596552652841368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3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3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3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8706</v>
      </c>
      <c r="C178" s="27">
        <f>SUM(E178:Y178)</f>
        <v>4484</v>
      </c>
      <c r="D178" s="15">
        <f t="shared" si="63"/>
        <v>0.51504709395818971</v>
      </c>
      <c r="E178" s="35"/>
      <c r="F178" s="35">
        <v>86</v>
      </c>
      <c r="G178" s="35">
        <v>150</v>
      </c>
      <c r="H178" s="35">
        <v>143</v>
      </c>
      <c r="I178" s="35">
        <v>210</v>
      </c>
      <c r="J178" s="35">
        <v>260</v>
      </c>
      <c r="K178" s="35"/>
      <c r="L178" s="35">
        <v>607</v>
      </c>
      <c r="M178" s="35">
        <v>145</v>
      </c>
      <c r="N178" s="35">
        <v>430</v>
      </c>
      <c r="O178" s="35">
        <v>130</v>
      </c>
      <c r="P178" s="35">
        <v>370</v>
      </c>
      <c r="Q178" s="35">
        <v>20</v>
      </c>
      <c r="R178" s="35"/>
      <c r="S178" s="35"/>
      <c r="T178" s="35">
        <v>397</v>
      </c>
      <c r="U178" s="35">
        <v>180</v>
      </c>
      <c r="V178" s="35"/>
      <c r="W178" s="35">
        <v>275</v>
      </c>
      <c r="X178" s="35">
        <v>901</v>
      </c>
      <c r="Y178" s="35">
        <v>180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3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customHeight="1" x14ac:dyDescent="0.2">
      <c r="A180" s="52" t="s">
        <v>205</v>
      </c>
      <c r="B180" s="23"/>
      <c r="C180" s="27">
        <f>SUM(E180:Y180)</f>
        <v>1447</v>
      </c>
      <c r="D180" s="15"/>
      <c r="E180" s="35">
        <v>795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84</v>
      </c>
      <c r="R180" s="35"/>
      <c r="S180" s="35"/>
      <c r="T180" s="35"/>
      <c r="U180" s="35"/>
      <c r="V180" s="35"/>
      <c r="W180" s="35">
        <v>10</v>
      </c>
      <c r="X180" s="35">
        <v>80</v>
      </c>
      <c r="Y180" s="35"/>
    </row>
    <row r="181" spans="1:25" s="12" customFormat="1" ht="30" customHeight="1" x14ac:dyDescent="0.2">
      <c r="A181" s="31" t="s">
        <v>206</v>
      </c>
      <c r="B181" s="23"/>
      <c r="C181" s="27">
        <f>SUM(E181:Y181)</f>
        <v>1713.1</v>
      </c>
      <c r="D181" s="15"/>
      <c r="E181" s="35">
        <v>874.5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89</v>
      </c>
      <c r="R181" s="35"/>
      <c r="S181" s="35"/>
      <c r="T181" s="35"/>
      <c r="U181" s="35"/>
      <c r="V181" s="35"/>
      <c r="W181" s="35">
        <v>3.6</v>
      </c>
      <c r="X181" s="35">
        <v>200</v>
      </c>
      <c r="Y181" s="35"/>
    </row>
    <row r="182" spans="1:25" s="12" customFormat="1" ht="30" customHeight="1" x14ac:dyDescent="0.2">
      <c r="A182" s="31" t="s">
        <v>207</v>
      </c>
      <c r="B182" s="23"/>
      <c r="C182" s="50">
        <f>C181/C180*10</f>
        <v>11.838977194194886</v>
      </c>
      <c r="D182" s="15"/>
      <c r="E182" s="57">
        <f t="shared" ref="E182" si="87">E181/E180*10</f>
        <v>11</v>
      </c>
      <c r="F182" s="57"/>
      <c r="G182" s="57"/>
      <c r="H182" s="57">
        <f>H181/H180*10</f>
        <v>12</v>
      </c>
      <c r="I182" s="57">
        <f t="shared" ref="I182" si="88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89">P181/P180*10</f>
        <v>10.952380952380953</v>
      </c>
      <c r="Q182" s="57">
        <f t="shared" si="89"/>
        <v>10.595238095238095</v>
      </c>
      <c r="R182" s="57"/>
      <c r="S182" s="57"/>
      <c r="T182" s="57"/>
      <c r="U182" s="57"/>
      <c r="V182" s="57"/>
      <c r="W182" s="57">
        <f t="shared" si="89"/>
        <v>3.5999999999999996</v>
      </c>
      <c r="X182" s="57">
        <f t="shared" si="89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3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0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3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3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1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3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3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2">L188</f>
        <v>2.5</v>
      </c>
      <c r="M187" s="57"/>
      <c r="N187" s="57"/>
      <c r="O187" s="57"/>
      <c r="P187" s="57">
        <f t="shared" ref="P187" si="93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3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4">L186/L184*10</f>
        <v>2.5</v>
      </c>
      <c r="M188" s="139"/>
      <c r="N188" s="139"/>
      <c r="O188" s="139"/>
      <c r="P188" s="139">
        <f t="shared" ref="P188" si="95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210</v>
      </c>
      <c r="B189" s="23">
        <v>104.3</v>
      </c>
      <c r="C189" s="27">
        <f>SUM(E189:Y189)</f>
        <v>80.400000000000006</v>
      </c>
      <c r="D189" s="15">
        <f t="shared" si="63"/>
        <v>0.77085330776605954</v>
      </c>
      <c r="E189" s="138"/>
      <c r="F189" s="138"/>
      <c r="G189" s="138"/>
      <c r="H189" s="138">
        <v>10</v>
      </c>
      <c r="I189" s="138"/>
      <c r="J189" s="138"/>
      <c r="K189" s="138"/>
      <c r="L189" s="139"/>
      <c r="M189" s="139"/>
      <c r="N189" s="139"/>
      <c r="O189" s="139"/>
      <c r="P189" s="139"/>
      <c r="Q189" s="139"/>
      <c r="R189" s="139">
        <v>30</v>
      </c>
      <c r="S189" s="139">
        <v>7.9</v>
      </c>
      <c r="T189" s="139"/>
      <c r="U189" s="138"/>
      <c r="V189" s="138"/>
      <c r="W189" s="138">
        <v>32.5</v>
      </c>
      <c r="X189" s="138"/>
      <c r="Y189" s="138"/>
    </row>
    <row r="190" spans="1:25" s="12" customFormat="1" ht="30" customHeight="1" x14ac:dyDescent="0.2">
      <c r="A190" s="31" t="s">
        <v>211</v>
      </c>
      <c r="B190" s="19">
        <v>165.9</v>
      </c>
      <c r="C190" s="50">
        <f>SUM(E190:Y190)</f>
        <v>142.30000000000001</v>
      </c>
      <c r="D190" s="15">
        <f t="shared" si="63"/>
        <v>0.85774562989752867</v>
      </c>
      <c r="E190" s="138"/>
      <c r="F190" s="138"/>
      <c r="G190" s="139"/>
      <c r="H190" s="138">
        <v>17</v>
      </c>
      <c r="I190" s="138"/>
      <c r="J190" s="138"/>
      <c r="K190" s="138"/>
      <c r="L190" s="139"/>
      <c r="M190" s="139"/>
      <c r="N190" s="139"/>
      <c r="O190" s="139"/>
      <c r="P190" s="139"/>
      <c r="Q190" s="139"/>
      <c r="R190" s="139">
        <v>54</v>
      </c>
      <c r="S190" s="139">
        <v>9.3000000000000007</v>
      </c>
      <c r="T190" s="139"/>
      <c r="U190" s="138"/>
      <c r="V190" s="138"/>
      <c r="W190" s="138">
        <v>62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15.906040268456376</v>
      </c>
      <c r="C191" s="50">
        <f>C190/C189*10</f>
        <v>17.699004975124378</v>
      </c>
      <c r="D191" s="15">
        <f t="shared" si="63"/>
        <v>1.1127222537103512</v>
      </c>
      <c r="E191" s="138"/>
      <c r="F191" s="138"/>
      <c r="G191" s="139"/>
      <c r="H191" s="139">
        <f t="shared" ref="H191" si="96">H190/H189*10</f>
        <v>17</v>
      </c>
      <c r="I191" s="139"/>
      <c r="J191" s="139"/>
      <c r="K191" s="139"/>
      <c r="L191" s="139"/>
      <c r="M191" s="139"/>
      <c r="N191" s="139"/>
      <c r="O191" s="139"/>
      <c r="P191" s="139"/>
      <c r="Q191" s="139"/>
      <c r="R191" s="139">
        <f t="shared" ref="R191:S191" si="97">R190/R189*10</f>
        <v>18</v>
      </c>
      <c r="S191" s="139">
        <f t="shared" si="97"/>
        <v>11.772151898734178</v>
      </c>
      <c r="T191" s="139"/>
      <c r="U191" s="139"/>
      <c r="V191" s="139"/>
      <c r="W191" s="139">
        <f>W190/W189*10</f>
        <v>19.076923076923077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95277</v>
      </c>
      <c r="C192" s="27">
        <f>SUM(E192:Y192)</f>
        <v>93522</v>
      </c>
      <c r="D192" s="15">
        <f>C192/B192</f>
        <v>0.98158002455996729</v>
      </c>
      <c r="E192" s="94">
        <v>9500</v>
      </c>
      <c r="F192" s="94">
        <v>2690</v>
      </c>
      <c r="G192" s="94">
        <v>5490</v>
      </c>
      <c r="H192" s="94">
        <v>4274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4294</v>
      </c>
      <c r="N192" s="94">
        <v>2045</v>
      </c>
      <c r="O192" s="94">
        <v>2031</v>
      </c>
      <c r="P192" s="94">
        <v>5650</v>
      </c>
      <c r="Q192" s="94">
        <v>6605</v>
      </c>
      <c r="R192" s="94">
        <v>4500</v>
      </c>
      <c r="S192" s="94">
        <v>7090</v>
      </c>
      <c r="T192" s="94">
        <v>4057</v>
      </c>
      <c r="U192" s="94">
        <v>1760</v>
      </c>
      <c r="V192" s="94">
        <v>2030</v>
      </c>
      <c r="W192" s="94">
        <v>6096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0.90739999999999998</v>
      </c>
      <c r="C193" s="82">
        <f>C192/C195</f>
        <v>0.8906857142857143</v>
      </c>
      <c r="D193" s="15">
        <f>C193/B193</f>
        <v>0.98158002455996729</v>
      </c>
      <c r="E193" s="93">
        <f>E192/E195</f>
        <v>1.2756814824761649</v>
      </c>
      <c r="F193" s="93">
        <f t="shared" ref="F193:Y193" si="98">F192/F195</f>
        <v>0.65834557023984341</v>
      </c>
      <c r="G193" s="93">
        <f t="shared" si="98"/>
        <v>0.99909008189262971</v>
      </c>
      <c r="H193" s="93">
        <f>H192/H195</f>
        <v>0.62852941176470589</v>
      </c>
      <c r="I193" s="93">
        <f t="shared" si="98"/>
        <v>0.92702462177395428</v>
      </c>
      <c r="J193" s="93">
        <f t="shared" si="98"/>
        <v>1.0508474576271187</v>
      </c>
      <c r="K193" s="93">
        <f t="shared" si="98"/>
        <v>0.84554547569202143</v>
      </c>
      <c r="L193" s="93">
        <f t="shared" si="98"/>
        <v>0.85626608592357945</v>
      </c>
      <c r="M193" s="93">
        <f t="shared" si="98"/>
        <v>0.94978986949789868</v>
      </c>
      <c r="N193" s="93">
        <f t="shared" si="98"/>
        <v>0.91745177209510986</v>
      </c>
      <c r="O193" s="93">
        <f t="shared" si="98"/>
        <v>0.59735294117647064</v>
      </c>
      <c r="P193" s="93">
        <f t="shared" si="98"/>
        <v>0.80107755565007799</v>
      </c>
      <c r="Q193" s="93">
        <f t="shared" si="98"/>
        <v>0.92377622377622381</v>
      </c>
      <c r="R193" s="93">
        <f t="shared" si="98"/>
        <v>0.88079859072225486</v>
      </c>
      <c r="S193" s="93">
        <f t="shared" si="98"/>
        <v>0.92522510766018529</v>
      </c>
      <c r="T193" s="93">
        <f t="shared" si="98"/>
        <v>0.99314565483476136</v>
      </c>
      <c r="U193" s="93">
        <f t="shared" si="98"/>
        <v>0.53446705132098393</v>
      </c>
      <c r="V193" s="93">
        <f t="shared" si="98"/>
        <v>0.92272727272727273</v>
      </c>
      <c r="W193" s="93">
        <f t="shared" si="98"/>
        <v>0.999344262295082</v>
      </c>
      <c r="X193" s="93">
        <f t="shared" si="98"/>
        <v>0.87740907114910882</v>
      </c>
      <c r="Y193" s="93">
        <f t="shared" si="98"/>
        <v>0.72708113804004215</v>
      </c>
    </row>
    <row r="194" spans="1:25" s="159" customFormat="1" ht="30" customHeight="1" x14ac:dyDescent="0.2">
      <c r="A194" s="31" t="s">
        <v>121</v>
      </c>
      <c r="B194" s="23">
        <v>120525</v>
      </c>
      <c r="C194" s="27">
        <f>SUM(E194:Y194)</f>
        <v>72136</v>
      </c>
      <c r="D194" s="15">
        <f>C194/B194</f>
        <v>0.59851483094793612</v>
      </c>
      <c r="E194" s="10">
        <v>2500</v>
      </c>
      <c r="F194" s="10">
        <v>2805</v>
      </c>
      <c r="G194" s="10">
        <v>7270</v>
      </c>
      <c r="H194" s="10">
        <v>4992</v>
      </c>
      <c r="I194" s="10">
        <v>2323</v>
      </c>
      <c r="J194" s="10">
        <v>7960</v>
      </c>
      <c r="K194" s="10">
        <v>535</v>
      </c>
      <c r="L194" s="10">
        <v>3164</v>
      </c>
      <c r="M194" s="10">
        <v>300</v>
      </c>
      <c r="N194" s="10">
        <v>2500</v>
      </c>
      <c r="O194" s="10">
        <v>1545</v>
      </c>
      <c r="P194" s="10">
        <v>3560</v>
      </c>
      <c r="Q194" s="10">
        <v>7808</v>
      </c>
      <c r="R194" s="10"/>
      <c r="S194" s="10">
        <v>480</v>
      </c>
      <c r="T194" s="10">
        <v>922</v>
      </c>
      <c r="U194" s="10">
        <v>1600</v>
      </c>
      <c r="V194" s="10">
        <v>600</v>
      </c>
      <c r="W194" s="10">
        <v>4200</v>
      </c>
      <c r="X194" s="10">
        <v>14722</v>
      </c>
      <c r="Y194" s="10">
        <v>2350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99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86112</v>
      </c>
      <c r="C196" s="27">
        <f>SUM(E196:Y196)</f>
        <v>75220.5</v>
      </c>
      <c r="D196" s="15">
        <f t="shared" si="99"/>
        <v>0.87351937012263103</v>
      </c>
      <c r="E196" s="94">
        <v>7600</v>
      </c>
      <c r="F196" s="94">
        <v>1844</v>
      </c>
      <c r="G196" s="94">
        <v>3010</v>
      </c>
      <c r="H196" s="94">
        <v>4573</v>
      </c>
      <c r="I196" s="94">
        <v>2907</v>
      </c>
      <c r="J196" s="94">
        <v>5100</v>
      </c>
      <c r="K196" s="94">
        <v>2435</v>
      </c>
      <c r="L196" s="94">
        <v>2259</v>
      </c>
      <c r="M196" s="94">
        <v>4144</v>
      </c>
      <c r="N196" s="94">
        <v>1458.5</v>
      </c>
      <c r="O196" s="94">
        <v>2005</v>
      </c>
      <c r="P196" s="94">
        <v>5055</v>
      </c>
      <c r="Q196" s="94">
        <v>3645</v>
      </c>
      <c r="R196" s="94">
        <v>4550</v>
      </c>
      <c r="S196" s="94">
        <v>6120</v>
      </c>
      <c r="T196" s="94">
        <v>2903</v>
      </c>
      <c r="U196" s="94">
        <v>1401</v>
      </c>
      <c r="V196" s="94">
        <v>711</v>
      </c>
      <c r="W196" s="94">
        <v>6078</v>
      </c>
      <c r="X196" s="94">
        <v>5352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0.82011428571428568</v>
      </c>
      <c r="C197" s="83">
        <f>C196/C195</f>
        <v>0.71638571428571429</v>
      </c>
      <c r="D197" s="15">
        <f t="shared" si="99"/>
        <v>0.87351937012263103</v>
      </c>
      <c r="E197" s="16">
        <f t="shared" ref="E197:Y197" si="100">E196/E195</f>
        <v>1.020545185980932</v>
      </c>
      <c r="F197" s="16">
        <f t="shared" si="100"/>
        <v>0.45129711209006362</v>
      </c>
      <c r="G197" s="16">
        <f t="shared" si="100"/>
        <v>0.54777070063694266</v>
      </c>
      <c r="H197" s="16">
        <f t="shared" si="100"/>
        <v>0.67249999999999999</v>
      </c>
      <c r="I197" s="16">
        <f t="shared" si="100"/>
        <v>0.86235538415900326</v>
      </c>
      <c r="J197" s="16">
        <f t="shared" si="100"/>
        <v>0.86440677966101698</v>
      </c>
      <c r="K197" s="16">
        <f t="shared" si="100"/>
        <v>0.5664107932077227</v>
      </c>
      <c r="L197" s="16">
        <f t="shared" si="100"/>
        <v>0.4472381706592754</v>
      </c>
      <c r="M197" s="16">
        <f t="shared" si="100"/>
        <v>0.91661136916611374</v>
      </c>
      <c r="N197" s="16">
        <f t="shared" si="100"/>
        <v>0.6543292956482728</v>
      </c>
      <c r="O197" s="16">
        <f t="shared" si="100"/>
        <v>0.58970588235294119</v>
      </c>
      <c r="P197" s="16">
        <f t="shared" si="100"/>
        <v>0.71671629094002554</v>
      </c>
      <c r="Q197" s="16">
        <f t="shared" si="100"/>
        <v>0.50979020979020984</v>
      </c>
      <c r="R197" s="16">
        <f t="shared" si="100"/>
        <v>0.89058524173027986</v>
      </c>
      <c r="S197" s="16">
        <f t="shared" si="100"/>
        <v>0.79864282917917262</v>
      </c>
      <c r="T197" s="16">
        <f t="shared" si="100"/>
        <v>0.71064871481028147</v>
      </c>
      <c r="U197" s="16">
        <f t="shared" si="100"/>
        <v>0.42544791982994229</v>
      </c>
      <c r="V197" s="16">
        <f t="shared" si="100"/>
        <v>0.32318181818181818</v>
      </c>
      <c r="W197" s="16">
        <f t="shared" si="100"/>
        <v>0.99639344262295082</v>
      </c>
      <c r="X197" s="16">
        <f t="shared" si="100"/>
        <v>0.77553977684393571</v>
      </c>
      <c r="Y197" s="16">
        <f t="shared" si="100"/>
        <v>0.72708113804004215</v>
      </c>
    </row>
    <row r="198" spans="1:25" s="12" customFormat="1" ht="30" customHeight="1" x14ac:dyDescent="0.2">
      <c r="A198" s="11" t="s">
        <v>124</v>
      </c>
      <c r="B198" s="26">
        <v>73509</v>
      </c>
      <c r="C198" s="26">
        <f>SUM(E198:Y198)</f>
        <v>65985.5</v>
      </c>
      <c r="D198" s="15">
        <f t="shared" si="99"/>
        <v>0.89765198819192205</v>
      </c>
      <c r="E198" s="10">
        <v>7300</v>
      </c>
      <c r="F198" s="10">
        <v>1264</v>
      </c>
      <c r="G198" s="10">
        <v>2910</v>
      </c>
      <c r="H198" s="10">
        <v>4269</v>
      </c>
      <c r="I198" s="10">
        <v>2685</v>
      </c>
      <c r="J198" s="10">
        <v>4700</v>
      </c>
      <c r="K198" s="10">
        <v>1291</v>
      </c>
      <c r="L198" s="10">
        <v>1848</v>
      </c>
      <c r="M198" s="10">
        <v>4061</v>
      </c>
      <c r="N198" s="10">
        <v>1485.5</v>
      </c>
      <c r="O198" s="10">
        <v>1336</v>
      </c>
      <c r="P198" s="10">
        <v>4522</v>
      </c>
      <c r="Q198" s="10">
        <v>3228</v>
      </c>
      <c r="R198" s="10">
        <v>4120</v>
      </c>
      <c r="S198" s="10">
        <v>5987</v>
      </c>
      <c r="T198" s="10">
        <v>2789</v>
      </c>
      <c r="U198" s="10">
        <v>1401</v>
      </c>
      <c r="V198" s="10">
        <v>711</v>
      </c>
      <c r="W198" s="10">
        <v>4751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9957</v>
      </c>
      <c r="C199" s="26">
        <f>SUM(E199:Y199)</f>
        <v>8422</v>
      </c>
      <c r="D199" s="15">
        <f t="shared" si="99"/>
        <v>0.84583709952797026</v>
      </c>
      <c r="E199" s="10">
        <v>300</v>
      </c>
      <c r="F199" s="10">
        <v>580</v>
      </c>
      <c r="G199" s="10">
        <v>100</v>
      </c>
      <c r="H199" s="10">
        <v>304</v>
      </c>
      <c r="I199" s="10">
        <v>222</v>
      </c>
      <c r="J199" s="10">
        <v>400</v>
      </c>
      <c r="K199" s="10">
        <v>1114</v>
      </c>
      <c r="L199" s="10">
        <v>411</v>
      </c>
      <c r="M199" s="10">
        <v>83</v>
      </c>
      <c r="N199" s="10"/>
      <c r="O199" s="10">
        <v>669</v>
      </c>
      <c r="P199" s="10">
        <v>253</v>
      </c>
      <c r="Q199" s="10">
        <v>65</v>
      </c>
      <c r="R199" s="10">
        <v>430</v>
      </c>
      <c r="S199" s="10">
        <v>133</v>
      </c>
      <c r="T199" s="10">
        <v>114</v>
      </c>
      <c r="U199" s="10"/>
      <c r="V199" s="10"/>
      <c r="W199" s="10">
        <v>1327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1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1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1"/>
        <v>0.9896596207139442</v>
      </c>
      <c r="E203" s="69">
        <f t="shared" ref="E203:Y203" si="102">E202/E201</f>
        <v>1</v>
      </c>
      <c r="F203" s="69">
        <f t="shared" si="102"/>
        <v>0.95607235142118863</v>
      </c>
      <c r="G203" s="69">
        <f t="shared" si="102"/>
        <v>0.98566473988439307</v>
      </c>
      <c r="H203" s="69">
        <f t="shared" si="102"/>
        <v>0.90769445608155286</v>
      </c>
      <c r="I203" s="69">
        <f t="shared" si="102"/>
        <v>0.91831204026325974</v>
      </c>
      <c r="J203" s="69">
        <f t="shared" si="102"/>
        <v>1</v>
      </c>
      <c r="K203" s="69">
        <f t="shared" si="102"/>
        <v>0.9296547273313972</v>
      </c>
      <c r="L203" s="69">
        <f t="shared" si="102"/>
        <v>0.99889964788732399</v>
      </c>
      <c r="M203" s="69">
        <f t="shared" si="102"/>
        <v>1.0148384353741497</v>
      </c>
      <c r="N203" s="69">
        <f t="shared" si="102"/>
        <v>1</v>
      </c>
      <c r="O203" s="69">
        <f t="shared" si="102"/>
        <v>0.8482384823848238</v>
      </c>
      <c r="P203" s="69">
        <f t="shared" si="102"/>
        <v>0.87502930832356385</v>
      </c>
      <c r="Q203" s="69">
        <f t="shared" si="102"/>
        <v>1</v>
      </c>
      <c r="R203" s="69">
        <f t="shared" si="102"/>
        <v>1</v>
      </c>
      <c r="S203" s="69">
        <f t="shared" si="102"/>
        <v>0.98431251922485385</v>
      </c>
      <c r="T203" s="69">
        <f t="shared" si="102"/>
        <v>1</v>
      </c>
      <c r="U203" s="69">
        <f t="shared" si="102"/>
        <v>1</v>
      </c>
      <c r="V203" s="69">
        <f t="shared" si="102"/>
        <v>1</v>
      </c>
      <c r="W203" s="69">
        <f t="shared" si="102"/>
        <v>1.0001289823294208</v>
      </c>
      <c r="X203" s="69">
        <f t="shared" si="102"/>
        <v>0.94724378371266937</v>
      </c>
      <c r="Y203" s="69">
        <f t="shared" si="102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1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1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1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2" customFormat="1" ht="30" customHeight="1" outlineLevel="1" x14ac:dyDescent="0.2">
      <c r="A208" s="52" t="s">
        <v>132</v>
      </c>
      <c r="B208" s="23">
        <v>99912</v>
      </c>
      <c r="C208" s="27">
        <f>SUM(E208:Y208)</f>
        <v>109339.4</v>
      </c>
      <c r="D208" s="9">
        <f t="shared" ref="D208:D227" si="103">C208/B208</f>
        <v>1.0943570341900872</v>
      </c>
      <c r="E208" s="26">
        <v>3100</v>
      </c>
      <c r="F208" s="26">
        <v>2230</v>
      </c>
      <c r="G208" s="26">
        <v>13240</v>
      </c>
      <c r="H208" s="26">
        <v>9402</v>
      </c>
      <c r="I208" s="26">
        <v>4376</v>
      </c>
      <c r="J208" s="26">
        <v>6120</v>
      </c>
      <c r="K208" s="26">
        <v>6789</v>
      </c>
      <c r="L208" s="26">
        <v>7780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7790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3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44960.4</v>
      </c>
      <c r="C210" s="27">
        <f>C208*0.45</f>
        <v>49202.729999999996</v>
      </c>
      <c r="D210" s="9">
        <f t="shared" si="103"/>
        <v>1.0943570341900872</v>
      </c>
      <c r="E210" s="26">
        <f>E208*0.45</f>
        <v>1395</v>
      </c>
      <c r="F210" s="26">
        <f t="shared" ref="F210:Y210" si="104">F208*0.45</f>
        <v>1003.5</v>
      </c>
      <c r="G210" s="26">
        <f t="shared" si="104"/>
        <v>5958</v>
      </c>
      <c r="H210" s="26">
        <f t="shared" si="104"/>
        <v>4230.9000000000005</v>
      </c>
      <c r="I210" s="26">
        <f t="shared" si="104"/>
        <v>1969.2</v>
      </c>
      <c r="J210" s="26">
        <f t="shared" si="104"/>
        <v>2754</v>
      </c>
      <c r="K210" s="26">
        <f t="shared" si="104"/>
        <v>3055.05</v>
      </c>
      <c r="L210" s="26">
        <f t="shared" si="104"/>
        <v>3501</v>
      </c>
      <c r="M210" s="26">
        <f t="shared" si="104"/>
        <v>1174.05</v>
      </c>
      <c r="N210" s="26">
        <f t="shared" si="104"/>
        <v>1827</v>
      </c>
      <c r="O210" s="26">
        <f t="shared" si="104"/>
        <v>1840.95</v>
      </c>
      <c r="P210" s="26">
        <f t="shared" si="104"/>
        <v>2472.75</v>
      </c>
      <c r="Q210" s="26">
        <f t="shared" si="104"/>
        <v>3091.9500000000003</v>
      </c>
      <c r="R210" s="26">
        <f t="shared" si="104"/>
        <v>1260</v>
      </c>
      <c r="S210" s="26">
        <f t="shared" si="104"/>
        <v>1367.1000000000001</v>
      </c>
      <c r="T210" s="26">
        <f t="shared" si="104"/>
        <v>1440.18</v>
      </c>
      <c r="U210" s="26">
        <f t="shared" si="104"/>
        <v>906.30000000000007</v>
      </c>
      <c r="V210" s="26">
        <f t="shared" si="104"/>
        <v>681.30000000000007</v>
      </c>
      <c r="W210" s="26">
        <f t="shared" si="104"/>
        <v>2692.35</v>
      </c>
      <c r="X210" s="26">
        <f t="shared" si="104"/>
        <v>3076.65</v>
      </c>
      <c r="Y210" s="26">
        <f t="shared" si="104"/>
        <v>3505.5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1.0069642515193356</v>
      </c>
      <c r="C211" s="49">
        <f>C208/C209</f>
        <v>0.9489784582270131</v>
      </c>
      <c r="D211" s="9">
        <f>C211/B211</f>
        <v>0.94241524144990063</v>
      </c>
      <c r="E211" s="69">
        <f>E208/E209</f>
        <v>1.5121951219512195</v>
      </c>
      <c r="F211" s="69">
        <f t="shared" ref="F211:Y211" si="105">F208/F209</f>
        <v>0.75261559230509623</v>
      </c>
      <c r="G211" s="69">
        <f t="shared" si="105"/>
        <v>1.0903401136457218</v>
      </c>
      <c r="H211" s="69">
        <f t="shared" si="105"/>
        <v>0.5684057795780183</v>
      </c>
      <c r="I211" s="69">
        <f t="shared" si="105"/>
        <v>0.66921547637253398</v>
      </c>
      <c r="J211" s="69">
        <f t="shared" si="105"/>
        <v>1.3263979193758126</v>
      </c>
      <c r="K211" s="69">
        <f t="shared" si="105"/>
        <v>1.5715277777777779</v>
      </c>
      <c r="L211" s="69">
        <f t="shared" si="105"/>
        <v>0.98058986639778167</v>
      </c>
      <c r="M211" s="69">
        <f t="shared" si="105"/>
        <v>0.55404544489275853</v>
      </c>
      <c r="N211" s="69">
        <f t="shared" si="105"/>
        <v>1.0642201834862386</v>
      </c>
      <c r="O211" s="69">
        <f t="shared" si="105"/>
        <v>1.3519497686715136</v>
      </c>
      <c r="P211" s="69">
        <f t="shared" si="105"/>
        <v>1.0476644423260248</v>
      </c>
      <c r="Q211" s="69">
        <f t="shared" si="105"/>
        <v>0.81661516520085575</v>
      </c>
      <c r="R211" s="69">
        <f t="shared" si="105"/>
        <v>1.0122921185827911</v>
      </c>
      <c r="S211" s="69">
        <f t="shared" si="105"/>
        <v>0.64734711272107393</v>
      </c>
      <c r="T211" s="69">
        <f t="shared" si="105"/>
        <v>1.0834123222748815</v>
      </c>
      <c r="U211" s="69">
        <f t="shared" si="105"/>
        <v>0.99950372208436722</v>
      </c>
      <c r="V211" s="69">
        <f t="shared" si="105"/>
        <v>1.1949486977111285</v>
      </c>
      <c r="W211" s="69">
        <f t="shared" si="105"/>
        <v>1.0313739010515428</v>
      </c>
      <c r="X211" s="69">
        <f t="shared" si="105"/>
        <v>1.0279657194406857</v>
      </c>
      <c r="Y211" s="69">
        <f t="shared" si="105"/>
        <v>1.1527079017460786</v>
      </c>
    </row>
    <row r="212" spans="1:35" s="162" customFormat="1" ht="30" customHeight="1" outlineLevel="1" x14ac:dyDescent="0.2">
      <c r="A212" s="52" t="s">
        <v>136</v>
      </c>
      <c r="B212" s="23">
        <v>253954</v>
      </c>
      <c r="C212" s="27">
        <f>SUM(E212:Y212)</f>
        <v>297089</v>
      </c>
      <c r="D212" s="9">
        <f t="shared" si="103"/>
        <v>1.1698535955330494</v>
      </c>
      <c r="E212" s="26">
        <v>300</v>
      </c>
      <c r="F212" s="26">
        <v>8400</v>
      </c>
      <c r="G212" s="26">
        <v>29307</v>
      </c>
      <c r="H212" s="26">
        <v>19888</v>
      </c>
      <c r="I212" s="26">
        <v>7998</v>
      </c>
      <c r="J212" s="26">
        <v>14410</v>
      </c>
      <c r="K212" s="26">
        <v>4700</v>
      </c>
      <c r="L212" s="26">
        <v>15704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18480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3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76186.2</v>
      </c>
      <c r="C214" s="27">
        <f>C212*0.3</f>
        <v>89126.7</v>
      </c>
      <c r="D214" s="9">
        <f t="shared" si="103"/>
        <v>1.1698535955330494</v>
      </c>
      <c r="E214" s="26">
        <f>E212*0.3</f>
        <v>90</v>
      </c>
      <c r="F214" s="26">
        <f t="shared" ref="F214:Y214" si="106">F212*0.3</f>
        <v>2520</v>
      </c>
      <c r="G214" s="26">
        <f t="shared" si="106"/>
        <v>8792.1</v>
      </c>
      <c r="H214" s="26">
        <f t="shared" si="106"/>
        <v>5966.4</v>
      </c>
      <c r="I214" s="26">
        <f t="shared" si="106"/>
        <v>2399.4</v>
      </c>
      <c r="J214" s="26">
        <f t="shared" si="106"/>
        <v>4323</v>
      </c>
      <c r="K214" s="26">
        <f t="shared" si="106"/>
        <v>1410</v>
      </c>
      <c r="L214" s="26">
        <f t="shared" si="106"/>
        <v>4711.2</v>
      </c>
      <c r="M214" s="26">
        <f t="shared" si="106"/>
        <v>3780</v>
      </c>
      <c r="N214" s="26">
        <f t="shared" si="106"/>
        <v>4050</v>
      </c>
      <c r="O214" s="26">
        <f t="shared" si="106"/>
        <v>3147</v>
      </c>
      <c r="P214" s="26">
        <f t="shared" si="106"/>
        <v>4306.5</v>
      </c>
      <c r="Q214" s="26">
        <f t="shared" si="106"/>
        <v>1042.2</v>
      </c>
      <c r="R214" s="26">
        <f t="shared" si="106"/>
        <v>2370</v>
      </c>
      <c r="S214" s="26">
        <f t="shared" si="106"/>
        <v>4380</v>
      </c>
      <c r="T214" s="26">
        <f t="shared" si="106"/>
        <v>12924.9</v>
      </c>
      <c r="U214" s="26">
        <f t="shared" si="106"/>
        <v>1269</v>
      </c>
      <c r="V214" s="26">
        <f t="shared" si="106"/>
        <v>300</v>
      </c>
      <c r="W214" s="26">
        <f t="shared" si="106"/>
        <v>2272.7999999999997</v>
      </c>
      <c r="X214" s="26">
        <f t="shared" si="106"/>
        <v>13528.199999999999</v>
      </c>
      <c r="Y214" s="26">
        <f t="shared" si="106"/>
        <v>5544</v>
      </c>
    </row>
    <row r="215" spans="1:35" s="59" customFormat="1" ht="30" customHeight="1" collapsed="1" x14ac:dyDescent="0.2">
      <c r="A215" s="13" t="s">
        <v>135</v>
      </c>
      <c r="B215" s="9">
        <f>B212/B213</f>
        <v>0.8969677704194261</v>
      </c>
      <c r="C215" s="9">
        <f>C212/C213</f>
        <v>1.038504023434496</v>
      </c>
      <c r="D215" s="9">
        <f t="shared" si="103"/>
        <v>1.1577941345081852</v>
      </c>
      <c r="E215" s="93">
        <f t="shared" ref="E215:Y215" si="107">E212/E213</f>
        <v>0.5</v>
      </c>
      <c r="F215" s="93">
        <f t="shared" si="107"/>
        <v>1.05</v>
      </c>
      <c r="G215" s="93">
        <f t="shared" si="107"/>
        <v>1.1665406201488675</v>
      </c>
      <c r="H215" s="93">
        <f t="shared" si="107"/>
        <v>1.0592245419684705</v>
      </c>
      <c r="I215" s="93">
        <f t="shared" si="107"/>
        <v>0.8990557553956835</v>
      </c>
      <c r="J215" s="93">
        <f t="shared" si="107"/>
        <v>1.1945618834452458</v>
      </c>
      <c r="K215" s="93">
        <f t="shared" si="107"/>
        <v>6.619718309859155</v>
      </c>
      <c r="L215" s="93">
        <f t="shared" si="107"/>
        <v>0.79788639365918101</v>
      </c>
      <c r="M215" s="93">
        <f t="shared" si="107"/>
        <v>0.97005158210793752</v>
      </c>
      <c r="N215" s="93">
        <f t="shared" si="107"/>
        <v>1.0294341924660668</v>
      </c>
      <c r="O215" s="93">
        <f t="shared" si="107"/>
        <v>1.4307146753955264</v>
      </c>
      <c r="P215" s="93">
        <f t="shared" si="107"/>
        <v>0.93165887850467288</v>
      </c>
      <c r="Q215" s="93">
        <f t="shared" si="107"/>
        <v>1.3249427917620138</v>
      </c>
      <c r="R215" s="93">
        <f t="shared" si="107"/>
        <v>2.4412855377008653</v>
      </c>
      <c r="S215" s="93">
        <f t="shared" si="107"/>
        <v>1.4391325776244455</v>
      </c>
      <c r="T215" s="93">
        <f t="shared" si="107"/>
        <v>0.81031823653325308</v>
      </c>
      <c r="U215" s="93">
        <f t="shared" si="107"/>
        <v>1.2246670526925303</v>
      </c>
      <c r="V215" s="93">
        <f t="shared" si="107"/>
        <v>1.5772870662460567</v>
      </c>
      <c r="W215" s="93">
        <f t="shared" si="107"/>
        <v>1.024337479718767</v>
      </c>
      <c r="X215" s="93">
        <f t="shared" si="107"/>
        <v>1.0430699481865284</v>
      </c>
      <c r="Y215" s="93">
        <f t="shared" si="107"/>
        <v>0.94798399507540787</v>
      </c>
    </row>
    <row r="216" spans="1:35" s="162" customFormat="1" ht="30" customHeight="1" outlineLevel="1" x14ac:dyDescent="0.2">
      <c r="A216" s="52" t="s">
        <v>137</v>
      </c>
      <c r="B216" s="23">
        <v>171141</v>
      </c>
      <c r="C216" s="27">
        <f>SUM(E216:Y216)</f>
        <v>144749.5</v>
      </c>
      <c r="D216" s="9">
        <f t="shared" si="103"/>
        <v>0.84579089756399695</v>
      </c>
      <c r="E216" s="26"/>
      <c r="F216" s="137">
        <v>2000</v>
      </c>
      <c r="G216" s="26">
        <v>38400</v>
      </c>
      <c r="H216" s="137">
        <v>4019</v>
      </c>
      <c r="I216" s="140">
        <v>3590</v>
      </c>
      <c r="J216" s="137">
        <v>4200</v>
      </c>
      <c r="K216" s="137">
        <v>2320</v>
      </c>
      <c r="L216" s="26">
        <v>19280.5</v>
      </c>
      <c r="M216" s="137">
        <v>3900</v>
      </c>
      <c r="N216" s="137">
        <v>4400</v>
      </c>
      <c r="O216" s="137">
        <v>3800</v>
      </c>
      <c r="P216" s="26">
        <v>9380</v>
      </c>
      <c r="Q216" s="137">
        <v>2288</v>
      </c>
      <c r="R216" s="137"/>
      <c r="S216" s="137"/>
      <c r="T216" s="137">
        <v>13709</v>
      </c>
      <c r="U216" s="137">
        <v>2100</v>
      </c>
      <c r="V216" s="137"/>
      <c r="W216" s="137">
        <v>5779</v>
      </c>
      <c r="X216" s="137">
        <v>22404</v>
      </c>
      <c r="Y216" s="26">
        <v>3180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3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27502.404999999999</v>
      </c>
      <c r="D218" s="9">
        <f t="shared" si="103"/>
        <v>32.393881036513541</v>
      </c>
      <c r="E218" s="26"/>
      <c r="F218" s="26"/>
      <c r="G218" s="26"/>
      <c r="H218" s="26">
        <f>H216*0.19</f>
        <v>763.61</v>
      </c>
      <c r="I218" s="26">
        <f t="shared" ref="I218:T218" si="108">I216*0.19</f>
        <v>682.1</v>
      </c>
      <c r="J218" s="26"/>
      <c r="K218" s="26">
        <f t="shared" si="108"/>
        <v>440.8</v>
      </c>
      <c r="L218" s="26">
        <f t="shared" si="108"/>
        <v>3663.2950000000001</v>
      </c>
      <c r="M218" s="26"/>
      <c r="N218" s="26"/>
      <c r="O218" s="26">
        <f t="shared" si="108"/>
        <v>722</v>
      </c>
      <c r="P218" s="26">
        <f t="shared" si="108"/>
        <v>1782.2</v>
      </c>
      <c r="Q218" s="26"/>
      <c r="R218" s="26"/>
      <c r="S218" s="26"/>
      <c r="T218" s="26">
        <f t="shared" si="108"/>
        <v>2604.71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0.50758526190285524</v>
      </c>
      <c r="C219" s="9">
        <f>C216/C217</f>
        <v>0.54640185116679374</v>
      </c>
      <c r="D219" s="9">
        <f t="shared" si="103"/>
        <v>1.0764730424173889</v>
      </c>
      <c r="E219" s="93"/>
      <c r="F219" s="93">
        <f>F216/F217</f>
        <v>0.22499718753515582</v>
      </c>
      <c r="G219" s="93">
        <f>G216/G217</f>
        <v>1.1833590138674885</v>
      </c>
      <c r="H219" s="93">
        <f>H216/H217</f>
        <v>0.10274305289260424</v>
      </c>
      <c r="I219" s="93">
        <f t="shared" ref="I219" si="109">I216/I217</f>
        <v>0.52462370305421602</v>
      </c>
      <c r="J219" s="93">
        <f t="shared" ref="J219:P219" si="110">J216/J217</f>
        <v>3.1866464339908953</v>
      </c>
      <c r="K219" s="93">
        <f t="shared" si="110"/>
        <v>0.82532906438989684</v>
      </c>
      <c r="L219" s="93">
        <f t="shared" si="110"/>
        <v>0.81527760158991924</v>
      </c>
      <c r="M219" s="93">
        <f t="shared" si="110"/>
        <v>0.85563843791136462</v>
      </c>
      <c r="N219" s="93">
        <f t="shared" si="110"/>
        <v>0.52726183343319355</v>
      </c>
      <c r="O219" s="93">
        <f t="shared" si="110"/>
        <v>0.40816326530612246</v>
      </c>
      <c r="P219" s="93">
        <f t="shared" si="110"/>
        <v>0.59198485326601447</v>
      </c>
      <c r="Q219" s="93">
        <f t="shared" ref="Q219" si="111">Q216/Q217</f>
        <v>1.1966527196652719</v>
      </c>
      <c r="R219" s="93"/>
      <c r="S219" s="93"/>
      <c r="T219" s="93">
        <f>T216/T217</f>
        <v>0.26521057824379485</v>
      </c>
      <c r="U219" s="93">
        <f t="shared" ref="U219:Y219" si="112">U216/U217</f>
        <v>0.58365758754863817</v>
      </c>
      <c r="V219" s="93"/>
      <c r="W219" s="93">
        <f t="shared" si="112"/>
        <v>0.61309144918311054</v>
      </c>
      <c r="X219" s="93">
        <f t="shared" si="112"/>
        <v>1.0105548037889038</v>
      </c>
      <c r="Y219" s="93">
        <f t="shared" si="112"/>
        <v>0.20391151009939082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3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3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3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122030.6</v>
      </c>
      <c r="C225" s="27">
        <f>C223+C221+C218+C214+C210</f>
        <v>165915.83499999999</v>
      </c>
      <c r="D225" s="9">
        <f t="shared" si="103"/>
        <v>1.3596248399991475</v>
      </c>
      <c r="E225" s="26">
        <f>E223+E221+E218+E214+E210</f>
        <v>1485</v>
      </c>
      <c r="F225" s="26">
        <f t="shared" ref="F225:Y225" si="113">F223+F221+F218+F214+F210</f>
        <v>3523.5</v>
      </c>
      <c r="G225" s="26">
        <f t="shared" si="113"/>
        <v>14750.1</v>
      </c>
      <c r="H225" s="26">
        <f t="shared" si="113"/>
        <v>10960.91</v>
      </c>
      <c r="I225" s="26">
        <f t="shared" si="113"/>
        <v>5050.7</v>
      </c>
      <c r="J225" s="26">
        <f t="shared" si="113"/>
        <v>7077</v>
      </c>
      <c r="K225" s="26">
        <f t="shared" si="113"/>
        <v>4905.8500000000004</v>
      </c>
      <c r="L225" s="26">
        <f t="shared" si="113"/>
        <v>11875.494999999999</v>
      </c>
      <c r="M225" s="26">
        <f t="shared" si="113"/>
        <v>4954.05</v>
      </c>
      <c r="N225" s="26">
        <f t="shared" si="113"/>
        <v>5877</v>
      </c>
      <c r="O225" s="26">
        <f t="shared" si="113"/>
        <v>5709.95</v>
      </c>
      <c r="P225" s="125">
        <f t="shared" si="113"/>
        <v>8645.4500000000007</v>
      </c>
      <c r="Q225" s="95">
        <f t="shared" si="113"/>
        <v>4134.1500000000005</v>
      </c>
      <c r="R225" s="26">
        <f t="shared" si="113"/>
        <v>3630</v>
      </c>
      <c r="S225" s="26">
        <f t="shared" si="113"/>
        <v>5747.1</v>
      </c>
      <c r="T225" s="26">
        <f t="shared" si="113"/>
        <v>16969.79</v>
      </c>
      <c r="U225" s="26">
        <f t="shared" si="113"/>
        <v>2175.3000000000002</v>
      </c>
      <c r="V225" s="26">
        <f t="shared" si="113"/>
        <v>981.30000000000007</v>
      </c>
      <c r="W225" s="26">
        <f t="shared" si="113"/>
        <v>4965.1499999999996</v>
      </c>
      <c r="X225" s="26">
        <f t="shared" si="113"/>
        <v>16604.849999999999</v>
      </c>
      <c r="Y225" s="26">
        <f t="shared" si="113"/>
        <v>9049.5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22.1</v>
      </c>
      <c r="C227" s="50">
        <f>C225/C226*10</f>
        <v>23.43261964112957</v>
      </c>
      <c r="D227" s="9">
        <f t="shared" si="103"/>
        <v>1.0602995312728312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4">G225/G226*10</f>
        <v>24.267616524900873</v>
      </c>
      <c r="H227" s="51">
        <f t="shared" si="114"/>
        <v>15.255904909042828</v>
      </c>
      <c r="I227" s="51">
        <f t="shared" si="114"/>
        <v>19.412329925436232</v>
      </c>
      <c r="J227" s="51">
        <f t="shared" si="114"/>
        <v>25.050440692364873</v>
      </c>
      <c r="K227" s="51">
        <f t="shared" si="114"/>
        <v>51.580801177583851</v>
      </c>
      <c r="L227" s="51">
        <f t="shared" si="114"/>
        <v>18.161026150787581</v>
      </c>
      <c r="M227" s="51">
        <f>M225/M226*10</f>
        <v>17.174726989079563</v>
      </c>
      <c r="N227" s="51">
        <f t="shared" si="114"/>
        <v>21.362364145250989</v>
      </c>
      <c r="O227" s="51">
        <f t="shared" si="114"/>
        <v>29.438801814807178</v>
      </c>
      <c r="P227" s="51">
        <f t="shared" si="114"/>
        <v>22.855235678219262</v>
      </c>
      <c r="Q227" s="124">
        <f t="shared" si="114"/>
        <v>19.757933473523227</v>
      </c>
      <c r="R227" s="51">
        <f t="shared" si="114"/>
        <v>29.168340699075934</v>
      </c>
      <c r="S227" s="51">
        <f t="shared" si="114"/>
        <v>27.757063511229173</v>
      </c>
      <c r="T227" s="51">
        <f t="shared" si="114"/>
        <v>20.107815721496788</v>
      </c>
      <c r="U227" s="51">
        <f t="shared" si="114"/>
        <v>19.311967329545453</v>
      </c>
      <c r="V227" s="51">
        <f t="shared" si="114"/>
        <v>29.682395644283122</v>
      </c>
      <c r="W227" s="51">
        <f t="shared" si="114"/>
        <v>22.826176903273261</v>
      </c>
      <c r="X227" s="51">
        <f t="shared" si="114"/>
        <v>20.804693470988433</v>
      </c>
      <c r="Y227" s="51">
        <f t="shared" si="114"/>
        <v>17.795410300277268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</row>
    <row r="238" spans="1:25" ht="20.25" hidden="1" customHeight="1" x14ac:dyDescent="0.25">
      <c r="A238" s="167"/>
      <c r="B238" s="168"/>
      <c r="C238" s="168"/>
      <c r="D238" s="168"/>
      <c r="E238" s="168"/>
      <c r="F238" s="168"/>
      <c r="G238" s="168"/>
      <c r="H238" s="168"/>
      <c r="I238" s="168"/>
      <c r="J238" s="168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2022-09-23T11:34:30Z</cp:lastPrinted>
  <dcterms:created xsi:type="dcterms:W3CDTF">2017-06-08T05:54:08Z</dcterms:created>
  <dcterms:modified xsi:type="dcterms:W3CDTF">2022-09-23T11:39:38Z</dcterms:modified>
</cp:coreProperties>
</file>