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H105" i="1"/>
  <c r="B156" i="1" l="1"/>
  <c r="B141" i="1" l="1"/>
  <c r="B140" i="1"/>
  <c r="H164" i="1" l="1"/>
  <c r="H167" i="1" s="1"/>
  <c r="I163" i="1" l="1"/>
  <c r="E149" i="1" l="1"/>
  <c r="E156" i="1" s="1"/>
  <c r="Q141" i="1"/>
  <c r="T141" i="1"/>
  <c r="E141" i="1"/>
  <c r="E103" i="1"/>
  <c r="E105" i="1" s="1"/>
  <c r="C95" i="1"/>
  <c r="W138" i="1" l="1"/>
  <c r="W141" i="1" s="1"/>
  <c r="C136" i="1"/>
  <c r="C139" i="1"/>
  <c r="C102" i="1"/>
  <c r="C101" i="1"/>
  <c r="C162" i="1"/>
  <c r="C112" i="1" l="1"/>
  <c r="D101" i="1"/>
  <c r="C104" i="1"/>
  <c r="C163" i="1"/>
  <c r="B105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L155" i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4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O138" i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O141" i="1"/>
  <c r="R140" i="1"/>
  <c r="J140" i="1"/>
  <c r="J141" i="1"/>
  <c r="U140" i="1"/>
  <c r="U141" i="1"/>
  <c r="M140" i="1"/>
  <c r="M141" i="1"/>
  <c r="I140" i="1"/>
  <c r="I141" i="1"/>
  <c r="V140" i="1"/>
  <c r="V141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41" i="1" l="1"/>
  <c r="D139" i="1"/>
  <c r="C173" i="1"/>
  <c r="C164" i="1"/>
  <c r="C165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D164" i="1" s="1"/>
  <c r="C205" i="1"/>
  <c r="D205" i="1" s="1"/>
  <c r="D204" i="1"/>
  <c r="C149" i="1"/>
  <c r="C151" i="1" s="1"/>
  <c r="D151" i="1" s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D173" i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38" i="1" l="1"/>
  <c r="C166" i="1"/>
  <c r="D166" i="1" s="1"/>
  <c r="D165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<sst xmlns="http://schemas.openxmlformats.org/spreadsheetml/2006/main" count="275" uniqueCount="219">
  <si>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</si>
  <si>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</si>
  <si>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</si>
  <si>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</si>
  <si>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</si>
  <si>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</si>
  <si>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</si>
  <si>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</si>
  <si>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</si>
  <si>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</si>
  <si>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</si>
  <si>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</si>
  <si>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</si>
  <si>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</si>
  <si>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</si>
  <si>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</si>
  <si>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</si>
  <si>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</si>
  <si>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</si>
  <si>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</si>
  <si>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</si>
  <si>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</si>
  <si>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</si>
  <si>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</si>
  <si>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</si>
  <si>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</si>
  <si>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</si>
  <si>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</si>
  <si>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</si>
  <si>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</si>
  <si>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</si>
  <si>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</si>
  <si>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</si>
  <si>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</si>
  <si>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</si>
  <si>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</si>
  <si>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</si>
  <si>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</si>
  <si>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</si>
  <si>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</si>
  <si>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</si>
  <si>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</si>
  <si>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</si>
  <si>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</si>
  <si>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</si>
  <si>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</si>
  <si>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</si>
  <si>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</si>
  <si>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</si>
  <si>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</si>
  <si>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</si>
  <si>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</si>
  <si>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</si>
  <si>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</si>
  <si>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</si>
  <si>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</si>
  <si>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</si>
  <si>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</si>
  <si>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</si>
  <si>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</si>
  <si>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</si>
  <si>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</si>
  <si>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</si>
  <si>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</si>
  <si>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</si>
  <si>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</si>
  <si>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</si>
  <si>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</si>
  <si>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</si>
  <si>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</si>
  <si>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</si>
  <si>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</si>
  <si>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</si>
  <si>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</si>
  <si>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</si>
  <si>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</si>
  <si>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</si>
  <si>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</si>
  <si>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</si>
  <si>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</si>
  <si>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</si>
  <si>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</si>
  <si>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</si>
  <si>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</si>
  <si>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</si>
  <si>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</si>
  <si>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</si>
  <si>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</si>
  <si>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</si>
  <si>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</si>
  <si>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</si>
  <si>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</si>
  <si>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</si>
  <si>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</si>
  <si>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</si>
  <si>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</si>
  <si>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</si>
  <si>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</si>
  <si>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</si>
  <si>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</si>
  <si>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</si>
  <si>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</si>
  <si>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</si>
  <si>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</si>
  <si>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</si>
  <si>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</si>
  <si>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</si>
  <si>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</si>
  <si>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</si>
  <si>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</si>
  <si>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</si>
  <si>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</si>
  <si>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</si>
  <si>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</si>
  <si>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</si>
  <si>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</si>
  <si>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</si>
  <si>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</si>
  <si>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</si>
  <si>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</si>
  <si>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</si>
  <si>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</si>
  <si>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</si>
  <si>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</si>
  <si>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</si>
  <si>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</si>
  <si>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</si>
  <si>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</si>
  <si>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</si>
  <si>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</si>
  <si>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</si>
  <si>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</si>
  <si>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</si>
  <si>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</si>
  <si>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</si>
  <si>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</si>
  <si>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</si>
  <si>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</si>
  <si>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</si>
  <si>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</si>
  <si>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</si>
  <si>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</si>
  <si>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</si>
  <si>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</si>
  <si>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</si>
  <si>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</si>
  <si>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</si>
  <si>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</si>
  <si>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</si>
  <si>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</si>
  <si>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</si>
  <si>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</si>
  <si>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</si>
  <si>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</si>
  <si>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</si>
  <si>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</si>
  <si>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</si>
  <si>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</si>
  <si>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</si>
  <si>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</si>
  <si>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</si>
  <si>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</si>
  <si>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</si>
  <si>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</si>
  <si>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</si>
  <si>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</si>
  <si>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</si>
  <si>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</si>
  <si>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</si>
  <si>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</si>
  <si>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</si>
  <si>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</si>
  <si>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</si>
  <si>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</si>
  <si>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</si>
  <si>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</si>
  <si>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</si>
  <si>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</si>
  <si>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</si>
  <si>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</si>
  <si>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</si>
  <si>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</si>
  <si>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</si>
  <si>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</si>
  <si>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</si>
  <si>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</si>
  <si>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</si>
  <si>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</si>
  <si>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</si>
  <si>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</si>
  <si>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</si>
  <si>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</si>
  <si>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</si>
  <si>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</si>
  <si>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</si>
  <si>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</si>
  <si>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</si>
  <si>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</si>
  <si>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</si>
  <si>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</si>
  <si>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</si>
  <si>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</si>
  <si>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</si>
  <si>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</si>
  <si>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</si>
  <si>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</si>
  <si>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</si>
  <si>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</si>
  <si>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</si>
  <si>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</si>
  <si>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</si>
  <si>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</si>
  <si>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</si>
  <si>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</si>
  <si>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</si>
  <si>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</si>
  <si>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</si>
  <si>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Информация о сельскохозяйственных работах по состоянию на 7 ноября 2022 г. (сельскохозяйственные организации и крупные К(Ф)Х)</t>
  </si>
  <si>
    <t>Убрано сахарной свеклы,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</si>
</sst>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67" sqref="A167:XFD16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4" t="s">
        <v>217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61" t="s">
        <v>2</v>
      </c>
      <c r="Y3" s="6"/>
    </row>
    <row r="4" spans="1:26" s="2" customFormat="1" ht="17.25" customHeight="1" thickBot="1" x14ac:dyDescent="0.35">
      <c r="A4" s="175" t="s">
        <v>3</v>
      </c>
      <c r="B4" s="178" t="s">
        <v>189</v>
      </c>
      <c r="C4" s="181" t="s">
        <v>190</v>
      </c>
      <c r="D4" s="181" t="s">
        <v>191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87" t="s">
        <v>11</v>
      </c>
      <c r="L5" s="187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113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40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113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40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41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14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113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14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115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16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14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94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17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16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16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94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17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94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16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94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16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18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18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16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19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19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44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45"/>
      <c r="Q73" s="145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6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45">
        <v>210</v>
      </c>
      <c r="Q74" s="145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45"/>
      <c r="Q75" s="145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45"/>
      <c r="Q76" s="145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45"/>
      <c r="Q77" s="145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45"/>
      <c r="Q78" s="145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45"/>
      <c r="Q79" s="145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4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6">
        <f>(E42-E87)</f>
        <v>47</v>
      </c>
      <c r="F86" s="156">
        <f t="shared" ref="F86:Y86" si="26">(F42-F87)</f>
        <v>708</v>
      </c>
      <c r="G86" s="156">
        <f t="shared" si="26"/>
        <v>1119</v>
      </c>
      <c r="H86" s="156">
        <f t="shared" si="26"/>
        <v>818</v>
      </c>
      <c r="I86" s="156">
        <f t="shared" si="26"/>
        <v>632</v>
      </c>
      <c r="J86" s="156">
        <f t="shared" si="26"/>
        <v>132</v>
      </c>
      <c r="K86" s="156">
        <f t="shared" si="26"/>
        <v>287</v>
      </c>
      <c r="L86" s="156">
        <f t="shared" si="26"/>
        <v>698</v>
      </c>
      <c r="M86" s="156">
        <f t="shared" si="26"/>
        <v>148</v>
      </c>
      <c r="N86" s="156">
        <f t="shared" si="26"/>
        <v>0</v>
      </c>
      <c r="O86" s="156">
        <f t="shared" si="26"/>
        <v>-588</v>
      </c>
      <c r="P86" s="156">
        <f t="shared" si="26"/>
        <v>1435</v>
      </c>
      <c r="Q86" s="156">
        <f t="shared" si="26"/>
        <v>1207</v>
      </c>
      <c r="R86" s="156">
        <f t="shared" si="26"/>
        <v>35</v>
      </c>
      <c r="S86" s="156">
        <f t="shared" si="26"/>
        <v>-163</v>
      </c>
      <c r="T86" s="156">
        <f t="shared" si="26"/>
        <v>58</v>
      </c>
      <c r="U86" s="156">
        <f t="shared" si="26"/>
        <v>-63</v>
      </c>
      <c r="V86" s="156">
        <f t="shared" si="26"/>
        <v>22</v>
      </c>
      <c r="W86" s="156">
        <f t="shared" si="26"/>
        <v>778</v>
      </c>
      <c r="X86" s="156">
        <f t="shared" si="26"/>
        <v>116</v>
      </c>
      <c r="Y86" s="15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7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724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300962</v>
      </c>
      <c r="D101" s="15">
        <f>C101/B101</f>
        <v>0.99253034855075573</v>
      </c>
      <c r="E101" s="10">
        <v>15618</v>
      </c>
      <c r="F101" s="10">
        <v>9881</v>
      </c>
      <c r="G101" s="10">
        <v>17773</v>
      </c>
      <c r="H101" s="10">
        <v>18759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8" customFormat="1" ht="30" customHeight="1" collapsed="1" x14ac:dyDescent="0.2">
      <c r="A102" s="31" t="s">
        <v>91</v>
      </c>
      <c r="B102" s="23">
        <v>297991</v>
      </c>
      <c r="C102" s="27">
        <f>SUM(E102:Y102)</f>
        <v>297736</v>
      </c>
      <c r="D102" s="15">
        <f>C102/B102</f>
        <v>0.99914426945780244</v>
      </c>
      <c r="E102" s="93">
        <v>15618</v>
      </c>
      <c r="F102" s="93">
        <v>9790</v>
      </c>
      <c r="G102" s="93">
        <v>17773</v>
      </c>
      <c r="H102" s="93">
        <v>18359</v>
      </c>
      <c r="I102" s="93">
        <v>9522</v>
      </c>
      <c r="J102" s="93">
        <v>22534</v>
      </c>
      <c r="K102" s="93">
        <v>13480</v>
      </c>
      <c r="L102" s="93">
        <v>13477</v>
      </c>
      <c r="M102" s="93">
        <v>15249</v>
      </c>
      <c r="N102" s="93">
        <v>5835</v>
      </c>
      <c r="O102" s="93">
        <v>8348</v>
      </c>
      <c r="P102" s="93">
        <v>14945</v>
      </c>
      <c r="Q102" s="93">
        <v>16470</v>
      </c>
      <c r="R102" s="93">
        <v>17176</v>
      </c>
      <c r="S102" s="93">
        <v>18335</v>
      </c>
      <c r="T102" s="93">
        <v>13606</v>
      </c>
      <c r="U102" s="93">
        <v>10380</v>
      </c>
      <c r="V102" s="93">
        <v>5313</v>
      </c>
      <c r="W102" s="93">
        <v>15447</v>
      </c>
      <c r="X102" s="93">
        <v>23297</v>
      </c>
      <c r="Y102" s="93">
        <v>12782</v>
      </c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298698</v>
      </c>
      <c r="D103" s="15"/>
      <c r="E103" s="93">
        <f>E101-E100</f>
        <v>15618</v>
      </c>
      <c r="F103" s="93">
        <f>F101-F100-F99</f>
        <v>9790</v>
      </c>
      <c r="G103" s="93">
        <f t="shared" ref="G103:W103" si="27">G101-G100</f>
        <v>17773</v>
      </c>
      <c r="H103" s="93">
        <v>18759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C102/C101</f>
        <v>0.98928103880224083</v>
      </c>
      <c r="D104" s="15">
        <f t="shared" ref="D104:D131" si="28">C104/B104</f>
        <v>1.0066636963964921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0.97867690175382482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0.97981220657276991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0.99049213980876238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0.99613077964790098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962</v>
      </c>
      <c r="D105" s="169">
        <f t="shared" si="28"/>
        <v>0.18372803666921314</v>
      </c>
      <c r="E105" s="166">
        <f>E103-E102</f>
        <v>0</v>
      </c>
      <c r="F105" s="166">
        <f t="shared" ref="F105:L105" si="30">F103-F102</f>
        <v>0</v>
      </c>
      <c r="G105" s="166">
        <f t="shared" si="30"/>
        <v>0</v>
      </c>
      <c r="H105" s="166">
        <f>H103-H102</f>
        <v>400</v>
      </c>
      <c r="I105" s="166">
        <f>I103-I102</f>
        <v>0</v>
      </c>
      <c r="J105" s="166">
        <f t="shared" si="30"/>
        <v>0</v>
      </c>
      <c r="K105" s="166">
        <f t="shared" si="30"/>
        <v>0</v>
      </c>
      <c r="L105" s="166">
        <f t="shared" si="30"/>
        <v>26</v>
      </c>
      <c r="M105" s="166">
        <f>M103-M102</f>
        <v>0</v>
      </c>
      <c r="N105" s="166">
        <f>N103-N102</f>
        <v>0</v>
      </c>
      <c r="O105" s="166">
        <f t="shared" ref="O105:Y105" si="31">O103-O102</f>
        <v>172</v>
      </c>
      <c r="P105" s="166">
        <f t="shared" si="31"/>
        <v>0</v>
      </c>
      <c r="Q105" s="166">
        <f>Q103-Q102</f>
        <v>0</v>
      </c>
      <c r="R105" s="166">
        <f t="shared" si="31"/>
        <v>0</v>
      </c>
      <c r="S105" s="166">
        <f t="shared" si="31"/>
        <v>176</v>
      </c>
      <c r="T105" s="166">
        <f t="shared" si="31"/>
        <v>90</v>
      </c>
      <c r="U105" s="166">
        <f t="shared" si="31"/>
        <v>38</v>
      </c>
      <c r="V105" s="166">
        <f t="shared" si="31"/>
        <v>0</v>
      </c>
      <c r="W105" s="166">
        <f t="shared" si="31"/>
        <v>60</v>
      </c>
      <c r="X105" s="166">
        <f t="shared" si="31"/>
        <v>0</v>
      </c>
      <c r="Y105" s="166">
        <f t="shared" si="31"/>
        <v>0</v>
      </c>
      <c r="Z105" s="171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1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8"/>
      <c r="F110" s="168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8" customFormat="1" ht="30" customHeight="1" x14ac:dyDescent="0.2">
      <c r="A111" s="31" t="s">
        <v>97</v>
      </c>
      <c r="B111" s="27">
        <v>297991</v>
      </c>
      <c r="C111" s="27">
        <f t="shared" si="32"/>
        <v>297736</v>
      </c>
      <c r="D111" s="15">
        <f t="shared" si="28"/>
        <v>0.99914426945780244</v>
      </c>
      <c r="E111" s="93">
        <v>15618</v>
      </c>
      <c r="F111" s="93">
        <v>9790</v>
      </c>
      <c r="G111" s="93">
        <v>17773</v>
      </c>
      <c r="H111" s="93">
        <v>18359</v>
      </c>
      <c r="I111" s="93">
        <v>9522</v>
      </c>
      <c r="J111" s="93">
        <v>22534</v>
      </c>
      <c r="K111" s="93">
        <v>13480</v>
      </c>
      <c r="L111" s="93">
        <v>13477</v>
      </c>
      <c r="M111" s="93">
        <v>15249</v>
      </c>
      <c r="N111" s="93">
        <v>5835</v>
      </c>
      <c r="O111" s="93">
        <v>8348</v>
      </c>
      <c r="P111" s="93">
        <v>14945</v>
      </c>
      <c r="Q111" s="93">
        <v>16470</v>
      </c>
      <c r="R111" s="93">
        <v>17176</v>
      </c>
      <c r="S111" s="93">
        <v>18335</v>
      </c>
      <c r="T111" s="93">
        <v>13606</v>
      </c>
      <c r="U111" s="93">
        <v>10380</v>
      </c>
      <c r="V111" s="93">
        <v>5313</v>
      </c>
      <c r="W111" s="93">
        <v>15447</v>
      </c>
      <c r="X111" s="93">
        <v>23297</v>
      </c>
      <c r="Y111" s="93">
        <v>12782</v>
      </c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C95/C101</f>
        <v>0.99561738691263346</v>
      </c>
      <c r="D112" s="15">
        <f t="shared" si="28"/>
        <v>1.0131113804824881</v>
      </c>
      <c r="E112" s="29">
        <f t="shared" ref="E112:Y112" si="33">E111/E101</f>
        <v>1</v>
      </c>
      <c r="F112" s="29">
        <f t="shared" si="33"/>
        <v>0.9907904058293695</v>
      </c>
      <c r="G112" s="93">
        <f t="shared" si="33"/>
        <v>1</v>
      </c>
      <c r="H112" s="93">
        <f t="shared" si="33"/>
        <v>0.97867690175382482</v>
      </c>
      <c r="I112" s="93">
        <f t="shared" si="33"/>
        <v>1</v>
      </c>
      <c r="J112" s="93">
        <f t="shared" si="33"/>
        <v>1</v>
      </c>
      <c r="K112" s="93">
        <f t="shared" si="33"/>
        <v>1</v>
      </c>
      <c r="L112" s="93">
        <f t="shared" si="33"/>
        <v>0.99807450196252689</v>
      </c>
      <c r="M112" s="93">
        <f t="shared" si="33"/>
        <v>0.99660152931180968</v>
      </c>
      <c r="N112" s="93">
        <f t="shared" si="33"/>
        <v>1</v>
      </c>
      <c r="O112" s="93">
        <f t="shared" si="33"/>
        <v>0.96319372331833386</v>
      </c>
      <c r="P112" s="93">
        <f t="shared" si="33"/>
        <v>0.98679432155827007</v>
      </c>
      <c r="Q112" s="93">
        <f t="shared" si="33"/>
        <v>0.94475993804852865</v>
      </c>
      <c r="R112" s="93">
        <f t="shared" si="33"/>
        <v>1.0122583686940123</v>
      </c>
      <c r="S112" s="93">
        <f t="shared" si="33"/>
        <v>0.97781451655911689</v>
      </c>
      <c r="T112" s="93">
        <f t="shared" si="33"/>
        <v>0.99342873831775702</v>
      </c>
      <c r="U112" s="93">
        <f t="shared" si="33"/>
        <v>0.99444337995784637</v>
      </c>
      <c r="V112" s="93">
        <f t="shared" si="33"/>
        <v>0.92868379653906663</v>
      </c>
      <c r="W112" s="93">
        <f t="shared" si="33"/>
        <v>0.99613077964790098</v>
      </c>
      <c r="X112" s="93">
        <f t="shared" si="33"/>
        <v>0.9851573071718539</v>
      </c>
      <c r="Y112" s="93">
        <f t="shared" si="33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4">SUM(E113:Y113)</f>
        <v>167666</v>
      </c>
      <c r="D113" s="15">
        <f t="shared" si="28"/>
        <v>1.0004236403233986</v>
      </c>
      <c r="E113" s="10">
        <v>13142</v>
      </c>
      <c r="F113" s="10">
        <v>5958</v>
      </c>
      <c r="G113" s="10">
        <v>8282</v>
      </c>
      <c r="H113" s="10">
        <v>9855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4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4"/>
        <v>93116.800000000003</v>
      </c>
      <c r="D115" s="15">
        <f t="shared" si="28"/>
        <v>0.98188221648125695</v>
      </c>
      <c r="E115" s="10">
        <v>825</v>
      </c>
      <c r="F115" s="10">
        <v>2890</v>
      </c>
      <c r="G115" s="10">
        <v>6554</v>
      </c>
      <c r="H115" s="10">
        <v>7284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4"/>
        <v>624</v>
      </c>
      <c r="D116" s="15">
        <f t="shared" si="28"/>
        <v>4.0519480519480515</v>
      </c>
      <c r="E116" s="24"/>
      <c r="F116" s="24"/>
      <c r="G116" s="93">
        <v>328</v>
      </c>
      <c r="H116" s="93">
        <v>40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468</v>
      </c>
      <c r="D118" s="15">
        <f t="shared" si="28"/>
        <v>0.34210526315789475</v>
      </c>
      <c r="E118" s="93"/>
      <c r="F118" s="93"/>
      <c r="G118" s="93">
        <v>70</v>
      </c>
      <c r="H118" s="93"/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180</v>
      </c>
      <c r="U118" s="93"/>
      <c r="V118" s="93"/>
      <c r="W118" s="93"/>
      <c r="X118" s="93">
        <v>50</v>
      </c>
      <c r="Y118" s="93"/>
    </row>
    <row r="119" spans="1:25" s="158" customFormat="1" ht="30" customHeight="1" x14ac:dyDescent="0.2">
      <c r="A119" s="31" t="s">
        <v>185</v>
      </c>
      <c r="B119" s="27">
        <v>582036</v>
      </c>
      <c r="C119" s="27">
        <f>SUM(E119:Y119)</f>
        <v>1008696.8</v>
      </c>
      <c r="D119" s="15">
        <f t="shared" si="28"/>
        <v>1.7330488148499406</v>
      </c>
      <c r="E119" s="93">
        <v>75950</v>
      </c>
      <c r="F119" s="93">
        <v>29370</v>
      </c>
      <c r="G119" s="93">
        <v>62375</v>
      </c>
      <c r="H119" s="93">
        <v>60000</v>
      </c>
      <c r="I119" s="93">
        <v>28364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16514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1.6947190860215056</v>
      </c>
      <c r="D120" s="15" t="e">
        <f t="shared" si="28"/>
        <v>#DIV/0!</v>
      </c>
      <c r="E120" s="92" t="e">
        <f t="shared" ref="E120:Y120" si="35">E119/E117</f>
        <v>#DIV/0!</v>
      </c>
      <c r="F120" s="92" t="e">
        <f t="shared" si="35"/>
        <v>#DIV/0!</v>
      </c>
      <c r="G120" s="93" t="e">
        <f t="shared" si="35"/>
        <v>#DIV/0!</v>
      </c>
      <c r="H120" s="93" t="e">
        <f t="shared" si="35"/>
        <v>#DIV/0!</v>
      </c>
      <c r="I120" s="93" t="e">
        <f t="shared" si="35"/>
        <v>#DIV/0!</v>
      </c>
      <c r="J120" s="93" t="e">
        <f t="shared" si="35"/>
        <v>#DIV/0!</v>
      </c>
      <c r="K120" s="93" t="e">
        <f t="shared" si="35"/>
        <v>#DIV/0!</v>
      </c>
      <c r="L120" s="93" t="e">
        <f t="shared" si="35"/>
        <v>#DIV/0!</v>
      </c>
      <c r="M120" s="93" t="e">
        <f t="shared" si="35"/>
        <v>#DIV/0!</v>
      </c>
      <c r="N120" s="93" t="e">
        <f t="shared" si="35"/>
        <v>#DIV/0!</v>
      </c>
      <c r="O120" s="93" t="e">
        <f t="shared" si="35"/>
        <v>#DIV/0!</v>
      </c>
      <c r="P120" s="93" t="e">
        <f t="shared" si="35"/>
        <v>#DIV/0!</v>
      </c>
      <c r="Q120" s="93" t="e">
        <f t="shared" si="35"/>
        <v>#DIV/0!</v>
      </c>
      <c r="R120" s="93" t="e">
        <f t="shared" si="35"/>
        <v>#DIV/0!</v>
      </c>
      <c r="S120" s="93" t="e">
        <f t="shared" si="35"/>
        <v>#DIV/0!</v>
      </c>
      <c r="T120" s="93" t="e">
        <f t="shared" si="35"/>
        <v>#DIV/0!</v>
      </c>
      <c r="U120" s="93" t="e">
        <f t="shared" si="35"/>
        <v>#DIV/0!</v>
      </c>
      <c r="V120" s="93" t="e">
        <f t="shared" si="35"/>
        <v>#DIV/0!</v>
      </c>
      <c r="W120" s="93" t="e">
        <f t="shared" si="35"/>
        <v>#DIV/0!</v>
      </c>
      <c r="X120" s="93" t="e">
        <f t="shared" si="35"/>
        <v>#DIV/0!</v>
      </c>
      <c r="Y120" s="93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579081</v>
      </c>
      <c r="D121" s="15">
        <f t="shared" si="28"/>
        <v>1.7064115560060822</v>
      </c>
      <c r="E121" s="10">
        <v>64100</v>
      </c>
      <c r="F121" s="10">
        <v>17874</v>
      </c>
      <c r="G121" s="10">
        <v>17429</v>
      </c>
      <c r="H121" s="10">
        <v>33917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301401</v>
      </c>
      <c r="D123" s="15">
        <f t="shared" si="28"/>
        <v>1.6780017704140431</v>
      </c>
      <c r="E123" s="10">
        <v>3548</v>
      </c>
      <c r="F123" s="10">
        <v>8959</v>
      </c>
      <c r="G123" s="10">
        <v>18964</v>
      </c>
      <c r="H123" s="10">
        <v>24398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4"/>
        <v>991.5</v>
      </c>
      <c r="D124" s="15">
        <f t="shared" si="28"/>
        <v>4.1312499999999996</v>
      </c>
      <c r="E124" s="24"/>
      <c r="F124" s="24"/>
      <c r="G124" s="93">
        <v>460</v>
      </c>
      <c r="H124" s="93">
        <v>68.5</v>
      </c>
      <c r="I124" s="93"/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2975</v>
      </c>
      <c r="D125" s="15">
        <f t="shared" si="28"/>
        <v>0.26172253013108121</v>
      </c>
      <c r="E125" s="168"/>
      <c r="F125" s="168"/>
      <c r="G125" s="93">
        <v>415</v>
      </c>
      <c r="H125" s="93"/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1290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33.878899427680899</v>
      </c>
      <c r="D126" s="15">
        <f t="shared" si="28"/>
        <v>1.7345331078067436</v>
      </c>
      <c r="E126" s="162">
        <f t="shared" ref="E126:G126" si="36">E119/E111*10</f>
        <v>48.629786144192593</v>
      </c>
      <c r="F126" s="162">
        <f t="shared" si="36"/>
        <v>30</v>
      </c>
      <c r="G126" s="162">
        <f t="shared" si="36"/>
        <v>35.095369380521014</v>
      </c>
      <c r="H126" s="162">
        <f t="shared" ref="H126:J126" si="37">H119/H111*10</f>
        <v>32.681518601231005</v>
      </c>
      <c r="I126" s="162">
        <f t="shared" si="37"/>
        <v>29.787859693341737</v>
      </c>
      <c r="J126" s="162">
        <f t="shared" si="37"/>
        <v>35.919943196946839</v>
      </c>
      <c r="K126" s="162">
        <f t="shared" ref="K126" si="38">K119/K111*10</f>
        <v>35.371513353115731</v>
      </c>
      <c r="L126" s="162">
        <f>L119/L111*10</f>
        <v>30.673740446686949</v>
      </c>
      <c r="M126" s="162">
        <f t="shared" ref="M126:S126" si="39">M119/M111*10</f>
        <v>34.044855400354123</v>
      </c>
      <c r="N126" s="162">
        <f t="shared" si="39"/>
        <v>28.301628106255357</v>
      </c>
      <c r="O126" s="162">
        <f t="shared" si="39"/>
        <v>29.071633924293245</v>
      </c>
      <c r="P126" s="162">
        <f t="shared" si="39"/>
        <v>29.472064235530276</v>
      </c>
      <c r="Q126" s="162">
        <f t="shared" si="39"/>
        <v>30.483910139647847</v>
      </c>
      <c r="R126" s="162">
        <f t="shared" si="39"/>
        <v>33.568933395435494</v>
      </c>
      <c r="S126" s="162">
        <f t="shared" si="39"/>
        <v>38.766293973275154</v>
      </c>
      <c r="T126" s="162">
        <f t="shared" ref="T126" si="40">T119/T111*10</f>
        <v>31.45965015434367</v>
      </c>
      <c r="U126" s="162">
        <f t="shared" ref="U126:Y126" si="41">U119/U111*10</f>
        <v>32.657032755298651</v>
      </c>
      <c r="V126" s="162">
        <f t="shared" si="41"/>
        <v>29.708262751741014</v>
      </c>
      <c r="W126" s="162">
        <f t="shared" si="41"/>
        <v>30.078979737165792</v>
      </c>
      <c r="X126" s="162">
        <f>X119/X111*10</f>
        <v>38.391209168562476</v>
      </c>
      <c r="Y126" s="162">
        <f t="shared" si="41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34.537771521954362</v>
      </c>
      <c r="D127" s="15">
        <f t="shared" si="28"/>
        <v>1.7056889573845582</v>
      </c>
      <c r="E127" s="163">
        <f>E121/E113*10</f>
        <v>48.774920103485009</v>
      </c>
      <c r="F127" s="163">
        <f>F121/F113*10</f>
        <v>30</v>
      </c>
      <c r="G127" s="163">
        <f t="shared" ref="G127" si="43">G121/G113*10</f>
        <v>21.044433711663849</v>
      </c>
      <c r="H127" s="163">
        <f t="shared" ref="H127:J127" si="44">H121/H113*10</f>
        <v>34.416032470826991</v>
      </c>
      <c r="I127" s="163">
        <f t="shared" si="44"/>
        <v>30.101049358725223</v>
      </c>
      <c r="J127" s="163">
        <f t="shared" si="44"/>
        <v>35.599721599257599</v>
      </c>
      <c r="K127" s="163">
        <f>K121/K113*10</f>
        <v>37.219539903436527</v>
      </c>
      <c r="L127" s="163">
        <f>L121/L113*10</f>
        <v>30.959031657355677</v>
      </c>
      <c r="M127" s="163">
        <f t="shared" ref="M127:N127" si="45">M121/M113*10</f>
        <v>34.36738619363112</v>
      </c>
      <c r="N127" s="163">
        <f t="shared" si="45"/>
        <v>28.955983994179704</v>
      </c>
      <c r="O127" s="163">
        <f t="shared" ref="O127:Y127" si="46">O121/O113*10</f>
        <v>30.110271594853991</v>
      </c>
      <c r="P127" s="163">
        <f t="shared" si="46"/>
        <v>31.070482915143106</v>
      </c>
      <c r="Q127" s="163">
        <f t="shared" si="46"/>
        <v>34.067059356592665</v>
      </c>
      <c r="R127" s="163">
        <f t="shared" si="46"/>
        <v>35.687318489835434</v>
      </c>
      <c r="S127" s="163">
        <f t="shared" si="46"/>
        <v>40.242350519322542</v>
      </c>
      <c r="T127" s="163">
        <f t="shared" si="46"/>
        <v>32.172877556738584</v>
      </c>
      <c r="U127" s="163">
        <f t="shared" si="46"/>
        <v>33.585025380710661</v>
      </c>
      <c r="V127" s="163">
        <f t="shared" si="46"/>
        <v>27.143280925541383</v>
      </c>
      <c r="W127" s="163">
        <f t="shared" si="46"/>
        <v>33.555192766545268</v>
      </c>
      <c r="X127" s="155">
        <f t="shared" si="46"/>
        <v>39.161906461977864</v>
      </c>
      <c r="Y127" s="163">
        <f t="shared" si="46"/>
        <v>29.191388370910325</v>
      </c>
    </row>
    <row r="128" spans="1:25" s="12" customFormat="1" ht="30" customHeight="1" x14ac:dyDescent="0.2">
      <c r="A128" s="11" t="s">
        <v>93</v>
      </c>
      <c r="B128" s="51">
        <f t="shared" si="42"/>
        <v>19.234021137393057</v>
      </c>
      <c r="C128" s="51">
        <f t="shared" si="42"/>
        <v>30.965647058823528</v>
      </c>
      <c r="D128" s="15">
        <f t="shared" si="28"/>
        <v>1.6099414073442446</v>
      </c>
      <c r="E128" s="155">
        <f>E122/E114*10</f>
        <v>30.416666666666664</v>
      </c>
      <c r="F128" s="155">
        <f t="shared" ref="F128" si="47">F122/F114*10</f>
        <v>30</v>
      </c>
      <c r="G128" s="155">
        <f>G122/G114*10</f>
        <v>32.53012048192771</v>
      </c>
      <c r="H128" s="155">
        <f>H122/H114*10</f>
        <v>34.590163934426229</v>
      </c>
      <c r="I128" s="155">
        <f>I122/I114*10</f>
        <v>25.225563909774436</v>
      </c>
      <c r="J128" s="155">
        <f>J122/J114*10</f>
        <v>34</v>
      </c>
      <c r="K128" s="155">
        <f>K122/K114*10</f>
        <v>29.753787878787882</v>
      </c>
      <c r="L128" s="155">
        <f>L122/L114*10</f>
        <v>25.446559297218158</v>
      </c>
      <c r="M128" s="155">
        <f t="shared" ref="M128:T128" si="48">M122/M114*10</f>
        <v>15</v>
      </c>
      <c r="N128" s="155">
        <f t="shared" si="48"/>
        <v>27.906976744186046</v>
      </c>
      <c r="O128" s="155">
        <f t="shared" si="48"/>
        <v>29.814634146341461</v>
      </c>
      <c r="P128" s="155">
        <f t="shared" si="48"/>
        <v>30</v>
      </c>
      <c r="Q128" s="155">
        <f t="shared" si="48"/>
        <v>23.888888888888889</v>
      </c>
      <c r="R128" s="155">
        <f t="shared" si="48"/>
        <v>22.027027027027025</v>
      </c>
      <c r="S128" s="155">
        <f t="shared" si="48"/>
        <v>23.313373253493012</v>
      </c>
      <c r="T128" s="155">
        <f t="shared" si="48"/>
        <v>50</v>
      </c>
      <c r="U128" s="155"/>
      <c r="V128" s="155">
        <f>V122/V114*10</f>
        <v>16.666666666666668</v>
      </c>
      <c r="W128" s="155">
        <f>W122/W114*10</f>
        <v>39.587628865979383</v>
      </c>
      <c r="X128" s="155">
        <f>X122/X114*10</f>
        <v>32.945258288357749</v>
      </c>
      <c r="Y128" s="155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32.368058180693495</v>
      </c>
      <c r="D129" s="15">
        <f t="shared" si="28"/>
        <v>1.7089644177765535</v>
      </c>
      <c r="E129" s="155">
        <f t="shared" ref="E129:Y129" si="49">E123/E115*10</f>
        <v>43.006060606060608</v>
      </c>
      <c r="F129" s="155">
        <f t="shared" ref="F129" si="50">F123/F115*10</f>
        <v>31</v>
      </c>
      <c r="G129" s="155">
        <f t="shared" si="49"/>
        <v>28.935001525785783</v>
      </c>
      <c r="H129" s="155">
        <f t="shared" si="49"/>
        <v>33.495332235035697</v>
      </c>
      <c r="I129" s="155">
        <f t="shared" si="49"/>
        <v>29.493230174081241</v>
      </c>
      <c r="J129" s="155">
        <f t="shared" si="49"/>
        <v>37.399770904925546</v>
      </c>
      <c r="K129" s="155">
        <f t="shared" si="49"/>
        <v>36.15174506828528</v>
      </c>
      <c r="L129" s="155">
        <f t="shared" si="49"/>
        <v>30.825026511134674</v>
      </c>
      <c r="M129" s="155">
        <f t="shared" si="49"/>
        <v>32.962962962962962</v>
      </c>
      <c r="N129" s="155">
        <f t="shared" si="49"/>
        <v>28.515557847687809</v>
      </c>
      <c r="O129" s="155">
        <f t="shared" si="49"/>
        <v>28.688224527150702</v>
      </c>
      <c r="P129" s="155">
        <f t="shared" si="49"/>
        <v>27.746187158727167</v>
      </c>
      <c r="Q129" s="155">
        <f t="shared" si="49"/>
        <v>25.435793143521209</v>
      </c>
      <c r="R129" s="155">
        <f t="shared" si="49"/>
        <v>31.100455136540962</v>
      </c>
      <c r="S129" s="155">
        <f t="shared" si="49"/>
        <v>37.976344782890472</v>
      </c>
      <c r="T129" s="155">
        <f t="shared" si="49"/>
        <v>31.755359877488516</v>
      </c>
      <c r="U129" s="155">
        <f t="shared" si="49"/>
        <v>29.49984370115661</v>
      </c>
      <c r="V129" s="155">
        <f t="shared" si="49"/>
        <v>30.271800679501698</v>
      </c>
      <c r="W129" s="155">
        <f t="shared" si="49"/>
        <v>25.997719498289623</v>
      </c>
      <c r="X129" s="155">
        <f t="shared" si="49"/>
        <v>40.033281825745874</v>
      </c>
      <c r="Y129" s="155">
        <f t="shared" si="49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15.889423076923077</v>
      </c>
      <c r="D130" s="15">
        <f t="shared" si="28"/>
        <v>1.0195713141025642</v>
      </c>
      <c r="E130" s="51"/>
      <c r="F130" s="51"/>
      <c r="G130" s="93">
        <f t="shared" ref="G130" si="51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5">
        <f t="shared" ref="R130" si="52">R124/R116*10</f>
        <v>10</v>
      </c>
      <c r="S130" s="155"/>
      <c r="T130" s="155"/>
      <c r="U130" s="155"/>
      <c r="V130" s="155"/>
      <c r="W130" s="155"/>
      <c r="X130" s="155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63.568376068376068</v>
      </c>
      <c r="D131" s="15">
        <f t="shared" si="28"/>
        <v>0.76503508807546816</v>
      </c>
      <c r="E131" s="51"/>
      <c r="F131" s="51"/>
      <c r="G131" s="93">
        <f>G125/G118*10</f>
        <v>59.285714285714292</v>
      </c>
      <c r="H131" s="93"/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71.666666666666671</v>
      </c>
      <c r="U131" s="93"/>
      <c r="V131" s="93"/>
      <c r="W131" s="93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4577</v>
      </c>
      <c r="D133" s="15">
        <f t="shared" si="54"/>
        <v>2.0870953032375743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443.5</v>
      </c>
      <c r="H133" s="48">
        <f t="shared" si="55"/>
        <v>242.5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320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72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48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433</v>
      </c>
      <c r="D137" s="15"/>
      <c r="E137" s="48"/>
      <c r="F137" s="48"/>
      <c r="G137" s="93"/>
      <c r="H137" s="93">
        <v>34</v>
      </c>
      <c r="I137" s="93"/>
      <c r="J137" s="93"/>
      <c r="K137" s="93">
        <v>90</v>
      </c>
      <c r="L137" s="93"/>
      <c r="M137" s="93">
        <v>26</v>
      </c>
      <c r="N137" s="93"/>
      <c r="O137" s="93">
        <v>187</v>
      </c>
      <c r="P137" s="93"/>
      <c r="Q137" s="93"/>
      <c r="R137" s="93"/>
      <c r="S137" s="93">
        <v>35</v>
      </c>
      <c r="T137" s="93">
        <v>9</v>
      </c>
      <c r="U137" s="93"/>
      <c r="V137" s="93"/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5087</v>
      </c>
      <c r="C138" s="27">
        <f>C136-C137</f>
        <v>5267</v>
      </c>
      <c r="D138" s="15">
        <f t="shared" si="54"/>
        <v>1.0353843129545901</v>
      </c>
      <c r="E138" s="48">
        <v>158</v>
      </c>
      <c r="F138" s="48">
        <f t="shared" ref="F138:Y138" si="57">F136-F137</f>
        <v>162</v>
      </c>
      <c r="G138" s="48">
        <f t="shared" si="57"/>
        <v>803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607.5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f t="shared" si="57"/>
        <v>93</v>
      </c>
      <c r="P138" s="48">
        <f t="shared" si="57"/>
        <v>339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v>50</v>
      </c>
      <c r="U138" s="48">
        <f t="shared" si="57"/>
        <v>115</v>
      </c>
      <c r="V138" s="48">
        <v>30.5</v>
      </c>
      <c r="W138" s="48">
        <f>W136-W137</f>
        <v>299</v>
      </c>
      <c r="X138" s="48">
        <f t="shared" si="57"/>
        <v>383</v>
      </c>
      <c r="Y138" s="48">
        <f t="shared" si="57"/>
        <v>0</v>
      </c>
      <c r="Z138" s="70"/>
    </row>
    <row r="139" spans="1:26" s="158" customFormat="1" ht="30" customHeight="1" outlineLevel="1" x14ac:dyDescent="0.2">
      <c r="A139" s="52" t="s">
        <v>105</v>
      </c>
      <c r="B139" s="23">
        <v>4894</v>
      </c>
      <c r="C139" s="27">
        <f>SUM(E139:Y139)</f>
        <v>4900</v>
      </c>
      <c r="D139" s="15">
        <f t="shared" ref="D139:D145" si="58">C139/B139</f>
        <v>1.0012259910093992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517.5</v>
      </c>
      <c r="L139" s="93">
        <v>739</v>
      </c>
      <c r="M139" s="93">
        <v>217</v>
      </c>
      <c r="N139" s="93">
        <v>30</v>
      </c>
      <c r="O139" s="93">
        <v>93</v>
      </c>
      <c r="P139" s="93">
        <v>232</v>
      </c>
      <c r="Q139" s="93">
        <v>14</v>
      </c>
      <c r="R139" s="93">
        <v>594</v>
      </c>
      <c r="S139" s="93">
        <v>154</v>
      </c>
      <c r="T139" s="93">
        <v>41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0.96206015333202277</v>
      </c>
      <c r="C140" s="32">
        <f>C139/C138</f>
        <v>0.93032086576798934</v>
      </c>
      <c r="D140" s="15">
        <f t="shared" si="58"/>
        <v>0.96700904049075642</v>
      </c>
      <c r="E140" s="34">
        <f>E139/E138</f>
        <v>1</v>
      </c>
      <c r="F140" s="34">
        <f t="shared" ref="F140:X140" si="59">F139/F138</f>
        <v>0.33333333333333331</v>
      </c>
      <c r="G140" s="34">
        <f t="shared" si="59"/>
        <v>0.9738480697384807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0.85185185185185186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0.68436578171091444</v>
      </c>
      <c r="Q140" s="34">
        <f t="shared" si="59"/>
        <v>1</v>
      </c>
      <c r="R140" s="34">
        <f t="shared" si="59"/>
        <v>0.8748159057437408</v>
      </c>
      <c r="S140" s="34">
        <f t="shared" si="59"/>
        <v>1</v>
      </c>
      <c r="T140" s="34">
        <f t="shared" si="59"/>
        <v>0.82</v>
      </c>
      <c r="U140" s="34">
        <f t="shared" si="59"/>
        <v>1</v>
      </c>
      <c r="V140" s="34">
        <f t="shared" si="59"/>
        <v>0.77049180327868849</v>
      </c>
      <c r="W140" s="34">
        <f t="shared" si="59"/>
        <v>0.85618729096989965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193</v>
      </c>
      <c r="C141" s="85">
        <f>C138-C139</f>
        <v>367</v>
      </c>
      <c r="D141" s="15">
        <f t="shared" si="58"/>
        <v>1.9015544041450778</v>
      </c>
      <c r="E141" s="85">
        <f>E138-E139</f>
        <v>0</v>
      </c>
      <c r="F141" s="85">
        <f t="shared" ref="F141:Y141" si="60">F138-F139</f>
        <v>108</v>
      </c>
      <c r="G141" s="85">
        <f t="shared" si="60"/>
        <v>21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 t="shared" si="60"/>
        <v>0</v>
      </c>
      <c r="P141" s="85">
        <f t="shared" si="60"/>
        <v>107</v>
      </c>
      <c r="Q141" s="85">
        <f t="shared" si="60"/>
        <v>0</v>
      </c>
      <c r="R141" s="85">
        <f>R138-R139</f>
        <v>85</v>
      </c>
      <c r="S141" s="85">
        <f t="shared" si="60"/>
        <v>0</v>
      </c>
      <c r="T141" s="85">
        <f t="shared" si="60"/>
        <v>9</v>
      </c>
      <c r="U141" s="85">
        <f t="shared" si="60"/>
        <v>0</v>
      </c>
      <c r="V141" s="85">
        <f t="shared" si="60"/>
        <v>7</v>
      </c>
      <c r="W141" s="85">
        <f t="shared" si="60"/>
        <v>43</v>
      </c>
      <c r="X141" s="85">
        <f t="shared" si="60"/>
        <v>0</v>
      </c>
      <c r="Y141" s="85">
        <f t="shared" si="60"/>
        <v>0</v>
      </c>
      <c r="Z141" s="171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8" customFormat="1" ht="30" customHeight="1" x14ac:dyDescent="0.2">
      <c r="A143" s="31" t="s">
        <v>106</v>
      </c>
      <c r="B143" s="23">
        <v>95653</v>
      </c>
      <c r="C143" s="27">
        <f>SUM(E143:Y143)</f>
        <v>119535.2</v>
      </c>
      <c r="D143" s="15">
        <f t="shared" si="58"/>
        <v>1.2496753891670935</v>
      </c>
      <c r="E143" s="93">
        <v>2838</v>
      </c>
      <c r="F143" s="93">
        <v>977</v>
      </c>
      <c r="G143" s="93">
        <v>22137</v>
      </c>
      <c r="H143" s="93">
        <v>8229</v>
      </c>
      <c r="I143" s="93">
        <v>180</v>
      </c>
      <c r="J143" s="93">
        <v>3427</v>
      </c>
      <c r="K143" s="93">
        <v>12121</v>
      </c>
      <c r="L143" s="93">
        <v>20130</v>
      </c>
      <c r="M143" s="93">
        <v>4389</v>
      </c>
      <c r="N143" s="93">
        <v>636</v>
      </c>
      <c r="O143" s="93">
        <v>1984</v>
      </c>
      <c r="P143" s="93">
        <v>5129</v>
      </c>
      <c r="Q143" s="93">
        <v>324</v>
      </c>
      <c r="R143" s="93">
        <v>13187</v>
      </c>
      <c r="S143" s="93">
        <v>3449</v>
      </c>
      <c r="T143" s="93">
        <v>869.2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93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243.94938775510207</v>
      </c>
      <c r="D145" s="15">
        <f t="shared" si="58"/>
        <v>1.2481451744048484</v>
      </c>
      <c r="E145" s="162">
        <f t="shared" ref="E145" si="62">E143/E139*10</f>
        <v>179.62025316455697</v>
      </c>
      <c r="F145" s="162">
        <f t="shared" ref="F145:G145" si="63">F143/F139*10</f>
        <v>180.92592592592592</v>
      </c>
      <c r="G145" s="162">
        <f t="shared" si="63"/>
        <v>283.08184143222502</v>
      </c>
      <c r="H145" s="162">
        <f>H143/H139*10</f>
        <v>239.9125364431487</v>
      </c>
      <c r="I145" s="162">
        <f>I143/I139*10</f>
        <v>180</v>
      </c>
      <c r="J145" s="162">
        <f>J143/J139*10</f>
        <v>237.98611111111111</v>
      </c>
      <c r="K145" s="162">
        <f>K143/K139*10</f>
        <v>234.2222222222222</v>
      </c>
      <c r="L145" s="162">
        <f>L143/L139*10</f>
        <v>272.39512855209745</v>
      </c>
      <c r="M145" s="162">
        <f t="shared" ref="M145:R145" si="64">M143/M139*10</f>
        <v>202.25806451612902</v>
      </c>
      <c r="N145" s="162">
        <f t="shared" si="64"/>
        <v>212</v>
      </c>
      <c r="O145" s="162">
        <f t="shared" si="64"/>
        <v>213.33333333333331</v>
      </c>
      <c r="P145" s="162">
        <f t="shared" si="64"/>
        <v>221.07758620689654</v>
      </c>
      <c r="Q145" s="162">
        <f t="shared" si="64"/>
        <v>231.42857142857142</v>
      </c>
      <c r="R145" s="162">
        <f t="shared" si="64"/>
        <v>222.00336700336698</v>
      </c>
      <c r="S145" s="162">
        <f>S143/S139*10</f>
        <v>223.96103896103895</v>
      </c>
      <c r="T145" s="162">
        <f>T143/T139*10</f>
        <v>212.00000000000003</v>
      </c>
      <c r="U145" s="162">
        <f t="shared" ref="U145:V145" si="65">U143/U139*10</f>
        <v>200.95652173913044</v>
      </c>
      <c r="V145" s="162">
        <f t="shared" si="65"/>
        <v>185.10638297872339</v>
      </c>
      <c r="W145" s="162">
        <f>W143/W139*10</f>
        <v>247.8515625</v>
      </c>
      <c r="X145" s="162">
        <f>X143/X139*10</f>
        <v>272.53263707571801</v>
      </c>
      <c r="Y145" s="162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34</v>
      </c>
      <c r="D147" s="15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>
        <v>34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/>
      <c r="D148" s="15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v>14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927.5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93.7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806</v>
      </c>
      <c r="C150" s="154">
        <f>SUM(E150:Y150)</f>
        <v>839.80000000000007</v>
      </c>
      <c r="D150" s="15">
        <f t="shared" ref="D150:D199" si="66">C150/B150</f>
        <v>1.0419354838709678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106.7</v>
      </c>
      <c r="L150" s="93">
        <v>86</v>
      </c>
      <c r="M150" s="93">
        <v>46</v>
      </c>
      <c r="N150" s="93">
        <v>24</v>
      </c>
      <c r="O150" s="93">
        <v>25.7</v>
      </c>
      <c r="P150" s="93">
        <v>110</v>
      </c>
      <c r="Q150" s="93"/>
      <c r="R150" s="93">
        <v>7.1</v>
      </c>
      <c r="S150" s="93">
        <v>29</v>
      </c>
      <c r="T150" s="93">
        <v>18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0.94823529411764707</v>
      </c>
      <c r="C151" s="32">
        <f>C150/C149</f>
        <v>0.90544474393531005</v>
      </c>
      <c r="D151" s="15">
        <f t="shared" si="66"/>
        <v>0.95487348926180338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0.84214680347277038</v>
      </c>
      <c r="L151" s="29">
        <f t="shared" ref="L151:Y151" si="67">L150/L149</f>
        <v>0.91782283884738525</v>
      </c>
      <c r="M151" s="29">
        <f t="shared" si="67"/>
        <v>0.97872340425531912</v>
      </c>
      <c r="N151" s="29">
        <f t="shared" si="67"/>
        <v>1</v>
      </c>
      <c r="O151" s="29">
        <f t="shared" si="67"/>
        <v>0.91785714285714282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0.8571428571428571</v>
      </c>
      <c r="U151" s="29"/>
      <c r="V151" s="29">
        <f t="shared" si="67"/>
        <v>1</v>
      </c>
      <c r="W151" s="29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1.1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25703</v>
      </c>
      <c r="C153" s="27">
        <f>SUM(E153:Y153)</f>
        <v>30492.36</v>
      </c>
      <c r="D153" s="15">
        <f t="shared" si="66"/>
        <v>1.1863346691047738</v>
      </c>
      <c r="E153" s="93">
        <v>837</v>
      </c>
      <c r="F153" s="93">
        <v>4164</v>
      </c>
      <c r="G153" s="93">
        <v>2400</v>
      </c>
      <c r="H153" s="93"/>
      <c r="I153" s="93">
        <v>143</v>
      </c>
      <c r="J153" s="93">
        <v>224</v>
      </c>
      <c r="K153" s="93">
        <v>5518</v>
      </c>
      <c r="L153" s="93">
        <v>2979</v>
      </c>
      <c r="M153" s="93">
        <v>1215</v>
      </c>
      <c r="N153" s="93">
        <v>230</v>
      </c>
      <c r="O153" s="93">
        <v>639.4</v>
      </c>
      <c r="P153" s="93">
        <v>3850</v>
      </c>
      <c r="Q153" s="93"/>
      <c r="R153" s="93">
        <v>94.96</v>
      </c>
      <c r="S153" s="93">
        <v>1293</v>
      </c>
      <c r="T153" s="93">
        <v>1420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318.89578163771711</v>
      </c>
      <c r="C155" s="56">
        <f>C153/C150*10</f>
        <v>363.09073588949752</v>
      </c>
      <c r="D155" s="15">
        <f t="shared" si="66"/>
        <v>1.1385874533203713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89.375</v>
      </c>
      <c r="J155" s="55">
        <f t="shared" si="70"/>
        <v>320</v>
      </c>
      <c r="K155" s="55">
        <f t="shared" si="70"/>
        <v>517.15089034676657</v>
      </c>
      <c r="L155" s="55">
        <f t="shared" si="70"/>
        <v>346.39534883720927</v>
      </c>
      <c r="M155" s="55">
        <f t="shared" si="70"/>
        <v>264.13043478260869</v>
      </c>
      <c r="N155" s="55">
        <f t="shared" si="70"/>
        <v>95.833333333333343</v>
      </c>
      <c r="O155" s="55">
        <f t="shared" ref="O155:P155" si="71">O153/O150*10</f>
        <v>248.79377431906616</v>
      </c>
      <c r="P155" s="55">
        <f t="shared" si="71"/>
        <v>350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788.88888888888891</v>
      </c>
      <c r="U155" s="55"/>
      <c r="V155" s="55">
        <f t="shared" si="72"/>
        <v>186.36363636363637</v>
      </c>
      <c r="W155" s="55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44</v>
      </c>
      <c r="C156" s="85">
        <f>SUM(E156:Y156)</f>
        <v>60</v>
      </c>
      <c r="D156" s="15"/>
      <c r="E156" s="165">
        <f>E149-E150</f>
        <v>0</v>
      </c>
      <c r="F156" s="165">
        <f t="shared" ref="F156:Y156" si="73">F149-F150</f>
        <v>0</v>
      </c>
      <c r="G156" s="165">
        <f>G149-G150</f>
        <v>0</v>
      </c>
      <c r="H156" s="165">
        <f>H149-H150</f>
        <v>0</v>
      </c>
      <c r="I156" s="165">
        <f t="shared" si="73"/>
        <v>0</v>
      </c>
      <c r="J156" s="165">
        <f t="shared" si="73"/>
        <v>0</v>
      </c>
      <c r="K156" s="165">
        <f t="shared" si="73"/>
        <v>20</v>
      </c>
      <c r="L156" s="165">
        <f t="shared" si="73"/>
        <v>7.7000000000000028</v>
      </c>
      <c r="M156" s="165">
        <f t="shared" si="73"/>
        <v>1</v>
      </c>
      <c r="N156" s="165">
        <f t="shared" si="73"/>
        <v>0</v>
      </c>
      <c r="O156" s="165">
        <f t="shared" si="73"/>
        <v>2.3000000000000007</v>
      </c>
      <c r="P156" s="165">
        <f t="shared" si="73"/>
        <v>19</v>
      </c>
      <c r="Q156" s="165">
        <f t="shared" si="73"/>
        <v>0</v>
      </c>
      <c r="R156" s="165">
        <f t="shared" si="73"/>
        <v>0</v>
      </c>
      <c r="S156" s="165">
        <f t="shared" si="73"/>
        <v>7</v>
      </c>
      <c r="T156" s="165">
        <f t="shared" si="73"/>
        <v>3</v>
      </c>
      <c r="U156" s="165">
        <f t="shared" si="73"/>
        <v>0</v>
      </c>
      <c r="V156" s="165">
        <f t="shared" si="73"/>
        <v>0</v>
      </c>
      <c r="W156" s="165">
        <f t="shared" si="73"/>
        <v>0</v>
      </c>
      <c r="X156" s="165">
        <f t="shared" si="73"/>
        <v>0</v>
      </c>
      <c r="Y156" s="165">
        <f t="shared" si="73"/>
        <v>0</v>
      </c>
      <c r="Z156" s="173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8323.5</v>
      </c>
      <c r="D158" s="15">
        <f t="shared" si="66"/>
        <v>1.4417980252901437</v>
      </c>
      <c r="E158" s="36"/>
      <c r="F158" s="35"/>
      <c r="G158" s="35">
        <v>8129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149.43447037701975</v>
      </c>
      <c r="D159" s="15">
        <f>C159/B159</f>
        <v>1.4055589366832102</v>
      </c>
      <c r="E159" s="36"/>
      <c r="F159" s="55"/>
      <c r="G159" s="55">
        <f>G158/G157*10</f>
        <v>149.98154981549814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55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216</v>
      </c>
      <c r="B160" s="56"/>
      <c r="C160" s="154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4"/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4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4">
        <f>SUM(E163:Y163)</f>
        <v>34599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526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4">
        <f>B168+B171+B188</f>
        <v>12403</v>
      </c>
      <c r="C164" s="154">
        <f>C168+C171+C188+C174</f>
        <v>25725.399999999998</v>
      </c>
      <c r="D164" s="154">
        <f t="shared" ref="D164:O164" si="77">D168+D171+D188+D174</f>
        <v>6.9649445824615945</v>
      </c>
      <c r="E164" s="164">
        <f>E168+E171+E188+E174+E183</f>
        <v>5950</v>
      </c>
      <c r="F164" s="164">
        <f>F168+F171+F188+F174</f>
        <v>294</v>
      </c>
      <c r="G164" s="164">
        <f>G168+G171+G188+G174+G183</f>
        <v>677</v>
      </c>
      <c r="H164" s="164">
        <f t="shared" si="77"/>
        <v>1044</v>
      </c>
      <c r="I164" s="164">
        <f t="shared" si="77"/>
        <v>889</v>
      </c>
      <c r="J164" s="164">
        <f>J168+J188+J183+J171</f>
        <v>3855</v>
      </c>
      <c r="K164" s="164">
        <f t="shared" si="77"/>
        <v>114</v>
      </c>
      <c r="L164" s="164">
        <f>L168+L171+L188+L174+L183</f>
        <v>398.3</v>
      </c>
      <c r="M164" s="164">
        <f t="shared" si="77"/>
        <v>1069</v>
      </c>
      <c r="N164" s="164">
        <f t="shared" si="77"/>
        <v>131</v>
      </c>
      <c r="O164" s="164">
        <f t="shared" si="77"/>
        <v>650</v>
      </c>
      <c r="P164" s="164">
        <f t="shared" ref="P164:W164" si="78">P168+P171+P188+P174+P177+P183</f>
        <v>1189</v>
      </c>
      <c r="Q164" s="164">
        <f>Q168+Q171+Q188+Q174+Q177+Q183</f>
        <v>4242</v>
      </c>
      <c r="R164" s="164">
        <f t="shared" si="78"/>
        <v>522.5</v>
      </c>
      <c r="S164" s="164">
        <f t="shared" si="78"/>
        <v>1005.6</v>
      </c>
      <c r="T164" s="164">
        <f t="shared" si="78"/>
        <v>883</v>
      </c>
      <c r="U164" s="164">
        <f t="shared" si="78"/>
        <v>834</v>
      </c>
      <c r="V164" s="164">
        <f t="shared" si="78"/>
        <v>522</v>
      </c>
      <c r="W164" s="164">
        <f t="shared" si="78"/>
        <v>1453</v>
      </c>
      <c r="X164" s="164">
        <f>X168+X171+X188+X174+X177+X183</f>
        <v>1377</v>
      </c>
      <c r="Y164" s="164">
        <f>Y168+Y171+Y188+Y174+Y177+Y183</f>
        <v>2</v>
      </c>
    </row>
    <row r="165" spans="1:26" s="12" customFormat="1" ht="31.5" customHeight="1" x14ac:dyDescent="0.2">
      <c r="A165" s="150" t="s">
        <v>211</v>
      </c>
      <c r="B165" s="154">
        <f>B169+B172+B189</f>
        <v>10047</v>
      </c>
      <c r="C165" s="154">
        <f>C169+C172+C189+C175</f>
        <v>32377.631999999998</v>
      </c>
      <c r="D165" s="15">
        <f t="shared" ref="D165:D166" si="79">C165/B165</f>
        <v>3.2226169005673335</v>
      </c>
      <c r="E165" s="54">
        <f>E169+E172+E175+E189+E178+E184</f>
        <v>8117</v>
      </c>
      <c r="F165" s="54">
        <f t="shared" ref="F165" si="80">F169+F172+F175+F189+F178+F184</f>
        <v>510</v>
      </c>
      <c r="G165" s="54">
        <f>G169+G172+G175+G189+G178+G184</f>
        <v>1033</v>
      </c>
      <c r="H165" s="54">
        <f t="shared" ref="H165:X165" si="81">H169+H172+H175+H189+H178+H184</f>
        <v>1326</v>
      </c>
      <c r="I165" s="54">
        <f t="shared" si="81"/>
        <v>732</v>
      </c>
      <c r="J165" s="54">
        <f t="shared" si="81"/>
        <v>3120</v>
      </c>
      <c r="K165" s="54">
        <f t="shared" si="81"/>
        <v>110</v>
      </c>
      <c r="L165" s="54">
        <f t="shared" si="81"/>
        <v>566</v>
      </c>
      <c r="M165" s="54">
        <f t="shared" si="81"/>
        <v>1046</v>
      </c>
      <c r="N165" s="54">
        <f t="shared" si="81"/>
        <v>79</v>
      </c>
      <c r="O165" s="54">
        <f t="shared" si="81"/>
        <v>735</v>
      </c>
      <c r="P165" s="54">
        <f t="shared" si="81"/>
        <v>1697</v>
      </c>
      <c r="Q165" s="54">
        <f t="shared" si="81"/>
        <v>5357</v>
      </c>
      <c r="R165" s="54">
        <f t="shared" si="81"/>
        <v>529.93200000000002</v>
      </c>
      <c r="S165" s="54">
        <f t="shared" si="81"/>
        <v>2262.6999999999998</v>
      </c>
      <c r="T165" s="54">
        <f t="shared" si="81"/>
        <v>783</v>
      </c>
      <c r="U165" s="54">
        <f t="shared" si="81"/>
        <v>1468</v>
      </c>
      <c r="V165" s="54">
        <f t="shared" si="81"/>
        <v>522</v>
      </c>
      <c r="W165" s="54">
        <f t="shared" si="81"/>
        <v>1741</v>
      </c>
      <c r="X165" s="54">
        <f t="shared" si="81"/>
        <v>2605</v>
      </c>
      <c r="Y165" s="54">
        <f t="shared" ref="Y165" si="82">Y169+Y172+Y175+Y189+Y178+Y184</f>
        <v>7</v>
      </c>
    </row>
    <row r="166" spans="1:26" s="12" customFormat="1" ht="30" customHeight="1" x14ac:dyDescent="0.2">
      <c r="A166" s="31" t="s">
        <v>98</v>
      </c>
      <c r="B166" s="56">
        <f>B165/B164*10</f>
        <v>8.100459566233976</v>
      </c>
      <c r="C166" s="56">
        <f>C165/C164*10</f>
        <v>12.585861444331282</v>
      </c>
      <c r="D166" s="15">
        <f t="shared" si="79"/>
        <v>1.5537219020010042</v>
      </c>
      <c r="E166" s="55">
        <f t="shared" ref="E166:X166" si="83">E165/E164*10</f>
        <v>13.64201680672269</v>
      </c>
      <c r="F166" s="55">
        <f t="shared" si="83"/>
        <v>17.346938775510203</v>
      </c>
      <c r="G166" s="55">
        <f t="shared" si="83"/>
        <v>15.258493353028065</v>
      </c>
      <c r="H166" s="55">
        <f t="shared" si="83"/>
        <v>12.701149425287356</v>
      </c>
      <c r="I166" s="55">
        <f t="shared" si="83"/>
        <v>8.2339707536557931</v>
      </c>
      <c r="J166" s="55">
        <f t="shared" si="83"/>
        <v>8.0933852140077818</v>
      </c>
      <c r="K166" s="55">
        <f t="shared" si="83"/>
        <v>9.6491228070175445</v>
      </c>
      <c r="L166" s="55">
        <f t="shared" si="83"/>
        <v>14.21039417524479</v>
      </c>
      <c r="M166" s="55">
        <f t="shared" si="83"/>
        <v>9.7848456501403174</v>
      </c>
      <c r="N166" s="55">
        <f t="shared" si="83"/>
        <v>6.0305343511450378</v>
      </c>
      <c r="O166" s="55">
        <f t="shared" si="83"/>
        <v>11.307692307692307</v>
      </c>
      <c r="P166" s="55">
        <f t="shared" si="83"/>
        <v>14.272497897392766</v>
      </c>
      <c r="Q166" s="55">
        <f t="shared" si="83"/>
        <v>12.62847713342763</v>
      </c>
      <c r="R166" s="55">
        <f t="shared" si="83"/>
        <v>10.142239234449761</v>
      </c>
      <c r="S166" s="55">
        <f t="shared" si="83"/>
        <v>22.500994431185362</v>
      </c>
      <c r="T166" s="55">
        <f t="shared" si="83"/>
        <v>8.867497168742922</v>
      </c>
      <c r="U166" s="55">
        <f t="shared" si="83"/>
        <v>17.601918465227818</v>
      </c>
      <c r="V166" s="55">
        <f t="shared" si="83"/>
        <v>10</v>
      </c>
      <c r="W166" s="55">
        <f t="shared" si="83"/>
        <v>11.982105987611838</v>
      </c>
      <c r="X166" s="55">
        <f t="shared" si="83"/>
        <v>18.917937545388526</v>
      </c>
      <c r="Y166" s="55">
        <f t="shared" ref="Y166" si="84">Y165/Y164*10</f>
        <v>35</v>
      </c>
    </row>
    <row r="167" spans="1:26" s="86" customFormat="1" ht="30" hidden="1" customHeight="1" x14ac:dyDescent="0.2">
      <c r="A167" s="84" t="s">
        <v>96</v>
      </c>
      <c r="B167" s="170"/>
      <c r="C167" s="170">
        <f>SUM(E167:Y167)</f>
        <v>7497.6</v>
      </c>
      <c r="D167" s="169"/>
      <c r="E167" s="165">
        <f t="shared" ref="E167:U167" si="85">E163-E164</f>
        <v>500</v>
      </c>
      <c r="F167" s="165">
        <f t="shared" si="85"/>
        <v>285</v>
      </c>
      <c r="G167" s="165">
        <f>G163-G164</f>
        <v>485.59999999999991</v>
      </c>
      <c r="H167" s="165">
        <f>H163-H164</f>
        <v>0</v>
      </c>
      <c r="I167" s="165">
        <f t="shared" si="85"/>
        <v>100</v>
      </c>
      <c r="J167" s="165">
        <f t="shared" si="85"/>
        <v>1698</v>
      </c>
      <c r="K167" s="165">
        <f t="shared" si="85"/>
        <v>280</v>
      </c>
      <c r="L167" s="165">
        <f t="shared" si="85"/>
        <v>1082</v>
      </c>
      <c r="M167" s="165">
        <f t="shared" si="85"/>
        <v>0</v>
      </c>
      <c r="N167" s="165">
        <f t="shared" si="85"/>
        <v>87</v>
      </c>
      <c r="O167" s="165">
        <f t="shared" si="85"/>
        <v>0</v>
      </c>
      <c r="P167" s="165">
        <f t="shared" si="85"/>
        <v>0</v>
      </c>
      <c r="Q167" s="165">
        <f t="shared" si="85"/>
        <v>1036</v>
      </c>
      <c r="R167" s="165">
        <f t="shared" si="85"/>
        <v>3.5</v>
      </c>
      <c r="S167" s="165">
        <f t="shared" si="85"/>
        <v>0</v>
      </c>
      <c r="T167" s="165">
        <f t="shared" si="85"/>
        <v>291.5</v>
      </c>
      <c r="U167" s="165">
        <f t="shared" si="85"/>
        <v>1421</v>
      </c>
      <c r="V167" s="165">
        <f>V160-V164</f>
        <v>0</v>
      </c>
      <c r="W167" s="165">
        <f>W163-W164</f>
        <v>0</v>
      </c>
      <c r="X167" s="165">
        <f>X163-X164</f>
        <v>0</v>
      </c>
      <c r="Y167" s="165">
        <f>Y163-Y164</f>
        <v>228</v>
      </c>
      <c r="Z167" s="172"/>
    </row>
    <row r="168" spans="1:26" s="153" customFormat="1" ht="30" customHeight="1" x14ac:dyDescent="0.2">
      <c r="A168" s="52" t="s">
        <v>111</v>
      </c>
      <c r="B168" s="27">
        <v>8315</v>
      </c>
      <c r="C168" s="27">
        <f>SUM(E168:Y168)</f>
        <v>14849.3</v>
      </c>
      <c r="D168" s="15">
        <f t="shared" ref="D168:D170" si="86">C168/B168</f>
        <v>1.785844858689116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50" t="s">
        <v>112</v>
      </c>
      <c r="B169" s="23">
        <v>7284</v>
      </c>
      <c r="C169" s="23">
        <f>SUM(E169:Y169)</f>
        <v>21695</v>
      </c>
      <c r="D169" s="15">
        <f t="shared" si="86"/>
        <v>2.9784459088412958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52">
        <v>158</v>
      </c>
      <c r="M169" s="152"/>
      <c r="N169" s="151"/>
      <c r="O169" s="137">
        <v>735</v>
      </c>
      <c r="P169" s="137">
        <v>1450</v>
      </c>
      <c r="Q169" s="152">
        <v>3309</v>
      </c>
      <c r="R169" s="152">
        <v>298</v>
      </c>
      <c r="S169" s="152">
        <v>2000</v>
      </c>
      <c r="T169" s="152"/>
      <c r="U169" s="152">
        <v>238</v>
      </c>
      <c r="V169" s="152">
        <v>522</v>
      </c>
      <c r="W169" s="152">
        <v>1508</v>
      </c>
      <c r="X169" s="152">
        <v>2215</v>
      </c>
      <c r="Y169" s="151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14.610116301778536</v>
      </c>
      <c r="D170" s="15">
        <f t="shared" si="86"/>
        <v>1.6678077574037415</v>
      </c>
      <c r="E170" s="55">
        <f t="shared" ref="E170:F170" si="87">E169/E168*10</f>
        <v>14.019627887957473</v>
      </c>
      <c r="F170" s="55">
        <f t="shared" si="87"/>
        <v>28</v>
      </c>
      <c r="G170" s="55">
        <f t="shared" ref="G170:J170" si="88">G169/G168*10</f>
        <v>10.25</v>
      </c>
      <c r="H170" s="55">
        <f t="shared" si="88"/>
        <v>10</v>
      </c>
      <c r="I170" s="55">
        <f t="shared" si="88"/>
        <v>6</v>
      </c>
      <c r="J170" s="55">
        <f t="shared" si="88"/>
        <v>8.0018587360594786</v>
      </c>
      <c r="K170" s="55"/>
      <c r="L170" s="55">
        <f t="shared" ref="L170" si="89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90">S169/S168*10</f>
        <v>28.571428571428573</v>
      </c>
      <c r="T170" s="55"/>
      <c r="U170" s="55">
        <f t="shared" ref="U170:X170" si="91">U169/U168*10</f>
        <v>14</v>
      </c>
      <c r="V170" s="55">
        <f t="shared" si="91"/>
        <v>10</v>
      </c>
      <c r="W170" s="55">
        <f t="shared" si="91"/>
        <v>13.32155477031802</v>
      </c>
      <c r="X170" s="55">
        <f t="shared" si="91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4372.1000000000004</v>
      </c>
      <c r="D172" s="15">
        <f t="shared" si="66"/>
        <v>1.582374230908433</v>
      </c>
      <c r="E172" s="35"/>
      <c r="F172" s="26">
        <v>134</v>
      </c>
      <c r="G172" s="26"/>
      <c r="H172" s="26">
        <v>1025</v>
      </c>
      <c r="I172" s="26">
        <v>410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8.6507716660071239</v>
      </c>
      <c r="D173" s="15">
        <f t="shared" si="66"/>
        <v>1.2799259707070982</v>
      </c>
      <c r="E173" s="51"/>
      <c r="F173" s="51">
        <f t="shared" ref="F173" si="92">F172/F171*10</f>
        <v>10</v>
      </c>
      <c r="G173" s="51"/>
      <c r="H173" s="51">
        <f>H172/H171*10</f>
        <v>13.540290620871861</v>
      </c>
      <c r="I173" s="51">
        <f>I172/I171*10</f>
        <v>7.0567986230636839</v>
      </c>
      <c r="J173" s="51">
        <f t="shared" ref="J173" si="93">J172/J171*10</f>
        <v>7.799009200283086</v>
      </c>
      <c r="K173" s="51">
        <f t="shared" ref="K173:M173" si="94">K172/K171*10</f>
        <v>9.6491228070175445</v>
      </c>
      <c r="L173" s="51"/>
      <c r="M173" s="51">
        <f t="shared" si="94"/>
        <v>9.7848456501403174</v>
      </c>
      <c r="N173" s="51">
        <f t="shared" ref="N173:Q173" si="95">N172/N171*10</f>
        <v>5.9689922480620154</v>
      </c>
      <c r="O173" s="51"/>
      <c r="P173" s="51">
        <f t="shared" si="95"/>
        <v>10</v>
      </c>
      <c r="Q173" s="51">
        <f t="shared" si="95"/>
        <v>1</v>
      </c>
      <c r="R173" s="51">
        <f>R172/R171*10</f>
        <v>6.7</v>
      </c>
      <c r="S173" s="51"/>
      <c r="T173" s="51">
        <f t="shared" ref="T173" si="96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958.1</v>
      </c>
      <c r="D174" s="15">
        <f t="shared" si="66"/>
        <v>3.9427983539094651</v>
      </c>
      <c r="E174" s="51"/>
      <c r="F174" s="51"/>
      <c r="G174" s="51">
        <v>400</v>
      </c>
      <c r="H174" s="51"/>
      <c r="I174" s="26"/>
      <c r="J174" s="51"/>
      <c r="K174" s="51"/>
      <c r="L174" s="51"/>
      <c r="M174" s="51"/>
      <c r="N174" s="51">
        <v>2</v>
      </c>
      <c r="O174" s="51"/>
      <c r="P174" s="51"/>
      <c r="Q174" s="51"/>
      <c r="R174" s="51">
        <v>86.5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1785.5319999999999</v>
      </c>
      <c r="D175" s="15">
        <f t="shared" si="66"/>
        <v>4.2614128878281621</v>
      </c>
      <c r="E175" s="51"/>
      <c r="F175" s="51"/>
      <c r="G175" s="51">
        <v>720</v>
      </c>
      <c r="H175" s="51"/>
      <c r="I175" s="51"/>
      <c r="J175" s="51"/>
      <c r="K175" s="51"/>
      <c r="L175" s="51"/>
      <c r="M175" s="51"/>
      <c r="N175" s="51">
        <v>2</v>
      </c>
      <c r="O175" s="51"/>
      <c r="P175" s="51"/>
      <c r="Q175" s="51"/>
      <c r="R175" s="51">
        <v>77.831999999999994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18.636175764533974</v>
      </c>
      <c r="D176" s="15">
        <f t="shared" si="66"/>
        <v>0.83570294908224096</v>
      </c>
      <c r="E176" s="51"/>
      <c r="F176" s="51"/>
      <c r="G176" s="51">
        <f t="shared" ref="G176" si="97">G175/G174*10</f>
        <v>18</v>
      </c>
      <c r="H176" s="51"/>
      <c r="I176" s="51"/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/>
      <c r="R176" s="51">
        <f>R175/R174*10</f>
        <v>8.9979190751445088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218</v>
      </c>
      <c r="B180" s="27">
        <v>617</v>
      </c>
      <c r="C180" s="27">
        <f>SUM(E180:Y180)</f>
        <v>660</v>
      </c>
      <c r="D180" s="15">
        <f t="shared" si="66"/>
        <v>1.0696920583468394</v>
      </c>
      <c r="E180" s="35"/>
      <c r="F180" s="35"/>
      <c r="G180" s="35">
        <v>330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30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19854</v>
      </c>
      <c r="D181" s="15">
        <f t="shared" si="66"/>
        <v>2.7290721649484535</v>
      </c>
      <c r="E181" s="35"/>
      <c r="F181" s="35"/>
      <c r="G181" s="35">
        <v>9504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1050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300.81818181818181</v>
      </c>
      <c r="D182" s="15">
        <f t="shared" si="66"/>
        <v>2.5512689784442362</v>
      </c>
      <c r="E182" s="55"/>
      <c r="F182" s="55"/>
      <c r="G182" s="55">
        <f t="shared" ref="G182" si="99">G181/G180*10</f>
        <v>288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1318</v>
      </c>
      <c r="D183" s="15">
        <f t="shared" si="66"/>
        <v>0.66197890507282775</v>
      </c>
      <c r="E183" s="35">
        <v>106</v>
      </c>
      <c r="F183" s="35"/>
      <c r="G183" s="35">
        <v>77</v>
      </c>
      <c r="H183" s="35"/>
      <c r="I183" s="35"/>
      <c r="J183" s="35">
        <v>210</v>
      </c>
      <c r="K183" s="35"/>
      <c r="L183" s="35">
        <v>228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410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1884</v>
      </c>
      <c r="D184" s="15">
        <f t="shared" si="66"/>
        <v>0.67117919486996791</v>
      </c>
      <c r="E184" s="35">
        <v>212</v>
      </c>
      <c r="F184" s="35"/>
      <c r="G184" s="35">
        <v>108</v>
      </c>
      <c r="H184" s="35"/>
      <c r="I184" s="35"/>
      <c r="J184" s="35">
        <v>168</v>
      </c>
      <c r="K184" s="35"/>
      <c r="L184" s="35">
        <v>408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697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14.294385432473444</v>
      </c>
      <c r="D185" s="15">
        <f t="shared" si="66"/>
        <v>1.0138981615979561</v>
      </c>
      <c r="E185" s="55">
        <f t="shared" ref="E185:G185" si="101">E184/E183*10</f>
        <v>20</v>
      </c>
      <c r="F185" s="55"/>
      <c r="G185" s="55">
        <f t="shared" si="101"/>
        <v>14.025974025974026</v>
      </c>
      <c r="H185" s="55"/>
      <c r="I185" s="55"/>
      <c r="J185" s="55">
        <f t="shared" ref="J185:L185" si="102">J184/J183*10</f>
        <v>8</v>
      </c>
      <c r="K185" s="55"/>
      <c r="L185" s="55">
        <f t="shared" si="102"/>
        <v>17.894736842105264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/>
      <c r="U185" s="55">
        <f t="shared" ref="U185" si="104">U184/U183*10</f>
        <v>17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8" customFormat="1" ht="30" customHeight="1" x14ac:dyDescent="0.2">
      <c r="A186" s="52" t="s">
        <v>116</v>
      </c>
      <c r="B186" s="23">
        <v>10259</v>
      </c>
      <c r="C186" s="27">
        <f>SUM(E186:Y186)</f>
        <v>12175</v>
      </c>
      <c r="D186" s="15">
        <f t="shared" si="66"/>
        <v>1.1867628423822985</v>
      </c>
      <c r="E186" s="35"/>
      <c r="F186" s="35">
        <v>346</v>
      </c>
      <c r="G186" s="35">
        <v>996</v>
      </c>
      <c r="H186" s="35">
        <v>906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385</v>
      </c>
      <c r="P186" s="35">
        <v>611</v>
      </c>
      <c r="Q186" s="35">
        <v>261</v>
      </c>
      <c r="R186" s="35">
        <v>150</v>
      </c>
      <c r="S186" s="35">
        <v>68</v>
      </c>
      <c r="T186" s="35">
        <v>2122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4864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2452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4525</v>
      </c>
      <c r="D189" s="15"/>
      <c r="E189" s="35">
        <v>1048</v>
      </c>
      <c r="F189" s="35">
        <v>40</v>
      </c>
      <c r="G189" s="35"/>
      <c r="H189" s="35">
        <v>201</v>
      </c>
      <c r="I189" s="35">
        <v>280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9.3030427631578956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11.764705882352942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7.9608482871125608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187.77999999999997</v>
      </c>
      <c r="D198" s="15">
        <f t="shared" si="66"/>
        <v>1.2265186152841279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7">
        <v>50.1</v>
      </c>
      <c r="S198" s="138">
        <v>17.600000000000001</v>
      </c>
      <c r="T198" s="138">
        <v>4</v>
      </c>
      <c r="U198" s="137"/>
      <c r="V198" s="137"/>
      <c r="W198" s="137">
        <v>78.8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16.063301967493583</v>
      </c>
      <c r="D199" s="15">
        <f t="shared" si="66"/>
        <v>1.1310411182859623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18.761904761904763</v>
      </c>
      <c r="X199" s="137"/>
      <c r="Y199" s="137"/>
    </row>
    <row r="200" spans="1:25" s="159" customFormat="1" ht="30" customHeight="1" x14ac:dyDescent="0.2">
      <c r="A200" s="31" t="s">
        <v>118</v>
      </c>
      <c r="B200" s="23">
        <v>96513</v>
      </c>
      <c r="C200" s="27">
        <f>SUM(E200:Y200)</f>
        <v>95498</v>
      </c>
      <c r="D200" s="15">
        <f>C200/B200</f>
        <v>0.98948328204490588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5100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0.90950476190476193</v>
      </c>
      <c r="D201" s="15">
        <f>C201/B201</f>
        <v>0.98948328204490599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0.99823840281855547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8" customFormat="1" ht="30" customHeight="1" x14ac:dyDescent="0.2">
      <c r="A202" s="31" t="s">
        <v>120</v>
      </c>
      <c r="B202" s="23">
        <v>190819</v>
      </c>
      <c r="C202" s="27">
        <f>SUM(E202:Y202)</f>
        <v>141916</v>
      </c>
      <c r="D202" s="15">
        <f>C202/B202</f>
        <v>0.74372048904983257</v>
      </c>
      <c r="E202" s="10">
        <v>3500</v>
      </c>
      <c r="F202" s="10">
        <v>3513</v>
      </c>
      <c r="G202" s="10">
        <v>12988</v>
      </c>
      <c r="H202" s="10">
        <v>7003</v>
      </c>
      <c r="I202" s="10">
        <v>6015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11579</v>
      </c>
      <c r="R202" s="10">
        <v>9000</v>
      </c>
      <c r="S202" s="10">
        <v>5618</v>
      </c>
      <c r="T202" s="10">
        <v>2561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8" customFormat="1" ht="30" customHeight="1" outlineLevel="1" x14ac:dyDescent="0.2">
      <c r="A204" s="31" t="s">
        <v>122</v>
      </c>
      <c r="B204" s="23">
        <v>89005</v>
      </c>
      <c r="C204" s="27">
        <f>SUM(E204:Y204)</f>
        <v>81445.5</v>
      </c>
      <c r="D204" s="15">
        <f t="shared" si="118"/>
        <v>0.91506656929385988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2631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5033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0.77567142857142857</v>
      </c>
      <c r="D205" s="15">
        <f t="shared" si="118"/>
        <v>0.91506656929385988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0.52088695307859834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0.98512429046780192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71368</v>
      </c>
      <c r="D206" s="15">
        <f t="shared" si="118"/>
        <v>0.95091403293716359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2000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4604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9048</v>
      </c>
      <c r="D207" s="15">
        <f t="shared" si="118"/>
        <v>0.89354137862927119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631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9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60" customFormat="1" ht="30" customHeight="1" outlineLevel="1" x14ac:dyDescent="0.2">
      <c r="A216" s="52" t="s">
        <v>131</v>
      </c>
      <c r="B216" s="23">
        <v>105196</v>
      </c>
      <c r="C216" s="27">
        <f>SUM(E216:Y216)</f>
        <v>111496.4</v>
      </c>
      <c r="D216" s="9">
        <f t="shared" ref="D216:D235" si="122">C216/B216</f>
        <v>1.0598920111030836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4883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50173.38</v>
      </c>
      <c r="D218" s="9">
        <f t="shared" si="122"/>
        <v>1.0598920111030836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2197.35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0.96769949139891331</v>
      </c>
      <c r="D219" s="9">
        <f>C219/B219</f>
        <v>0.91273538191653281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0.74675026762501917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60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60" customFormat="1" ht="30" customHeight="1" outlineLevel="1" x14ac:dyDescent="0.2">
      <c r="A224" s="52" t="s">
        <v>136</v>
      </c>
      <c r="B224" s="23">
        <v>221605</v>
      </c>
      <c r="C224" s="27">
        <f>SUM(E224:Y224)</f>
        <v>295358.40000000002</v>
      </c>
      <c r="D224" s="9">
        <f t="shared" si="122"/>
        <v>1.3328146928092779</v>
      </c>
      <c r="E224" s="26"/>
      <c r="F224" s="136">
        <v>7500</v>
      </c>
      <c r="G224" s="26">
        <v>39100</v>
      </c>
      <c r="H224" s="139">
        <v>26593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14990</v>
      </c>
      <c r="Q224" s="136">
        <v>2812</v>
      </c>
      <c r="R224" s="136">
        <v>4021</v>
      </c>
      <c r="S224" s="136">
        <v>4200</v>
      </c>
      <c r="T224" s="136">
        <v>56293.4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56118.096000000005</v>
      </c>
      <c r="D226" s="9">
        <f t="shared" si="122"/>
        <v>66.099053003533569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5052.67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2848.1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10695.746000000001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1.1149218236861775</v>
      </c>
      <c r="D227" s="9">
        <f t="shared" si="122"/>
        <v>1.6963283613943614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0.67983229797786127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0.94603976017671187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1.08903677622797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196623.27600000001</v>
      </c>
      <c r="D233" s="9">
        <f t="shared" si="122"/>
        <v>1.5547434700201712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16234.27</v>
      </c>
      <c r="I233" s="26">
        <f t="shared" si="132"/>
        <v>5996.66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9711.35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25060.826000000001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27.769491918000725</v>
      </c>
      <c r="D235" s="9">
        <f t="shared" si="122"/>
        <v>1.1816805071489671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22.595612899633942</v>
      </c>
      <c r="I235" s="51">
        <f t="shared" si="133"/>
        <v>23.048120531939421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25.673064213392554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29.695032822238549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</row>
    <row r="246" spans="1:25" ht="20.25" hidden="1" customHeight="1" x14ac:dyDescent="0.25">
      <c r="A246" s="189"/>
      <c r="B246" s="190"/>
      <c r="C246" s="190"/>
      <c r="D246" s="190"/>
      <c r="E246" s="190"/>
      <c r="F246" s="190"/>
      <c r="G246" s="190"/>
      <c r="H246" s="190"/>
      <c r="I246" s="190"/>
      <c r="J246" s="19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2022-11-07T05:55:04Z</cp:lastPrinted>
  <dcterms:created xsi:type="dcterms:W3CDTF">2017-06-08T05:54:08Z</dcterms:created>
  <dcterms:modified xsi:type="dcterms:W3CDTF">2022-11-07T11:10:38Z</dcterms:modified>
</cp:coreProperties>
</file>