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O148" i="1" l="1"/>
  <c r="L155" i="1" l="1"/>
  <c r="O141" i="1" l="1"/>
  <c r="H131" i="1" l="1"/>
  <c r="H105" i="1"/>
  <c r="G112" i="1" l="1"/>
  <c r="R167" i="1" l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B156" i="1" l="1"/>
  <c r="B141" i="1" l="1"/>
  <c r="H164" i="1" l="1"/>
  <c r="H167" i="1" s="1"/>
  <c r="I163" i="1" l="1"/>
  <c r="E149" i="1" l="1"/>
  <c r="E156" i="1" s="1"/>
  <c r="Q141" i="1"/>
  <c r="T141" i="1"/>
  <c r="E141" i="1"/>
  <c r="E103" i="1"/>
  <c r="E105" i="1" s="1"/>
  <c r="C95" i="1"/>
  <c r="W138" i="1" l="1"/>
  <c r="W141" i="1" s="1"/>
  <c r="C136" i="1"/>
  <c r="C139" i="1"/>
  <c r="C102" i="1"/>
  <c r="C101" i="1"/>
  <c r="C162" i="1"/>
  <c r="C104" i="1" l="1"/>
  <c r="C112" i="1"/>
  <c r="D101" i="1"/>
  <c r="C163" i="1"/>
  <c r="B105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W103" i="1"/>
  <c r="Y104" i="1"/>
  <c r="C103" i="1" l="1"/>
  <c r="C105" i="1" s="1"/>
  <c r="I104" i="1"/>
  <c r="H104" i="1"/>
  <c r="P104" i="1"/>
  <c r="P105" i="1"/>
  <c r="L104" i="1"/>
  <c r="L105" i="1"/>
  <c r="W104" i="1"/>
  <c r="W105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4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V141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7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F112" i="1"/>
  <c r="E112" i="1"/>
  <c r="B112" i="1"/>
  <c r="C111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C164" i="1"/>
  <c r="C165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D164" i="1" s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D173" i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D165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<sst xmlns="http://schemas.openxmlformats.org/spreadsheetml/2006/main" count="275" uniqueCount="219">
  <si>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</si>
  <si>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</si>
  <si>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</si>
  <si>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</si>
  <si>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</si>
  <si>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</si>
  <si>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</si>
  <si>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</si>
  <si>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</si>
  <si>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</si>
  <si>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</si>
  <si>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</si>
  <si>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</si>
  <si>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</si>
  <si>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</si>
  <si>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</si>
  <si>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</si>
  <si>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</si>
  <si>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</si>
  <si>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</si>
  <si>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</si>
  <si>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</si>
  <si>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</si>
  <si>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</si>
  <si>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</si>
  <si>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</si>
  <si>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</si>
  <si>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</si>
  <si>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</si>
  <si>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</si>
  <si>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</si>
  <si>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</si>
  <si>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</si>
  <si>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</si>
  <si>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</si>
  <si>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</si>
  <si>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</si>
  <si>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</si>
  <si>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</si>
  <si>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</si>
  <si>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</si>
  <si>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</si>
  <si>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</si>
  <si>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</si>
  <si>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</si>
  <si>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</si>
  <si>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</si>
  <si>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</si>
  <si>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</si>
  <si>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</si>
  <si>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</si>
  <si>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</si>
  <si>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</si>
  <si>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</si>
  <si>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</si>
  <si>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</si>
  <si>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</si>
  <si>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</si>
  <si>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</si>
  <si>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</si>
  <si>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</si>
  <si>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</si>
  <si>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</si>
  <si>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</si>
  <si>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</si>
  <si>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</si>
  <si>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</si>
  <si>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</si>
  <si>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</si>
  <si>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</si>
  <si>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</si>
  <si>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</si>
  <si>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</si>
  <si>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</si>
  <si>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</si>
  <si>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</si>
  <si>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</si>
  <si>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</si>
  <si>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</si>
  <si>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</si>
  <si>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</si>
  <si>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</si>
  <si>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</si>
  <si>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</si>
  <si>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</si>
  <si>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</si>
  <si>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</si>
  <si>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</si>
  <si>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</si>
  <si>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</si>
  <si>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</si>
  <si>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</si>
  <si>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</si>
  <si>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</si>
  <si>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</si>
  <si>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</si>
  <si>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</si>
  <si>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</si>
  <si>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</si>
  <si>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</si>
  <si>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</si>
  <si>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</si>
  <si>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</si>
  <si>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</si>
  <si>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</si>
  <si>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</si>
  <si>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</si>
  <si>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</si>
  <si>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</si>
  <si>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</si>
  <si>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</si>
  <si>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</si>
  <si>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</si>
  <si>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</si>
  <si>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</si>
  <si>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</si>
  <si>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</si>
  <si>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</si>
  <si>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</si>
  <si>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</si>
  <si>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</si>
  <si>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</si>
  <si>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</si>
  <si>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</si>
  <si>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</si>
  <si>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</si>
  <si>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</si>
  <si>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</si>
  <si>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</si>
  <si>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</si>
  <si>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</si>
  <si>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</si>
  <si>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</si>
  <si>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</si>
  <si>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</si>
  <si>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</si>
  <si>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</si>
  <si>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</si>
  <si>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</si>
  <si>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</si>
  <si>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</si>
  <si>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</si>
  <si>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</si>
  <si>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</si>
  <si>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</si>
  <si>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</si>
  <si>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</si>
  <si>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</si>
  <si>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</si>
  <si>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</si>
  <si>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</si>
  <si>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</si>
  <si>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</si>
  <si>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</si>
  <si>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</si>
  <si>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</si>
  <si>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</si>
  <si>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</si>
  <si>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</si>
  <si>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</si>
  <si>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</si>
  <si>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</si>
  <si>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</si>
  <si>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</si>
  <si>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</si>
  <si>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</si>
  <si>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</si>
  <si>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</si>
  <si>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</si>
  <si>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</si>
  <si>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</si>
  <si>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</si>
  <si>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</si>
  <si>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</si>
  <si>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</si>
  <si>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</si>
  <si>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</si>
  <si>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</si>
  <si>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</si>
  <si>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</si>
  <si>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</si>
  <si>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</si>
  <si>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</si>
  <si>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</si>
  <si>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</si>
  <si>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</si>
  <si>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</si>
  <si>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</si>
  <si>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</si>
  <si>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</si>
  <si>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</si>
  <si>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</si>
  <si>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</si>
  <si>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</si>
  <si>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</si>
  <si>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</si>
  <si>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</si>
  <si>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</si>
  <si>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</si>
  <si>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</si>
  <si>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</si>
  <si>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</si>
  <si>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</si>
  <si>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</si>
  <si>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</si>
  <si>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</si>
  <si>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</si>
  <si>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</si>
  <si>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</si>
  <si>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</si>
  <si>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</si>
  <si>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</si>
  <si>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</si>
  <si>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</si>
  <si>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</si>
  <si>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</si>
  <si>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</si>
  <si>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</si>
  <si>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9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</si>
</sst>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189" activePane="bottomRight" state="frozen"/>
      <selection activeCell="A2" sqref="A2"/>
      <selection pane="topRight" activeCell="F2" sqref="F2"/>
      <selection pane="bottomLeft" activeCell="A7" sqref="A7"/>
      <selection pane="bottomRight" activeCell="A95" sqref="A95:XFD101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61" t="s">
        <v>2</v>
      </c>
      <c r="Y3" s="6"/>
    </row>
    <row r="4" spans="1:26" s="2" customFormat="1" ht="17.25" customHeight="1" thickBot="1" x14ac:dyDescent="0.35">
      <c r="A4" s="175" t="s">
        <v>3</v>
      </c>
      <c r="B4" s="178" t="s">
        <v>189</v>
      </c>
      <c r="C4" s="181" t="s">
        <v>190</v>
      </c>
      <c r="D4" s="181" t="s">
        <v>191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87" t="s">
        <v>11</v>
      </c>
      <c r="L5" s="187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113">
        <v>3127</v>
      </c>
      <c r="K8" s="113">
        <v>2331</v>
      </c>
      <c r="L8" s="113">
        <v>2804</v>
      </c>
      <c r="M8" s="113">
        <v>2797</v>
      </c>
      <c r="N8" s="113">
        <v>794</v>
      </c>
      <c r="O8" s="113">
        <v>1300</v>
      </c>
      <c r="P8" s="113">
        <v>1997</v>
      </c>
      <c r="Q8" s="113">
        <v>2963</v>
      </c>
      <c r="R8" s="113">
        <v>3011</v>
      </c>
      <c r="S8" s="113">
        <v>3898</v>
      </c>
      <c r="T8" s="113">
        <v>2317</v>
      </c>
      <c r="U8" s="113">
        <v>1977</v>
      </c>
      <c r="V8" s="113">
        <v>720</v>
      </c>
      <c r="W8" s="113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40">
        <f t="shared" si="1"/>
        <v>0.96661514683153016</v>
      </c>
      <c r="K9" s="140">
        <f t="shared" si="1"/>
        <v>1.0523702031602709</v>
      </c>
      <c r="L9" s="140">
        <f t="shared" si="1"/>
        <v>1.0039384174722521</v>
      </c>
      <c r="M9" s="140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40">
        <f t="shared" si="1"/>
        <v>1</v>
      </c>
      <c r="S9" s="140">
        <f t="shared" si="1"/>
        <v>1.2185057830572055</v>
      </c>
      <c r="T9" s="140">
        <f t="shared" si="1"/>
        <v>0.99271636675235642</v>
      </c>
      <c r="U9" s="140">
        <f t="shared" si="1"/>
        <v>0.95692158760890611</v>
      </c>
      <c r="V9" s="140">
        <f t="shared" si="1"/>
        <v>1.051094890510949</v>
      </c>
      <c r="W9" s="140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113">
        <v>3023</v>
      </c>
      <c r="K10" s="113">
        <v>2151</v>
      </c>
      <c r="L10" s="113">
        <v>2804</v>
      </c>
      <c r="M10" s="113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113">
        <v>3011</v>
      </c>
      <c r="S10" s="113">
        <v>3898</v>
      </c>
      <c r="T10" s="113">
        <v>1963</v>
      </c>
      <c r="U10" s="113">
        <v>1913</v>
      </c>
      <c r="V10" s="113">
        <v>660</v>
      </c>
      <c r="W10" s="113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40">
        <f t="shared" si="2"/>
        <v>0.9667412855772306</v>
      </c>
      <c r="K11" s="140">
        <v>0.97</v>
      </c>
      <c r="L11" s="140">
        <f t="shared" si="2"/>
        <v>1</v>
      </c>
      <c r="M11" s="140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40">
        <f t="shared" si="2"/>
        <v>1</v>
      </c>
      <c r="S11" s="140">
        <f t="shared" si="2"/>
        <v>1</v>
      </c>
      <c r="T11" s="140">
        <f t="shared" si="2"/>
        <v>0.84721622788088047</v>
      </c>
      <c r="U11" s="140">
        <f t="shared" si="2"/>
        <v>0.96762771876580678</v>
      </c>
      <c r="V11" s="140">
        <v>0.97</v>
      </c>
      <c r="W11" s="140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41">
        <v>2600</v>
      </c>
      <c r="K12" s="141">
        <v>1201</v>
      </c>
      <c r="L12" s="141">
        <v>607</v>
      </c>
      <c r="M12" s="141">
        <v>968</v>
      </c>
      <c r="N12" s="141">
        <v>35</v>
      </c>
      <c r="O12" s="141">
        <v>517</v>
      </c>
      <c r="P12" s="141">
        <v>950</v>
      </c>
      <c r="Q12" s="141">
        <v>2963</v>
      </c>
      <c r="R12" s="141">
        <v>1650</v>
      </c>
      <c r="S12" s="141">
        <v>2878</v>
      </c>
      <c r="T12" s="141">
        <v>1772</v>
      </c>
      <c r="U12" s="141">
        <v>742</v>
      </c>
      <c r="V12" s="141">
        <v>720</v>
      </c>
      <c r="W12" s="141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14">
        <f t="shared" si="3"/>
        <v>0.83146786056923572</v>
      </c>
      <c r="K13" s="114">
        <f t="shared" si="3"/>
        <v>0.51522951522951521</v>
      </c>
      <c r="L13" s="114">
        <f t="shared" si="3"/>
        <v>0.21647646219686162</v>
      </c>
      <c r="M13" s="114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14">
        <f t="shared" si="4"/>
        <v>0.5479907007638658</v>
      </c>
      <c r="S13" s="114">
        <f t="shared" si="4"/>
        <v>0.73832734735761929</v>
      </c>
      <c r="T13" s="114">
        <f t="shared" si="4"/>
        <v>0.76478204574881314</v>
      </c>
      <c r="U13" s="114">
        <f t="shared" si="4"/>
        <v>0.37531613555892768</v>
      </c>
      <c r="V13" s="114">
        <f t="shared" si="4"/>
        <v>1</v>
      </c>
      <c r="W13" s="114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113">
        <v>300</v>
      </c>
      <c r="K14" s="113">
        <v>975</v>
      </c>
      <c r="L14" s="113">
        <v>650</v>
      </c>
      <c r="M14" s="113">
        <v>700</v>
      </c>
      <c r="N14" s="113">
        <v>12</v>
      </c>
      <c r="O14" s="113">
        <v>88</v>
      </c>
      <c r="P14" s="113">
        <v>520</v>
      </c>
      <c r="Q14" s="113"/>
      <c r="R14" s="113">
        <v>1260</v>
      </c>
      <c r="S14" s="113">
        <v>465</v>
      </c>
      <c r="T14" s="113"/>
      <c r="U14" s="113">
        <v>300</v>
      </c>
      <c r="V14" s="113">
        <v>4</v>
      </c>
      <c r="W14" s="113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14">
        <f t="shared" si="6"/>
        <v>0.47447418738049713</v>
      </c>
      <c r="K17" s="114">
        <f t="shared" si="6"/>
        <v>0.8087397742570156</v>
      </c>
      <c r="L17" s="114">
        <f t="shared" si="6"/>
        <v>0.66863207547169812</v>
      </c>
      <c r="M17" s="114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14">
        <f t="shared" si="6"/>
        <v>0.34362934362934361</v>
      </c>
      <c r="S17" s="114">
        <f t="shared" si="6"/>
        <v>0.68427276310603069</v>
      </c>
      <c r="T17" s="114">
        <f t="shared" si="6"/>
        <v>0.65484247374562432</v>
      </c>
      <c r="U17" s="114">
        <f t="shared" si="6"/>
        <v>0.33252647503782151</v>
      </c>
      <c r="V17" s="114">
        <f t="shared" si="6"/>
        <v>0.77345415778251603</v>
      </c>
      <c r="W17" s="114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115">
        <v>6276</v>
      </c>
      <c r="K20" s="115">
        <v>2486</v>
      </c>
      <c r="L20" s="115">
        <v>3533</v>
      </c>
      <c r="M20" s="115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115">
        <v>3411</v>
      </c>
      <c r="S20" s="115">
        <v>7307</v>
      </c>
      <c r="T20" s="115">
        <v>4019</v>
      </c>
      <c r="U20" s="115">
        <v>1720</v>
      </c>
      <c r="V20" s="115">
        <v>2225</v>
      </c>
      <c r="W20" s="115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16">
        <f t="shared" si="7"/>
        <v>0</v>
      </c>
      <c r="S22" s="116">
        <f t="shared" si="7"/>
        <v>0</v>
      </c>
      <c r="T22" s="116">
        <f t="shared" si="7"/>
        <v>0</v>
      </c>
      <c r="U22" s="116">
        <f t="shared" si="7"/>
        <v>0</v>
      </c>
      <c r="V22" s="116">
        <f t="shared" si="7"/>
        <v>0</v>
      </c>
      <c r="W22" s="116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14" t="e">
        <f t="shared" si="8"/>
        <v>#DIV/0!</v>
      </c>
      <c r="K24" s="114" t="e">
        <f t="shared" si="8"/>
        <v>#DIV/0!</v>
      </c>
      <c r="L24" s="114" t="e">
        <f t="shared" si="8"/>
        <v>#DIV/0!</v>
      </c>
      <c r="M24" s="114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14" t="e">
        <f t="shared" si="8"/>
        <v>#DIV/0!</v>
      </c>
      <c r="S24" s="114" t="e">
        <f t="shared" si="8"/>
        <v>#DIV/0!</v>
      </c>
      <c r="T24" s="114" t="e">
        <f t="shared" si="8"/>
        <v>#DIV/0!</v>
      </c>
      <c r="U24" s="114" t="e">
        <f t="shared" si="8"/>
        <v>#DIV/0!</v>
      </c>
      <c r="V24" s="114" t="e">
        <f t="shared" si="8"/>
        <v>#DIV/0!</v>
      </c>
      <c r="W24" s="114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94">
        <v>6276</v>
      </c>
      <c r="K25" s="94">
        <v>2321</v>
      </c>
      <c r="L25" s="94">
        <v>3150</v>
      </c>
      <c r="M25" s="94">
        <v>3672</v>
      </c>
      <c r="N25" s="94">
        <v>1784</v>
      </c>
      <c r="O25" s="94">
        <v>2709</v>
      </c>
      <c r="P25" s="94">
        <v>6400</v>
      </c>
      <c r="Q25" s="94">
        <v>5533</v>
      </c>
      <c r="R25" s="94">
        <v>3411</v>
      </c>
      <c r="S25" s="94">
        <v>7307</v>
      </c>
      <c r="T25" s="94">
        <v>3436</v>
      </c>
      <c r="U25" s="94">
        <v>1330</v>
      </c>
      <c r="V25" s="94">
        <v>1495</v>
      </c>
      <c r="W25" s="94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17">
        <f t="shared" si="9"/>
        <v>1</v>
      </c>
      <c r="K26" s="117">
        <f t="shared" si="9"/>
        <v>0.9336283185840708</v>
      </c>
      <c r="L26" s="117">
        <f t="shared" si="9"/>
        <v>0.89159354656099632</v>
      </c>
      <c r="M26" s="117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17">
        <f t="shared" si="9"/>
        <v>1</v>
      </c>
      <c r="S26" s="117">
        <f t="shared" si="9"/>
        <v>1</v>
      </c>
      <c r="T26" s="117">
        <f t="shared" si="9"/>
        <v>0.85493903956208017</v>
      </c>
      <c r="U26" s="117">
        <f t="shared" si="9"/>
        <v>0.77325581395348841</v>
      </c>
      <c r="V26" s="117">
        <f t="shared" si="9"/>
        <v>0.67191011235955056</v>
      </c>
      <c r="W26" s="117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16">
        <f t="shared" si="11"/>
        <v>1</v>
      </c>
      <c r="K29" s="116">
        <f t="shared" si="11"/>
        <v>1</v>
      </c>
      <c r="L29" s="116">
        <f t="shared" si="11"/>
        <v>0.41069912255873198</v>
      </c>
      <c r="M29" s="116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16">
        <f t="shared" si="11"/>
        <v>0.96745822339489884</v>
      </c>
      <c r="S29" s="116">
        <f t="shared" si="11"/>
        <v>0.80402353907212265</v>
      </c>
      <c r="T29" s="116">
        <f t="shared" si="11"/>
        <v>0.77730778800696687</v>
      </c>
      <c r="U29" s="116">
        <f t="shared" si="11"/>
        <v>0</v>
      </c>
      <c r="V29" s="116">
        <f t="shared" si="11"/>
        <v>0</v>
      </c>
      <c r="W29" s="116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16">
        <f t="shared" si="12"/>
        <v>0</v>
      </c>
      <c r="M32" s="116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2"/>
        <v>0</v>
      </c>
      <c r="U32" s="116">
        <f t="shared" si="12"/>
        <v>0</v>
      </c>
      <c r="V32" s="116">
        <f t="shared" si="12"/>
        <v>0</v>
      </c>
      <c r="W32" s="116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94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17">
        <f t="shared" si="13"/>
        <v>0.38117937853107342</v>
      </c>
      <c r="K34" s="117">
        <f t="shared" si="13"/>
        <v>0.81295715778474398</v>
      </c>
      <c r="L34" s="117">
        <f t="shared" si="13"/>
        <v>0.23677581863979849</v>
      </c>
      <c r="M34" s="117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3"/>
        <v>0.62590866728797767</v>
      </c>
      <c r="U34" s="117">
        <f t="shared" si="13"/>
        <v>0.39408866995073893</v>
      </c>
      <c r="V34" s="117">
        <f t="shared" si="13"/>
        <v>0.21567648527209185</v>
      </c>
      <c r="W34" s="117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94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16">
        <f t="shared" si="14"/>
        <v>0.89177259887005644</v>
      </c>
      <c r="K36" s="116">
        <f t="shared" si="14"/>
        <v>0.9566353187042842</v>
      </c>
      <c r="L36" s="116">
        <f t="shared" si="14"/>
        <v>0.68450881612090675</v>
      </c>
      <c r="M36" s="116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4"/>
        <v>0.59068033550792176</v>
      </c>
      <c r="U36" s="116">
        <f t="shared" si="14"/>
        <v>0.6130268199233716</v>
      </c>
      <c r="V36" s="116">
        <f t="shared" si="14"/>
        <v>0.14977533699450823</v>
      </c>
      <c r="W36" s="116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94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16" t="e">
        <f t="shared" si="15"/>
        <v>#DIV/0!</v>
      </c>
      <c r="K39" s="116" t="e">
        <f t="shared" si="15"/>
        <v>#DIV/0!</v>
      </c>
      <c r="L39" s="116" t="e">
        <f t="shared" si="15"/>
        <v>#DIV/0!</v>
      </c>
      <c r="M39" s="116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16" t="e">
        <f t="shared" si="15"/>
        <v>#DIV/0!</v>
      </c>
      <c r="S39" s="116" t="e">
        <f t="shared" si="15"/>
        <v>#DIV/0!</v>
      </c>
      <c r="T39" s="116" t="e">
        <f t="shared" si="15"/>
        <v>#DIV/0!</v>
      </c>
      <c r="U39" s="116" t="e">
        <f t="shared" si="15"/>
        <v>#DIV/0!</v>
      </c>
      <c r="V39" s="116" t="e">
        <f t="shared" si="15"/>
        <v>#DIV/0!</v>
      </c>
      <c r="W39" s="116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18">
        <f t="shared" si="16"/>
        <v>1.0136323098483884</v>
      </c>
      <c r="K44" s="118">
        <f t="shared" si="16"/>
        <v>1.0018750000000001</v>
      </c>
      <c r="L44" s="118">
        <f t="shared" si="16"/>
        <v>1</v>
      </c>
      <c r="M44" s="118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18">
        <f t="shared" si="16"/>
        <v>1.0214189087629642</v>
      </c>
      <c r="S44" s="118">
        <f t="shared" si="16"/>
        <v>1.0307410955325262</v>
      </c>
      <c r="T44" s="118">
        <f t="shared" si="16"/>
        <v>1.0224730424266855</v>
      </c>
      <c r="U44" s="118">
        <f t="shared" si="16"/>
        <v>0.99347150259067363</v>
      </c>
      <c r="V44" s="118">
        <f t="shared" si="16"/>
        <v>1.0859196341065012</v>
      </c>
      <c r="W44" s="118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18">
        <f t="shared" si="18"/>
        <v>0.90445859872611467</v>
      </c>
      <c r="K55" s="118">
        <f t="shared" si="18"/>
        <v>0.65621621621621617</v>
      </c>
      <c r="L55" s="118">
        <f t="shared" si="18"/>
        <v>0.95725388601036265</v>
      </c>
      <c r="M55" s="118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18">
        <f t="shared" si="18"/>
        <v>1.4988962472406182</v>
      </c>
      <c r="S55" s="118">
        <f t="shared" si="18"/>
        <v>0.8632075471698113</v>
      </c>
      <c r="T55" s="118">
        <f t="shared" si="18"/>
        <v>1.1111111111111112</v>
      </c>
      <c r="U55" s="118">
        <f t="shared" si="18"/>
        <v>1.008695652173913</v>
      </c>
      <c r="V55" s="118">
        <f t="shared" si="18"/>
        <v>6.1</v>
      </c>
      <c r="W55" s="118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16">
        <f t="shared" si="19"/>
        <v>0.66666666666666663</v>
      </c>
      <c r="K59" s="116">
        <f t="shared" si="19"/>
        <v>1.0672268907563025</v>
      </c>
      <c r="L59" s="116">
        <f t="shared" si="19"/>
        <v>1.3385714285714285</v>
      </c>
      <c r="M59" s="116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16">
        <f t="shared" si="19"/>
        <v>2.3333333333333335</v>
      </c>
      <c r="S59" s="116">
        <f t="shared" si="19"/>
        <v>1.2</v>
      </c>
      <c r="T59" s="116">
        <f t="shared" si="19"/>
        <v>0.58333333333333337</v>
      </c>
      <c r="U59" s="116"/>
      <c r="V59" s="116"/>
      <c r="W59" s="116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19">
        <f t="shared" si="20"/>
        <v>5473</v>
      </c>
      <c r="K62" s="119">
        <f t="shared" si="20"/>
        <v>454</v>
      </c>
      <c r="L62" s="119">
        <f t="shared" si="20"/>
        <v>1480</v>
      </c>
      <c r="M62" s="119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19">
        <f t="shared" ref="R62:Y62" si="21">R64+R67+R68+R70+R74+R73+R75</f>
        <v>495</v>
      </c>
      <c r="S62" s="119">
        <f>S64+S67+S68+S70+S74+S73+S75</f>
        <v>1016</v>
      </c>
      <c r="T62" s="119">
        <f t="shared" si="21"/>
        <v>1180</v>
      </c>
      <c r="U62" s="119">
        <f t="shared" si="21"/>
        <v>2574</v>
      </c>
      <c r="V62" s="119">
        <f t="shared" si="21"/>
        <v>522</v>
      </c>
      <c r="W62" s="119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19">
        <f>J69+J71+J72+J76</f>
        <v>2070</v>
      </c>
      <c r="K63" s="119">
        <f t="shared" si="22"/>
        <v>970.5</v>
      </c>
      <c r="L63" s="119">
        <f t="shared" si="22"/>
        <v>3327</v>
      </c>
      <c r="M63" s="119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19">
        <f t="shared" si="22"/>
        <v>548</v>
      </c>
      <c r="S63" s="119">
        <f>S69+S71+S72+S76</f>
        <v>2995</v>
      </c>
      <c r="T63" s="119">
        <f t="shared" si="22"/>
        <v>2958</v>
      </c>
      <c r="U63" s="119">
        <f t="shared" si="22"/>
        <v>758</v>
      </c>
      <c r="V63" s="119">
        <f t="shared" si="22"/>
        <v>104.5</v>
      </c>
      <c r="W63" s="119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44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45"/>
      <c r="Q73" s="145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6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45">
        <v>210</v>
      </c>
      <c r="Q74" s="145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45"/>
      <c r="Q75" s="145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45"/>
      <c r="Q76" s="145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45"/>
      <c r="Q77" s="145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45"/>
      <c r="Q78" s="145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45"/>
      <c r="Q79" s="145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4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6">
        <f>(E42-E87)</f>
        <v>47</v>
      </c>
      <c r="F86" s="156">
        <f t="shared" ref="F86:Y86" si="26">(F42-F87)</f>
        <v>708</v>
      </c>
      <c r="G86" s="156">
        <f t="shared" si="26"/>
        <v>1119</v>
      </c>
      <c r="H86" s="156">
        <f t="shared" si="26"/>
        <v>818</v>
      </c>
      <c r="I86" s="156">
        <f t="shared" si="26"/>
        <v>632</v>
      </c>
      <c r="J86" s="156">
        <f t="shared" si="26"/>
        <v>132</v>
      </c>
      <c r="K86" s="156">
        <f t="shared" si="26"/>
        <v>287</v>
      </c>
      <c r="L86" s="156">
        <f t="shared" si="26"/>
        <v>698</v>
      </c>
      <c r="M86" s="156">
        <f t="shared" si="26"/>
        <v>148</v>
      </c>
      <c r="N86" s="156">
        <f t="shared" si="26"/>
        <v>0</v>
      </c>
      <c r="O86" s="156">
        <f t="shared" si="26"/>
        <v>-588</v>
      </c>
      <c r="P86" s="156">
        <f t="shared" si="26"/>
        <v>1435</v>
      </c>
      <c r="Q86" s="156">
        <f t="shared" si="26"/>
        <v>1207</v>
      </c>
      <c r="R86" s="156">
        <f t="shared" si="26"/>
        <v>35</v>
      </c>
      <c r="S86" s="156">
        <f t="shared" si="26"/>
        <v>-163</v>
      </c>
      <c r="T86" s="156">
        <f t="shared" si="26"/>
        <v>58</v>
      </c>
      <c r="U86" s="156">
        <f t="shared" si="26"/>
        <v>-63</v>
      </c>
      <c r="V86" s="156">
        <f t="shared" si="26"/>
        <v>22</v>
      </c>
      <c r="W86" s="156">
        <f t="shared" si="26"/>
        <v>778</v>
      </c>
      <c r="X86" s="156">
        <f t="shared" si="26"/>
        <v>116</v>
      </c>
      <c r="Y86" s="15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7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724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/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301377</v>
      </c>
      <c r="D101" s="15">
        <f>C101/B101</f>
        <v>0.99389896018494395</v>
      </c>
      <c r="E101" s="10">
        <v>15618</v>
      </c>
      <c r="F101" s="10">
        <v>9881</v>
      </c>
      <c r="G101" s="10">
        <v>17788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8" customFormat="1" ht="30" customHeight="1" collapsed="1" x14ac:dyDescent="0.2">
      <c r="A102" s="31" t="s">
        <v>91</v>
      </c>
      <c r="B102" s="23">
        <v>297991</v>
      </c>
      <c r="C102" s="27">
        <f>SUM(E102:Y102)</f>
        <v>298202</v>
      </c>
      <c r="D102" s="15">
        <f>C102/B102</f>
        <v>1.0007080750760928</v>
      </c>
      <c r="E102" s="93">
        <v>15618</v>
      </c>
      <c r="F102" s="93">
        <v>9790</v>
      </c>
      <c r="G102" s="93">
        <v>17788</v>
      </c>
      <c r="H102" s="93">
        <v>18810</v>
      </c>
      <c r="I102" s="93">
        <v>9522</v>
      </c>
      <c r="J102" s="93">
        <v>22534</v>
      </c>
      <c r="K102" s="93">
        <v>13480</v>
      </c>
      <c r="L102" s="93">
        <v>13477</v>
      </c>
      <c r="M102" s="93">
        <v>15249</v>
      </c>
      <c r="N102" s="93">
        <v>5835</v>
      </c>
      <c r="O102" s="93">
        <v>8348</v>
      </c>
      <c r="P102" s="93">
        <v>14945</v>
      </c>
      <c r="Q102" s="93">
        <v>16470</v>
      </c>
      <c r="R102" s="93">
        <v>17176</v>
      </c>
      <c r="S102" s="93">
        <v>18335</v>
      </c>
      <c r="T102" s="93">
        <v>13606</v>
      </c>
      <c r="U102" s="93">
        <v>10380</v>
      </c>
      <c r="V102" s="93">
        <v>5313</v>
      </c>
      <c r="W102" s="93">
        <v>15447</v>
      </c>
      <c r="X102" s="93">
        <v>23297</v>
      </c>
      <c r="Y102" s="93">
        <v>12782</v>
      </c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298864</v>
      </c>
      <c r="D103" s="15"/>
      <c r="E103" s="93">
        <f>E101-E100</f>
        <v>15618</v>
      </c>
      <c r="F103" s="93">
        <f>F101-F100-F99</f>
        <v>9790</v>
      </c>
      <c r="G103" s="93">
        <f t="shared" ref="G103:W103" si="27">G101-G100</f>
        <v>17788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 t="shared" si="27"/>
        <v>15507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175</v>
      </c>
      <c r="B104" s="29">
        <f>B102/B101</f>
        <v>0.98273240839371168</v>
      </c>
      <c r="C104" s="29">
        <f>C102/C101</f>
        <v>0.98946502221470123</v>
      </c>
      <c r="D104" s="15">
        <f t="shared" ref="D104:D131" si="28">C104/B104</f>
        <v>1.0068509125815785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0.99471179270227394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0.97981220657276991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0.99049213980876238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0.99613077964790098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662</v>
      </c>
      <c r="D105" s="169">
        <f t="shared" si="28"/>
        <v>0.12643239113827348</v>
      </c>
      <c r="E105" s="166">
        <f>E103-E102</f>
        <v>0</v>
      </c>
      <c r="F105" s="166">
        <f t="shared" ref="F105:L105" si="30">F103-F102</f>
        <v>0</v>
      </c>
      <c r="G105" s="166">
        <f t="shared" si="30"/>
        <v>0</v>
      </c>
      <c r="H105" s="166">
        <f>H103-H102</f>
        <v>100</v>
      </c>
      <c r="I105" s="166">
        <f>I103-I102</f>
        <v>0</v>
      </c>
      <c r="J105" s="166">
        <f t="shared" si="30"/>
        <v>0</v>
      </c>
      <c r="K105" s="166">
        <f t="shared" si="30"/>
        <v>0</v>
      </c>
      <c r="L105" s="166">
        <f t="shared" si="30"/>
        <v>26</v>
      </c>
      <c r="M105" s="166">
        <f>M103-M102</f>
        <v>0</v>
      </c>
      <c r="N105" s="166">
        <f>N103-N102</f>
        <v>0</v>
      </c>
      <c r="O105" s="166">
        <f t="shared" ref="O105:Y105" si="31">O103-O102</f>
        <v>172</v>
      </c>
      <c r="P105" s="166">
        <f t="shared" si="31"/>
        <v>0</v>
      </c>
      <c r="Q105" s="166">
        <f>Q103-Q102</f>
        <v>0</v>
      </c>
      <c r="R105" s="166">
        <f t="shared" si="31"/>
        <v>0</v>
      </c>
      <c r="S105" s="166">
        <f t="shared" si="31"/>
        <v>176</v>
      </c>
      <c r="T105" s="166">
        <f t="shared" si="31"/>
        <v>90</v>
      </c>
      <c r="U105" s="166">
        <f t="shared" si="31"/>
        <v>38</v>
      </c>
      <c r="V105" s="166">
        <f t="shared" si="31"/>
        <v>0</v>
      </c>
      <c r="W105" s="166">
        <f t="shared" si="31"/>
        <v>60</v>
      </c>
      <c r="X105" s="166">
        <f t="shared" si="31"/>
        <v>0</v>
      </c>
      <c r="Y105" s="166">
        <f t="shared" si="31"/>
        <v>0</v>
      </c>
      <c r="Z105" s="171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1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8"/>
      <c r="F110" s="168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8" customFormat="1" ht="30" customHeight="1" x14ac:dyDescent="0.2">
      <c r="A111" s="31" t="s">
        <v>97</v>
      </c>
      <c r="B111" s="27">
        <v>297991</v>
      </c>
      <c r="C111" s="27">
        <f t="shared" si="32"/>
        <v>298202</v>
      </c>
      <c r="D111" s="15">
        <f t="shared" si="28"/>
        <v>1.0007080750760928</v>
      </c>
      <c r="E111" s="93">
        <v>15618</v>
      </c>
      <c r="F111" s="93">
        <v>9790</v>
      </c>
      <c r="G111" s="93">
        <v>17788</v>
      </c>
      <c r="H111" s="93">
        <v>18810</v>
      </c>
      <c r="I111" s="93">
        <v>9522</v>
      </c>
      <c r="J111" s="93">
        <v>22534</v>
      </c>
      <c r="K111" s="93">
        <v>13480</v>
      </c>
      <c r="L111" s="93">
        <v>13477</v>
      </c>
      <c r="M111" s="93">
        <v>15249</v>
      </c>
      <c r="N111" s="93">
        <v>5835</v>
      </c>
      <c r="O111" s="93">
        <v>8348</v>
      </c>
      <c r="P111" s="93">
        <v>14945</v>
      </c>
      <c r="Q111" s="93">
        <v>16470</v>
      </c>
      <c r="R111" s="93">
        <v>17176</v>
      </c>
      <c r="S111" s="93">
        <v>18335</v>
      </c>
      <c r="T111" s="93">
        <v>13606</v>
      </c>
      <c r="U111" s="93">
        <v>10380</v>
      </c>
      <c r="V111" s="93">
        <v>5313</v>
      </c>
      <c r="W111" s="93">
        <v>15447</v>
      </c>
      <c r="X111" s="93">
        <v>23297</v>
      </c>
      <c r="Y111" s="93">
        <v>12782</v>
      </c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C95/C101</f>
        <v>0.99424640898276906</v>
      </c>
      <c r="D112" s="15">
        <f t="shared" si="28"/>
        <v>1.0117163130987785</v>
      </c>
      <c r="E112" s="29">
        <f t="shared" ref="E112:Y112" si="33">E111/E101</f>
        <v>1</v>
      </c>
      <c r="F112" s="29">
        <f t="shared" si="33"/>
        <v>0.9907904058293695</v>
      </c>
      <c r="G112" s="93">
        <f>G111/G101</f>
        <v>1</v>
      </c>
      <c r="H112" s="93">
        <f t="shared" si="33"/>
        <v>0.98178401795500814</v>
      </c>
      <c r="I112" s="93">
        <f t="shared" si="33"/>
        <v>1</v>
      </c>
      <c r="J112" s="93">
        <f t="shared" si="33"/>
        <v>1</v>
      </c>
      <c r="K112" s="93">
        <f t="shared" si="33"/>
        <v>1</v>
      </c>
      <c r="L112" s="93">
        <f t="shared" si="33"/>
        <v>0.99807450196252689</v>
      </c>
      <c r="M112" s="93">
        <f t="shared" si="33"/>
        <v>0.99660152931180968</v>
      </c>
      <c r="N112" s="93">
        <f t="shared" si="33"/>
        <v>1</v>
      </c>
      <c r="O112" s="93">
        <f t="shared" si="33"/>
        <v>0.96319372331833386</v>
      </c>
      <c r="P112" s="93">
        <f t="shared" si="33"/>
        <v>0.98679432155827007</v>
      </c>
      <c r="Q112" s="93">
        <f t="shared" si="33"/>
        <v>0.94475993804852865</v>
      </c>
      <c r="R112" s="93">
        <f t="shared" si="33"/>
        <v>1.0122583686940123</v>
      </c>
      <c r="S112" s="93">
        <f t="shared" si="33"/>
        <v>0.97781451655911689</v>
      </c>
      <c r="T112" s="93">
        <f t="shared" si="33"/>
        <v>0.99342873831775702</v>
      </c>
      <c r="U112" s="93">
        <f t="shared" si="33"/>
        <v>0.99444337995784637</v>
      </c>
      <c r="V112" s="93">
        <f t="shared" si="33"/>
        <v>0.92868379653906663</v>
      </c>
      <c r="W112" s="93">
        <f t="shared" si="33"/>
        <v>0.99613077964790098</v>
      </c>
      <c r="X112" s="93">
        <f t="shared" si="33"/>
        <v>0.9851573071718539</v>
      </c>
      <c r="Y112" s="93">
        <f t="shared" si="33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4">SUM(E113:Y113)</f>
        <v>167682</v>
      </c>
      <c r="D113" s="15">
        <f t="shared" si="28"/>
        <v>1.0005191085652914</v>
      </c>
      <c r="E113" s="10">
        <v>13142</v>
      </c>
      <c r="F113" s="10">
        <v>5958</v>
      </c>
      <c r="G113" s="10">
        <v>8282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4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4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4"/>
        <v>624</v>
      </c>
      <c r="D116" s="15">
        <f t="shared" si="28"/>
        <v>4.0519480519480515</v>
      </c>
      <c r="E116" s="24"/>
      <c r="F116" s="24"/>
      <c r="G116" s="93">
        <v>328</v>
      </c>
      <c r="H116" s="93">
        <v>40</v>
      </c>
      <c r="I116" s="93"/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841</v>
      </c>
      <c r="D118" s="15">
        <f t="shared" si="28"/>
        <v>0.61476608187134507</v>
      </c>
      <c r="E118" s="93"/>
      <c r="F118" s="93"/>
      <c r="G118" s="93">
        <v>103</v>
      </c>
      <c r="H118" s="93">
        <v>320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200</v>
      </c>
      <c r="U118" s="93"/>
      <c r="V118" s="93"/>
      <c r="W118" s="93"/>
      <c r="X118" s="93">
        <v>50</v>
      </c>
      <c r="Y118" s="93"/>
    </row>
    <row r="119" spans="1:25" s="158" customFormat="1" ht="30" customHeight="1" x14ac:dyDescent="0.2">
      <c r="A119" s="31" t="s">
        <v>185</v>
      </c>
      <c r="B119" s="27">
        <v>582036</v>
      </c>
      <c r="C119" s="27">
        <f>SUM(E119:Y119)</f>
        <v>1012626.8</v>
      </c>
      <c r="D119" s="15">
        <f t="shared" si="28"/>
        <v>1.7398009745101679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28364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16514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71078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1.7013219086021507</v>
      </c>
      <c r="D120" s="15" t="e">
        <f t="shared" si="28"/>
        <v>#DIV/0!</v>
      </c>
      <c r="E120" s="92" t="e">
        <f t="shared" ref="E120:Y120" si="35">E119/E117</f>
        <v>#DIV/0!</v>
      </c>
      <c r="F120" s="92" t="e">
        <f t="shared" si="35"/>
        <v>#DIV/0!</v>
      </c>
      <c r="G120" s="93" t="e">
        <f t="shared" si="35"/>
        <v>#DIV/0!</v>
      </c>
      <c r="H120" s="93" t="e">
        <f t="shared" si="35"/>
        <v>#DIV/0!</v>
      </c>
      <c r="I120" s="93" t="e">
        <f t="shared" si="35"/>
        <v>#DIV/0!</v>
      </c>
      <c r="J120" s="93" t="e">
        <f t="shared" si="35"/>
        <v>#DIV/0!</v>
      </c>
      <c r="K120" s="93" t="e">
        <f t="shared" si="35"/>
        <v>#DIV/0!</v>
      </c>
      <c r="L120" s="93" t="e">
        <f t="shared" si="35"/>
        <v>#DIV/0!</v>
      </c>
      <c r="M120" s="93" t="e">
        <f t="shared" si="35"/>
        <v>#DIV/0!</v>
      </c>
      <c r="N120" s="93" t="e">
        <f t="shared" si="35"/>
        <v>#DIV/0!</v>
      </c>
      <c r="O120" s="93" t="e">
        <f t="shared" si="35"/>
        <v>#DIV/0!</v>
      </c>
      <c r="P120" s="93" t="e">
        <f t="shared" si="35"/>
        <v>#DIV/0!</v>
      </c>
      <c r="Q120" s="93" t="e">
        <f t="shared" si="35"/>
        <v>#DIV/0!</v>
      </c>
      <c r="R120" s="93" t="e">
        <f t="shared" si="35"/>
        <v>#DIV/0!</v>
      </c>
      <c r="S120" s="93" t="e">
        <f t="shared" si="35"/>
        <v>#DIV/0!</v>
      </c>
      <c r="T120" s="93" t="e">
        <f t="shared" si="35"/>
        <v>#DIV/0!</v>
      </c>
      <c r="U120" s="93" t="e">
        <f t="shared" si="35"/>
        <v>#DIV/0!</v>
      </c>
      <c r="V120" s="93" t="e">
        <f t="shared" si="35"/>
        <v>#DIV/0!</v>
      </c>
      <c r="W120" s="93" t="e">
        <f t="shared" si="35"/>
        <v>#DIV/0!</v>
      </c>
      <c r="X120" s="93" t="e">
        <f t="shared" si="35"/>
        <v>#DIV/0!</v>
      </c>
      <c r="Y120" s="93" t="e">
        <f t="shared" si="35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4"/>
        <v>578966</v>
      </c>
      <c r="D121" s="15">
        <f t="shared" si="28"/>
        <v>1.7060726788387417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15490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43007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4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4"/>
        <v>301715</v>
      </c>
      <c r="D123" s="15">
        <f t="shared" si="28"/>
        <v>1.6797499150980686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7624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23439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4"/>
        <v>991.5</v>
      </c>
      <c r="D124" s="15">
        <f t="shared" si="28"/>
        <v>4.1312499999999996</v>
      </c>
      <c r="E124" s="24"/>
      <c r="F124" s="24"/>
      <c r="G124" s="93">
        <v>460</v>
      </c>
      <c r="H124" s="93">
        <v>68.5</v>
      </c>
      <c r="I124" s="93"/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4877</v>
      </c>
      <c r="D125" s="15">
        <f t="shared" si="28"/>
        <v>0.4290490014955573</v>
      </c>
      <c r="E125" s="168"/>
      <c r="F125" s="168"/>
      <c r="G125" s="93">
        <v>547</v>
      </c>
      <c r="H125" s="93">
        <v>1500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1560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33.957746762261827</v>
      </c>
      <c r="D126" s="15">
        <f t="shared" si="28"/>
        <v>1.738569936470109</v>
      </c>
      <c r="E126" s="162">
        <f t="shared" ref="E126:G126" si="36">E119/E111*10</f>
        <v>48.629786144192593</v>
      </c>
      <c r="F126" s="162">
        <f t="shared" si="36"/>
        <v>30</v>
      </c>
      <c r="G126" s="162">
        <f t="shared" si="36"/>
        <v>35.065774679559254</v>
      </c>
      <c r="H126" s="162">
        <f t="shared" ref="H126:J126" si="37">H119/H111*10</f>
        <v>33.987240829346092</v>
      </c>
      <c r="I126" s="162">
        <f t="shared" si="37"/>
        <v>29.787859693341737</v>
      </c>
      <c r="J126" s="162">
        <f t="shared" si="37"/>
        <v>35.919943196946839</v>
      </c>
      <c r="K126" s="162">
        <f t="shared" ref="K126" si="38">K119/K111*10</f>
        <v>35.371513353115731</v>
      </c>
      <c r="L126" s="162">
        <f>L119/L111*10</f>
        <v>30.673740446686949</v>
      </c>
      <c r="M126" s="162">
        <f t="shared" ref="M126:S126" si="39">M119/M111*10</f>
        <v>34.044855400354123</v>
      </c>
      <c r="N126" s="162">
        <f t="shared" si="39"/>
        <v>28.301628106255357</v>
      </c>
      <c r="O126" s="162">
        <f t="shared" si="39"/>
        <v>29.071633924293245</v>
      </c>
      <c r="P126" s="162">
        <f t="shared" si="39"/>
        <v>29.472064235530276</v>
      </c>
      <c r="Q126" s="162">
        <f t="shared" si="39"/>
        <v>30.483910139647847</v>
      </c>
      <c r="R126" s="162">
        <f t="shared" si="39"/>
        <v>33.568933395435494</v>
      </c>
      <c r="S126" s="162">
        <f t="shared" si="39"/>
        <v>38.766293973275154</v>
      </c>
      <c r="T126" s="162">
        <f t="shared" ref="T126" si="40">T119/T111*10</f>
        <v>31.45965015434367</v>
      </c>
      <c r="U126" s="162">
        <f t="shared" ref="U126:Y126" si="41">U119/U111*10</f>
        <v>32.657032755298651</v>
      </c>
      <c r="V126" s="162">
        <f t="shared" si="41"/>
        <v>29.708262751741014</v>
      </c>
      <c r="W126" s="162">
        <f t="shared" si="41"/>
        <v>30.078979737165792</v>
      </c>
      <c r="X126" s="162">
        <f>X119/X111*10</f>
        <v>38.391209168562476</v>
      </c>
      <c r="Y126" s="162">
        <f t="shared" si="41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2">B121/B113*10</f>
        <v>20.248575434828009</v>
      </c>
      <c r="C127" s="51">
        <f t="shared" si="42"/>
        <v>34.527617752650855</v>
      </c>
      <c r="D127" s="15">
        <f t="shared" si="28"/>
        <v>1.7051875014013367</v>
      </c>
      <c r="E127" s="163">
        <f>E121/E113*10</f>
        <v>48.774920103485009</v>
      </c>
      <c r="F127" s="163">
        <f>F121/F113*10</f>
        <v>30</v>
      </c>
      <c r="G127" s="163">
        <f t="shared" ref="G127" si="43">G121/G113*10</f>
        <v>21.044433711663849</v>
      </c>
      <c r="H127" s="163">
        <f t="shared" ref="H127:J127" si="44">H121/H113*10</f>
        <v>34.243744301489215</v>
      </c>
      <c r="I127" s="163">
        <f t="shared" si="44"/>
        <v>30.101049358725223</v>
      </c>
      <c r="J127" s="163">
        <f t="shared" si="44"/>
        <v>35.599721599257599</v>
      </c>
      <c r="K127" s="163">
        <f>K121/K113*10</f>
        <v>37.219539903436527</v>
      </c>
      <c r="L127" s="163">
        <f>L121/L113*10</f>
        <v>30.959031657355677</v>
      </c>
      <c r="M127" s="163">
        <f t="shared" ref="M127:N127" si="45">M121/M113*10</f>
        <v>34.36738619363112</v>
      </c>
      <c r="N127" s="163">
        <f t="shared" si="45"/>
        <v>28.955983994179704</v>
      </c>
      <c r="O127" s="163">
        <f t="shared" ref="O127:Y127" si="46">O121/O113*10</f>
        <v>30.110271594853991</v>
      </c>
      <c r="P127" s="163">
        <f t="shared" si="46"/>
        <v>31.070482915143106</v>
      </c>
      <c r="Q127" s="163">
        <f t="shared" si="46"/>
        <v>34.067059356592665</v>
      </c>
      <c r="R127" s="163">
        <f t="shared" si="46"/>
        <v>35.687318489835434</v>
      </c>
      <c r="S127" s="163">
        <f t="shared" si="46"/>
        <v>40.242350519322542</v>
      </c>
      <c r="T127" s="163">
        <f t="shared" si="46"/>
        <v>32.172877556738584</v>
      </c>
      <c r="U127" s="163">
        <f t="shared" si="46"/>
        <v>33.585025380710661</v>
      </c>
      <c r="V127" s="163">
        <f t="shared" si="46"/>
        <v>27.143280925541383</v>
      </c>
      <c r="W127" s="163">
        <f t="shared" si="46"/>
        <v>33.555192766545268</v>
      </c>
      <c r="X127" s="155">
        <f t="shared" si="46"/>
        <v>39.161906461977864</v>
      </c>
      <c r="Y127" s="163">
        <f t="shared" si="46"/>
        <v>29.191388370910325</v>
      </c>
    </row>
    <row r="128" spans="1:25" s="12" customFormat="1" ht="30" customHeight="1" x14ac:dyDescent="0.2">
      <c r="A128" s="11" t="s">
        <v>93</v>
      </c>
      <c r="B128" s="51">
        <f t="shared" si="42"/>
        <v>19.234021137393057</v>
      </c>
      <c r="C128" s="51">
        <f t="shared" si="42"/>
        <v>30.965647058823528</v>
      </c>
      <c r="D128" s="15">
        <f t="shared" si="28"/>
        <v>1.6099414073442446</v>
      </c>
      <c r="E128" s="155">
        <f>E122/E114*10</f>
        <v>30.416666666666664</v>
      </c>
      <c r="F128" s="155">
        <f t="shared" ref="F128" si="47">F122/F114*10</f>
        <v>30</v>
      </c>
      <c r="G128" s="155">
        <f>G122/G114*10</f>
        <v>32.53012048192771</v>
      </c>
      <c r="H128" s="155">
        <f>H122/H114*10</f>
        <v>34.590163934426229</v>
      </c>
      <c r="I128" s="155">
        <f>I122/I114*10</f>
        <v>25.225563909774436</v>
      </c>
      <c r="J128" s="155">
        <f>J122/J114*10</f>
        <v>34</v>
      </c>
      <c r="K128" s="155">
        <f>K122/K114*10</f>
        <v>29.753787878787882</v>
      </c>
      <c r="L128" s="155">
        <f>L122/L114*10</f>
        <v>25.446559297218158</v>
      </c>
      <c r="M128" s="155">
        <f t="shared" ref="M128:T128" si="48">M122/M114*10</f>
        <v>15</v>
      </c>
      <c r="N128" s="155">
        <f t="shared" si="48"/>
        <v>27.906976744186046</v>
      </c>
      <c r="O128" s="155">
        <f t="shared" si="48"/>
        <v>29.814634146341461</v>
      </c>
      <c r="P128" s="155">
        <f t="shared" si="48"/>
        <v>30</v>
      </c>
      <c r="Q128" s="155">
        <f t="shared" si="48"/>
        <v>23.888888888888889</v>
      </c>
      <c r="R128" s="155">
        <f t="shared" si="48"/>
        <v>22.027027027027025</v>
      </c>
      <c r="S128" s="155">
        <f t="shared" si="48"/>
        <v>23.313373253493012</v>
      </c>
      <c r="T128" s="155">
        <f t="shared" si="48"/>
        <v>50</v>
      </c>
      <c r="U128" s="155"/>
      <c r="V128" s="155">
        <f>V122/V114*10</f>
        <v>16.666666666666668</v>
      </c>
      <c r="W128" s="155">
        <f>W122/W114*10</f>
        <v>39.587628865979383</v>
      </c>
      <c r="X128" s="155">
        <f>X122/X114*10</f>
        <v>32.945258288357749</v>
      </c>
      <c r="Y128" s="155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2"/>
        <v>18.94015922391522</v>
      </c>
      <c r="C129" s="51">
        <f t="shared" si="42"/>
        <v>32.389257220394882</v>
      </c>
      <c r="D129" s="15">
        <f t="shared" si="28"/>
        <v>1.710083681846658</v>
      </c>
      <c r="E129" s="155">
        <f t="shared" ref="E129:Y129" si="49">E123/E115*10</f>
        <v>43.006060606060608</v>
      </c>
      <c r="F129" s="155">
        <f t="shared" ref="F129" si="50">F123/F115*10</f>
        <v>31</v>
      </c>
      <c r="G129" s="155">
        <f t="shared" si="49"/>
        <v>28.930587337909994</v>
      </c>
      <c r="H129" s="155">
        <f t="shared" si="49"/>
        <v>33.764175433802428</v>
      </c>
      <c r="I129" s="155">
        <f t="shared" si="49"/>
        <v>29.493230174081241</v>
      </c>
      <c r="J129" s="155">
        <f t="shared" si="49"/>
        <v>37.399770904925546</v>
      </c>
      <c r="K129" s="155">
        <f t="shared" si="49"/>
        <v>36.15174506828528</v>
      </c>
      <c r="L129" s="155">
        <f t="shared" si="49"/>
        <v>30.825026511134674</v>
      </c>
      <c r="M129" s="155">
        <f t="shared" si="49"/>
        <v>32.962962962962962</v>
      </c>
      <c r="N129" s="155">
        <f t="shared" si="49"/>
        <v>28.515557847687809</v>
      </c>
      <c r="O129" s="155">
        <f t="shared" si="49"/>
        <v>28.688224527150702</v>
      </c>
      <c r="P129" s="155">
        <f t="shared" si="49"/>
        <v>27.746187158727167</v>
      </c>
      <c r="Q129" s="155">
        <f t="shared" si="49"/>
        <v>25.435793143521209</v>
      </c>
      <c r="R129" s="155">
        <f t="shared" si="49"/>
        <v>31.100455136540962</v>
      </c>
      <c r="S129" s="155">
        <f t="shared" si="49"/>
        <v>37.976344782890472</v>
      </c>
      <c r="T129" s="155">
        <f t="shared" si="49"/>
        <v>31.755359877488516</v>
      </c>
      <c r="U129" s="155">
        <f t="shared" si="49"/>
        <v>29.49984370115661</v>
      </c>
      <c r="V129" s="155">
        <f t="shared" si="49"/>
        <v>30.271800679501698</v>
      </c>
      <c r="W129" s="155">
        <f t="shared" si="49"/>
        <v>25.997719498289623</v>
      </c>
      <c r="X129" s="155">
        <f t="shared" si="49"/>
        <v>40.033281825745874</v>
      </c>
      <c r="Y129" s="155">
        <f t="shared" si="49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15.889423076923077</v>
      </c>
      <c r="D130" s="15">
        <f t="shared" si="28"/>
        <v>1.0195713141025642</v>
      </c>
      <c r="E130" s="51"/>
      <c r="F130" s="51"/>
      <c r="G130" s="93">
        <f t="shared" ref="G130" si="51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5">
        <f t="shared" ref="R130" si="52">R124/R116*10</f>
        <v>10</v>
      </c>
      <c r="S130" s="155"/>
      <c r="T130" s="155"/>
      <c r="U130" s="155"/>
      <c r="V130" s="155"/>
      <c r="W130" s="155"/>
      <c r="X130" s="155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57.990487514863254</v>
      </c>
      <c r="D131" s="15">
        <f t="shared" si="28"/>
        <v>0.69790610469194103</v>
      </c>
      <c r="E131" s="51"/>
      <c r="F131" s="51"/>
      <c r="G131" s="93">
        <f>G125/G118*10</f>
        <v>53.106796116504853</v>
      </c>
      <c r="H131" s="93">
        <f t="shared" ref="H131" si="53">H125/H118*10</f>
        <v>46.875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4">S125/S118*10</f>
        <v>45.588235294117645</v>
      </c>
      <c r="T131" s="93">
        <f t="shared" si="54"/>
        <v>78</v>
      </c>
      <c r="U131" s="93"/>
      <c r="V131" s="93"/>
      <c r="W131" s="93"/>
      <c r="X131" s="93">
        <f t="shared" si="54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5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4810</v>
      </c>
      <c r="D133" s="15">
        <f t="shared" si="55"/>
        <v>2.193342453260374</v>
      </c>
      <c r="E133" s="48">
        <f t="shared" ref="E133:Y133" si="56">(E111-E132)/2</f>
        <v>159</v>
      </c>
      <c r="F133" s="48">
        <f t="shared" si="56"/>
        <v>50</v>
      </c>
      <c r="G133" s="48">
        <f t="shared" si="56"/>
        <v>451</v>
      </c>
      <c r="H133" s="48">
        <f t="shared" si="56"/>
        <v>468</v>
      </c>
      <c r="I133" s="48">
        <f t="shared" si="56"/>
        <v>388</v>
      </c>
      <c r="J133" s="48">
        <f t="shared" si="56"/>
        <v>175.5</v>
      </c>
      <c r="K133" s="48">
        <f t="shared" si="56"/>
        <v>207.5</v>
      </c>
      <c r="L133" s="48">
        <f t="shared" si="56"/>
        <v>604</v>
      </c>
      <c r="M133" s="48">
        <f t="shared" si="56"/>
        <v>255.5</v>
      </c>
      <c r="N133" s="48">
        <f t="shared" si="56"/>
        <v>94.5</v>
      </c>
      <c r="O133" s="48">
        <f t="shared" si="56"/>
        <v>320</v>
      </c>
      <c r="P133" s="48">
        <f t="shared" si="56"/>
        <v>81</v>
      </c>
      <c r="Q133" s="48">
        <f t="shared" si="56"/>
        <v>149</v>
      </c>
      <c r="R133" s="48">
        <f t="shared" si="56"/>
        <v>193.5</v>
      </c>
      <c r="S133" s="48">
        <f t="shared" si="56"/>
        <v>72</v>
      </c>
      <c r="T133" s="48">
        <f t="shared" si="56"/>
        <v>480</v>
      </c>
      <c r="U133" s="48">
        <f t="shared" si="56"/>
        <v>47.5</v>
      </c>
      <c r="V133" s="48">
        <f t="shared" si="56"/>
        <v>82.5</v>
      </c>
      <c r="W133" s="48">
        <f t="shared" si="56"/>
        <v>311.5</v>
      </c>
      <c r="X133" s="48">
        <f t="shared" si="56"/>
        <v>159</v>
      </c>
      <c r="Y133" s="48">
        <f t="shared" si="56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5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7">SUM(E135:Y135)</f>
        <v>0</v>
      </c>
      <c r="D135" s="15" t="e">
        <f t="shared" si="55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9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5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439</v>
      </c>
      <c r="D137" s="15"/>
      <c r="E137" s="48"/>
      <c r="F137" s="48"/>
      <c r="G137" s="93"/>
      <c r="H137" s="93">
        <v>34</v>
      </c>
      <c r="I137" s="93"/>
      <c r="J137" s="93"/>
      <c r="K137" s="93">
        <v>90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v>9</v>
      </c>
      <c r="U137" s="93"/>
      <c r="V137" s="93"/>
      <c r="W137" s="93">
        <v>52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5261</v>
      </c>
      <c r="D138" s="15">
        <f t="shared" si="55"/>
        <v>1.0749897834082549</v>
      </c>
      <c r="E138" s="48">
        <v>158</v>
      </c>
      <c r="F138" s="48">
        <f t="shared" ref="F138:Y138" si="58">F136-F137</f>
        <v>162</v>
      </c>
      <c r="G138" s="48">
        <f t="shared" si="58"/>
        <v>803</v>
      </c>
      <c r="H138" s="48">
        <f>377-H137</f>
        <v>343</v>
      </c>
      <c r="I138" s="48">
        <f t="shared" si="58"/>
        <v>10</v>
      </c>
      <c r="J138" s="48">
        <f t="shared" si="58"/>
        <v>144</v>
      </c>
      <c r="K138" s="48">
        <v>607.5</v>
      </c>
      <c r="L138" s="48">
        <f t="shared" si="58"/>
        <v>739</v>
      </c>
      <c r="M138" s="48">
        <f t="shared" si="58"/>
        <v>217</v>
      </c>
      <c r="N138" s="48">
        <f t="shared" si="58"/>
        <v>30</v>
      </c>
      <c r="O138" s="48">
        <v>194</v>
      </c>
      <c r="P138" s="48">
        <f t="shared" si="58"/>
        <v>232</v>
      </c>
      <c r="Q138" s="48">
        <v>14</v>
      </c>
      <c r="R138" s="48">
        <f t="shared" si="58"/>
        <v>679</v>
      </c>
      <c r="S138" s="48">
        <f t="shared" si="58"/>
        <v>154</v>
      </c>
      <c r="T138" s="48">
        <v>50</v>
      </c>
      <c r="U138" s="48">
        <f t="shared" si="58"/>
        <v>115</v>
      </c>
      <c r="V138" s="48">
        <v>30.5</v>
      </c>
      <c r="W138" s="48">
        <f>W136-W137</f>
        <v>299</v>
      </c>
      <c r="X138" s="48">
        <f t="shared" si="58"/>
        <v>383</v>
      </c>
      <c r="Y138" s="48">
        <f t="shared" si="58"/>
        <v>0</v>
      </c>
      <c r="Z138" s="70"/>
    </row>
    <row r="139" spans="1:26" s="158" customFormat="1" ht="30" customHeight="1" outlineLevel="1" x14ac:dyDescent="0.2">
      <c r="A139" s="52" t="s">
        <v>105</v>
      </c>
      <c r="B139" s="23">
        <v>4894</v>
      </c>
      <c r="C139" s="27">
        <f>SUM(E139:Y139)</f>
        <v>5005</v>
      </c>
      <c r="D139" s="15">
        <f t="shared" ref="D139:D145" si="59">C139/B139</f>
        <v>1.0226808336738864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517.5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594</v>
      </c>
      <c r="S139" s="93">
        <v>154</v>
      </c>
      <c r="T139" s="93">
        <v>45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0.95134004942026229</v>
      </c>
      <c r="D140" s="15">
        <f t="shared" si="59"/>
        <v>0.95134004942026229</v>
      </c>
      <c r="E140" s="34">
        <f>E139/E138</f>
        <v>1</v>
      </c>
      <c r="F140" s="34">
        <f t="shared" ref="F140:X140" si="60">F139/F138</f>
        <v>0.33333333333333331</v>
      </c>
      <c r="G140" s="34">
        <f t="shared" si="60"/>
        <v>0.9738480697384807</v>
      </c>
      <c r="H140" s="34">
        <f t="shared" si="60"/>
        <v>1</v>
      </c>
      <c r="I140" s="34">
        <f t="shared" si="60"/>
        <v>1</v>
      </c>
      <c r="J140" s="34">
        <f t="shared" si="60"/>
        <v>1</v>
      </c>
      <c r="K140" s="34">
        <f t="shared" si="60"/>
        <v>0.85185185185185186</v>
      </c>
      <c r="L140" s="34">
        <f t="shared" si="60"/>
        <v>1</v>
      </c>
      <c r="M140" s="34">
        <f t="shared" si="60"/>
        <v>1</v>
      </c>
      <c r="N140" s="34">
        <f t="shared" si="60"/>
        <v>1</v>
      </c>
      <c r="O140" s="34">
        <f t="shared" si="60"/>
        <v>1</v>
      </c>
      <c r="P140" s="34">
        <f t="shared" si="60"/>
        <v>1</v>
      </c>
      <c r="Q140" s="34">
        <f t="shared" si="60"/>
        <v>1</v>
      </c>
      <c r="R140" s="34">
        <f t="shared" si="60"/>
        <v>0.8748159057437408</v>
      </c>
      <c r="S140" s="34">
        <f t="shared" si="60"/>
        <v>1</v>
      </c>
      <c r="T140" s="34">
        <f t="shared" si="60"/>
        <v>0.9</v>
      </c>
      <c r="U140" s="34">
        <f t="shared" si="60"/>
        <v>1</v>
      </c>
      <c r="V140" s="34">
        <f t="shared" si="60"/>
        <v>0.77049180327868849</v>
      </c>
      <c r="W140" s="34">
        <f t="shared" si="60"/>
        <v>0.85618729096989965</v>
      </c>
      <c r="X140" s="34">
        <f t="shared" si="60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256</v>
      </c>
      <c r="D141" s="15"/>
      <c r="E141" s="85">
        <f>E138-E139</f>
        <v>0</v>
      </c>
      <c r="F141" s="85">
        <f t="shared" ref="F141:Y141" si="61">F138-F139</f>
        <v>108</v>
      </c>
      <c r="G141" s="85">
        <f t="shared" si="61"/>
        <v>21</v>
      </c>
      <c r="H141" s="85">
        <f t="shared" si="61"/>
        <v>0</v>
      </c>
      <c r="I141" s="85">
        <f t="shared" si="61"/>
        <v>0</v>
      </c>
      <c r="J141" s="85">
        <f t="shared" si="61"/>
        <v>0</v>
      </c>
      <c r="K141" s="85">
        <f>K138-K139-K137</f>
        <v>0</v>
      </c>
      <c r="L141" s="85">
        <f t="shared" si="61"/>
        <v>0</v>
      </c>
      <c r="M141" s="85">
        <f t="shared" si="61"/>
        <v>0</v>
      </c>
      <c r="N141" s="85">
        <f t="shared" si="61"/>
        <v>0</v>
      </c>
      <c r="O141" s="85">
        <f>O138-O139</f>
        <v>0</v>
      </c>
      <c r="P141" s="85">
        <f t="shared" si="61"/>
        <v>0</v>
      </c>
      <c r="Q141" s="85">
        <f t="shared" si="61"/>
        <v>0</v>
      </c>
      <c r="R141" s="85">
        <f>R138-R139</f>
        <v>85</v>
      </c>
      <c r="S141" s="85">
        <f t="shared" si="61"/>
        <v>0</v>
      </c>
      <c r="T141" s="85">
        <f t="shared" si="61"/>
        <v>5</v>
      </c>
      <c r="U141" s="85">
        <f t="shared" si="61"/>
        <v>0</v>
      </c>
      <c r="V141" s="85">
        <f t="shared" si="61"/>
        <v>7</v>
      </c>
      <c r="W141" s="85">
        <f t="shared" si="61"/>
        <v>43</v>
      </c>
      <c r="X141" s="85">
        <f t="shared" si="61"/>
        <v>0</v>
      </c>
      <c r="Y141" s="85">
        <f t="shared" si="61"/>
        <v>0</v>
      </c>
      <c r="Z141" s="171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9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8" customFormat="1" ht="30" customHeight="1" x14ac:dyDescent="0.2">
      <c r="A143" s="31" t="s">
        <v>106</v>
      </c>
      <c r="B143" s="23">
        <v>95653</v>
      </c>
      <c r="C143" s="27">
        <f>SUM(E143:Y143)</f>
        <v>121233.5</v>
      </c>
      <c r="D143" s="15">
        <f t="shared" si="59"/>
        <v>1.2674301903756287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12121</v>
      </c>
      <c r="L143" s="93">
        <v>20130</v>
      </c>
      <c r="M143" s="93">
        <v>4389</v>
      </c>
      <c r="N143" s="93">
        <v>636</v>
      </c>
      <c r="O143" s="93">
        <v>3291</v>
      </c>
      <c r="P143" s="93">
        <v>5129</v>
      </c>
      <c r="Q143" s="93">
        <v>324</v>
      </c>
      <c r="R143" s="93">
        <v>13187</v>
      </c>
      <c r="S143" s="93">
        <v>3449</v>
      </c>
      <c r="T143" s="93">
        <v>907.5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2">E143/E142</f>
        <v>#DIV/0!</v>
      </c>
      <c r="F144" s="29" t="e">
        <f t="shared" si="62"/>
        <v>#DIV/0!</v>
      </c>
      <c r="G144" s="93" t="e">
        <f t="shared" si="62"/>
        <v>#DIV/0!</v>
      </c>
      <c r="H144" s="93" t="e">
        <f t="shared" si="62"/>
        <v>#DIV/0!</v>
      </c>
      <c r="I144" s="93" t="e">
        <f t="shared" si="62"/>
        <v>#DIV/0!</v>
      </c>
      <c r="J144" s="93" t="e">
        <f t="shared" si="62"/>
        <v>#DIV/0!</v>
      </c>
      <c r="K144" s="93" t="e">
        <f t="shared" si="62"/>
        <v>#DIV/0!</v>
      </c>
      <c r="L144" s="93" t="e">
        <f t="shared" si="62"/>
        <v>#DIV/0!</v>
      </c>
      <c r="M144" s="93" t="e">
        <f t="shared" si="62"/>
        <v>#DIV/0!</v>
      </c>
      <c r="N144" s="93" t="e">
        <f t="shared" si="62"/>
        <v>#DIV/0!</v>
      </c>
      <c r="O144" s="93" t="e">
        <f t="shared" si="62"/>
        <v>#DIV/0!</v>
      </c>
      <c r="P144" s="93" t="e">
        <f t="shared" si="62"/>
        <v>#DIV/0!</v>
      </c>
      <c r="Q144" s="93" t="e">
        <f t="shared" si="62"/>
        <v>#DIV/0!</v>
      </c>
      <c r="R144" s="93" t="e">
        <f t="shared" si="62"/>
        <v>#DIV/0!</v>
      </c>
      <c r="S144" s="93" t="e">
        <f t="shared" si="62"/>
        <v>#DIV/0!</v>
      </c>
      <c r="T144" s="93" t="e">
        <f t="shared" si="62"/>
        <v>#DIV/0!</v>
      </c>
      <c r="U144" s="93" t="e">
        <f t="shared" si="62"/>
        <v>#DIV/0!</v>
      </c>
      <c r="V144" s="93" t="e">
        <f t="shared" si="62"/>
        <v>#DIV/0!</v>
      </c>
      <c r="W144" s="93" t="e">
        <f t="shared" si="62"/>
        <v>#DIV/0!</v>
      </c>
      <c r="X144" s="93" t="e">
        <f t="shared" si="62"/>
        <v>#DIV/0!</v>
      </c>
      <c r="Y144" s="93" t="e">
        <f t="shared" si="62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242.22477522477521</v>
      </c>
      <c r="D145" s="15">
        <f t="shared" si="59"/>
        <v>1.2393213489906747</v>
      </c>
      <c r="E145" s="162">
        <f t="shared" ref="E145" si="63">E143/E139*10</f>
        <v>179.62025316455697</v>
      </c>
      <c r="F145" s="162">
        <f t="shared" ref="F145:G145" si="64">F143/F139*10</f>
        <v>180.92592592592592</v>
      </c>
      <c r="G145" s="162">
        <f t="shared" si="64"/>
        <v>283.08184143222502</v>
      </c>
      <c r="H145" s="162">
        <f>H143/H139*10</f>
        <v>250.20408163265304</v>
      </c>
      <c r="I145" s="162">
        <f>I143/I139*10</f>
        <v>180</v>
      </c>
      <c r="J145" s="162">
        <f>J143/J139*10</f>
        <v>237.98611111111111</v>
      </c>
      <c r="K145" s="162">
        <f>K143/K139*10</f>
        <v>234.2222222222222</v>
      </c>
      <c r="L145" s="162">
        <f>L143/L139*10</f>
        <v>272.39512855209745</v>
      </c>
      <c r="M145" s="162">
        <f t="shared" ref="M145:R145" si="65">M143/M139*10</f>
        <v>202.25806451612902</v>
      </c>
      <c r="N145" s="162">
        <f t="shared" si="65"/>
        <v>212</v>
      </c>
      <c r="O145" s="162">
        <f t="shared" si="65"/>
        <v>169.63917525773195</v>
      </c>
      <c r="P145" s="162">
        <f t="shared" si="65"/>
        <v>221.07758620689654</v>
      </c>
      <c r="Q145" s="162">
        <f t="shared" si="65"/>
        <v>231.42857142857142</v>
      </c>
      <c r="R145" s="162">
        <f t="shared" si="65"/>
        <v>222.00336700336698</v>
      </c>
      <c r="S145" s="162">
        <f>S143/S139*10</f>
        <v>223.96103896103895</v>
      </c>
      <c r="T145" s="162">
        <f>T143/T139*10</f>
        <v>201.66666666666669</v>
      </c>
      <c r="U145" s="162">
        <f t="shared" ref="U145:V145" si="66">U143/U139*10</f>
        <v>200.95652173913044</v>
      </c>
      <c r="V145" s="162">
        <f t="shared" si="66"/>
        <v>185.10638297872339</v>
      </c>
      <c r="W145" s="162">
        <f>W143/W139*10</f>
        <v>247.8515625</v>
      </c>
      <c r="X145" s="162">
        <f>X143/X139*10</f>
        <v>272.53263707571801</v>
      </c>
      <c r="Y145" s="162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15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/>
      <c r="D148" s="15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93.7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806</v>
      </c>
      <c r="C150" s="154">
        <f>SUM(E150:Y150)</f>
        <v>848.1</v>
      </c>
      <c r="D150" s="15">
        <f t="shared" ref="D150:D199" si="67">C150/B150</f>
        <v>1.0522332506203473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106.7</v>
      </c>
      <c r="L150" s="93">
        <v>91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18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0.94823529411764707</v>
      </c>
      <c r="C151" s="32">
        <f>C150/C149</f>
        <v>0.88205928237129483</v>
      </c>
      <c r="D151" s="15">
        <f t="shared" si="67"/>
        <v>0.93021140200446728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0.84214680347277038</v>
      </c>
      <c r="L151" s="29">
        <f t="shared" ref="L151:Y151" si="68">L150/L149</f>
        <v>0.97118463180362857</v>
      </c>
      <c r="M151" s="29">
        <f t="shared" si="68"/>
        <v>1</v>
      </c>
      <c r="N151" s="29">
        <f t="shared" si="68"/>
        <v>1</v>
      </c>
      <c r="O151" s="29">
        <f t="shared" si="68"/>
        <v>1</v>
      </c>
      <c r="P151" s="29">
        <f t="shared" si="68"/>
        <v>0.8527131782945736</v>
      </c>
      <c r="Q151" s="29"/>
      <c r="R151" s="29">
        <f t="shared" si="68"/>
        <v>1</v>
      </c>
      <c r="S151" s="29">
        <f t="shared" si="68"/>
        <v>0.80555555555555558</v>
      </c>
      <c r="T151" s="29">
        <f t="shared" si="68"/>
        <v>0.8571428571428571</v>
      </c>
      <c r="U151" s="29"/>
      <c r="V151" s="29">
        <f t="shared" si="68"/>
        <v>1</v>
      </c>
      <c r="W151" s="29">
        <f t="shared" si="68"/>
        <v>1</v>
      </c>
      <c r="X151" s="29">
        <f t="shared" si="68"/>
        <v>1</v>
      </c>
      <c r="Y151" s="29">
        <f t="shared" si="68"/>
        <v>1</v>
      </c>
    </row>
    <row r="152" spans="1:26" s="12" customFormat="1" ht="31.15" hidden="1" customHeight="1" x14ac:dyDescent="0.2">
      <c r="A152" s="13" t="s">
        <v>183</v>
      </c>
      <c r="B152" s="93"/>
      <c r="C152" s="93"/>
      <c r="D152" s="15" t="e">
        <f t="shared" si="67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25703</v>
      </c>
      <c r="C153" s="27">
        <f>SUM(E153:Y153)</f>
        <v>30747.360000000001</v>
      </c>
      <c r="D153" s="15">
        <f t="shared" si="67"/>
        <v>1.1962556899972765</v>
      </c>
      <c r="E153" s="93">
        <v>837</v>
      </c>
      <c r="F153" s="93">
        <v>4164</v>
      </c>
      <c r="G153" s="93">
        <v>2400</v>
      </c>
      <c r="H153" s="93"/>
      <c r="I153" s="93">
        <v>143</v>
      </c>
      <c r="J153" s="93">
        <v>224</v>
      </c>
      <c r="K153" s="93">
        <v>5518</v>
      </c>
      <c r="L153" s="93">
        <v>3135</v>
      </c>
      <c r="M153" s="93">
        <v>1245</v>
      </c>
      <c r="N153" s="93">
        <v>230</v>
      </c>
      <c r="O153" s="93">
        <v>708.4</v>
      </c>
      <c r="P153" s="93">
        <v>3850</v>
      </c>
      <c r="Q153" s="93"/>
      <c r="R153" s="93">
        <v>94.96</v>
      </c>
      <c r="S153" s="93">
        <v>1293</v>
      </c>
      <c r="T153" s="93">
        <v>1420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7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9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318.89578163771711</v>
      </c>
      <c r="C155" s="56">
        <f>C153/C150*10</f>
        <v>362.54403961796959</v>
      </c>
      <c r="D155" s="15">
        <f t="shared" si="67"/>
        <v>1.1368731118238473</v>
      </c>
      <c r="E155" s="55">
        <f>E153/E150*10</f>
        <v>380.4545454545455</v>
      </c>
      <c r="F155" s="55">
        <f t="shared" ref="F155:G155" si="70">F153/F150*10</f>
        <v>484.18604651162786</v>
      </c>
      <c r="G155" s="55">
        <f t="shared" si="70"/>
        <v>278.09965237543457</v>
      </c>
      <c r="H155" s="55"/>
      <c r="I155" s="55">
        <f t="shared" ref="I155:N155" si="71">I153/I150*10</f>
        <v>89.375</v>
      </c>
      <c r="J155" s="55">
        <f t="shared" si="71"/>
        <v>320</v>
      </c>
      <c r="K155" s="55">
        <f t="shared" si="71"/>
        <v>517.15089034676657</v>
      </c>
      <c r="L155" s="55">
        <f>L153/L150*10</f>
        <v>344.50549450549454</v>
      </c>
      <c r="M155" s="55">
        <f t="shared" si="71"/>
        <v>264.89361702127661</v>
      </c>
      <c r="N155" s="55">
        <f t="shared" si="71"/>
        <v>95.833333333333343</v>
      </c>
      <c r="O155" s="55">
        <f t="shared" ref="O155:P155" si="72">O153/O150*10</f>
        <v>253</v>
      </c>
      <c r="P155" s="55">
        <f t="shared" si="72"/>
        <v>350</v>
      </c>
      <c r="Q155" s="55"/>
      <c r="R155" s="55">
        <f t="shared" ref="R155:Y155" si="73">R153/R150*10</f>
        <v>133.74647887323943</v>
      </c>
      <c r="S155" s="55">
        <f t="shared" si="73"/>
        <v>445.86206896551721</v>
      </c>
      <c r="T155" s="55">
        <f t="shared" si="73"/>
        <v>788.88888888888891</v>
      </c>
      <c r="U155" s="55"/>
      <c r="V155" s="55">
        <f t="shared" si="73"/>
        <v>186.36363636363637</v>
      </c>
      <c r="W155" s="55">
        <f t="shared" si="73"/>
        <v>455.78947368421052</v>
      </c>
      <c r="X155" s="55">
        <f t="shared" si="73"/>
        <v>160.34482758620692</v>
      </c>
      <c r="Y155" s="55">
        <f t="shared" si="73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44</v>
      </c>
      <c r="C156" s="85">
        <f>SUM(E156:Y156)</f>
        <v>51.7</v>
      </c>
      <c r="D156" s="15"/>
      <c r="E156" s="165">
        <f>E149-E150</f>
        <v>0</v>
      </c>
      <c r="F156" s="165">
        <f t="shared" ref="F156:Y156" si="74">F149-F150</f>
        <v>0</v>
      </c>
      <c r="G156" s="165">
        <f>G149-G150</f>
        <v>0</v>
      </c>
      <c r="H156" s="165">
        <f>H149-H150</f>
        <v>0</v>
      </c>
      <c r="I156" s="165">
        <f t="shared" si="74"/>
        <v>0</v>
      </c>
      <c r="J156" s="165">
        <f t="shared" si="74"/>
        <v>0</v>
      </c>
      <c r="K156" s="165">
        <f t="shared" si="74"/>
        <v>20</v>
      </c>
      <c r="L156" s="165">
        <f t="shared" si="74"/>
        <v>2.7000000000000028</v>
      </c>
      <c r="M156" s="165">
        <f t="shared" si="74"/>
        <v>0</v>
      </c>
      <c r="N156" s="165">
        <f t="shared" si="74"/>
        <v>0</v>
      </c>
      <c r="O156" s="165">
        <f t="shared" si="74"/>
        <v>0</v>
      </c>
      <c r="P156" s="165">
        <f t="shared" si="74"/>
        <v>19</v>
      </c>
      <c r="Q156" s="165">
        <f t="shared" si="74"/>
        <v>0</v>
      </c>
      <c r="R156" s="165">
        <f t="shared" si="74"/>
        <v>0</v>
      </c>
      <c r="S156" s="165">
        <f t="shared" si="74"/>
        <v>7</v>
      </c>
      <c r="T156" s="165">
        <f t="shared" si="74"/>
        <v>3</v>
      </c>
      <c r="U156" s="165">
        <f t="shared" si="74"/>
        <v>0</v>
      </c>
      <c r="V156" s="165">
        <f t="shared" si="74"/>
        <v>0</v>
      </c>
      <c r="W156" s="165">
        <f t="shared" si="74"/>
        <v>0</v>
      </c>
      <c r="X156" s="165">
        <f t="shared" si="74"/>
        <v>0</v>
      </c>
      <c r="Y156" s="165">
        <f t="shared" si="74"/>
        <v>0</v>
      </c>
      <c r="Z156" s="173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7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8323.5</v>
      </c>
      <c r="D158" s="15">
        <f t="shared" si="67"/>
        <v>1.4417980252901437</v>
      </c>
      <c r="E158" s="36"/>
      <c r="F158" s="35"/>
      <c r="G158" s="35">
        <v>8129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149.43447037701975</v>
      </c>
      <c r="D159" s="15">
        <f>C159/B159</f>
        <v>1.4055589366832102</v>
      </c>
      <c r="E159" s="36"/>
      <c r="F159" s="55"/>
      <c r="G159" s="55">
        <f>G158/G157*10</f>
        <v>149.98154981549814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5">R158/R157*10</f>
        <v>25</v>
      </c>
      <c r="S159" s="55"/>
      <c r="T159" s="55"/>
      <c r="U159" s="55">
        <f t="shared" ref="U159:Y159" si="76">U158/U157*10</f>
        <v>180</v>
      </c>
      <c r="V159" s="55"/>
      <c r="W159" s="55"/>
      <c r="X159" s="55"/>
      <c r="Y159" s="55">
        <f t="shared" si="76"/>
        <v>60</v>
      </c>
    </row>
    <row r="160" spans="1:26" s="12" customFormat="1" ht="30" hidden="1" customHeight="1" x14ac:dyDescent="0.2">
      <c r="A160" s="11" t="s">
        <v>216</v>
      </c>
      <c r="B160" s="56"/>
      <c r="C160" s="154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4"/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4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4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7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4">
        <f>B168+B171+B188</f>
        <v>12403</v>
      </c>
      <c r="C164" s="154">
        <f>C168+C171+C188+C174</f>
        <v>25728.399999999998</v>
      </c>
      <c r="D164" s="154">
        <f t="shared" ref="D164:O164" si="78">D168+D171+D188+D174</f>
        <v>6.9772902614739403</v>
      </c>
      <c r="E164" s="164">
        <f>E168+E171+E188+E174+E183</f>
        <v>5950</v>
      </c>
      <c r="F164" s="164">
        <f>F168+F171+F188+F174</f>
        <v>294</v>
      </c>
      <c r="G164" s="164">
        <f>G168+G171+G188+G174+G183</f>
        <v>768</v>
      </c>
      <c r="H164" s="164">
        <f t="shared" si="78"/>
        <v>1044</v>
      </c>
      <c r="I164" s="164">
        <f t="shared" si="78"/>
        <v>889</v>
      </c>
      <c r="J164" s="164">
        <f>J168+J188+J183+J171</f>
        <v>3855</v>
      </c>
      <c r="K164" s="164">
        <f t="shared" si="78"/>
        <v>114</v>
      </c>
      <c r="L164" s="164">
        <f>L168+L171+L188+L174+L183</f>
        <v>533.29999999999995</v>
      </c>
      <c r="M164" s="164">
        <f t="shared" si="78"/>
        <v>1069</v>
      </c>
      <c r="N164" s="164">
        <f t="shared" si="78"/>
        <v>131</v>
      </c>
      <c r="O164" s="164">
        <f t="shared" si="78"/>
        <v>650</v>
      </c>
      <c r="P164" s="164">
        <f t="shared" ref="P164:W164" si="79">P168+P171+P188+P174+P177+P183</f>
        <v>1189</v>
      </c>
      <c r="Q164" s="164">
        <f>Q168+Q171+Q188+Q174+Q177+Q183</f>
        <v>4242</v>
      </c>
      <c r="R164" s="164">
        <f t="shared" si="79"/>
        <v>525.5</v>
      </c>
      <c r="S164" s="164">
        <f t="shared" si="79"/>
        <v>1005.6</v>
      </c>
      <c r="T164" s="164">
        <f t="shared" si="79"/>
        <v>883</v>
      </c>
      <c r="U164" s="164">
        <f t="shared" si="79"/>
        <v>834</v>
      </c>
      <c r="V164" s="164">
        <f t="shared" si="79"/>
        <v>522</v>
      </c>
      <c r="W164" s="164">
        <f t="shared" si="79"/>
        <v>1453</v>
      </c>
      <c r="X164" s="164">
        <f>X168+X171+X188+X174+X177+X183</f>
        <v>1377</v>
      </c>
      <c r="Y164" s="164">
        <f>Y168+Y171+Y188+Y174+Y177+Y183</f>
        <v>2</v>
      </c>
    </row>
    <row r="165" spans="1:26" s="12" customFormat="1" ht="31.5" customHeight="1" x14ac:dyDescent="0.2">
      <c r="A165" s="150" t="s">
        <v>211</v>
      </c>
      <c r="B165" s="154">
        <f>B169+B172+B189</f>
        <v>10047</v>
      </c>
      <c r="C165" s="154">
        <f>C169+C172+C189+C175</f>
        <v>32380.35</v>
      </c>
      <c r="D165" s="15">
        <f t="shared" ref="D165:D166" si="80">C165/B165</f>
        <v>3.2228874290833085</v>
      </c>
      <c r="E165" s="54">
        <f>E169+E172+E175+E189+E178+E184</f>
        <v>8117</v>
      </c>
      <c r="F165" s="54">
        <f t="shared" ref="F165" si="81">F169+F172+F175+F189+F178+F184</f>
        <v>510</v>
      </c>
      <c r="G165" s="54">
        <f>G169+G172+G175+G189+G178+G184</f>
        <v>1147</v>
      </c>
      <c r="H165" s="54">
        <f t="shared" ref="H165:X165" si="82">H169+H172+H175+H189+H178+H184</f>
        <v>1326</v>
      </c>
      <c r="I165" s="54">
        <f t="shared" si="82"/>
        <v>732</v>
      </c>
      <c r="J165" s="54">
        <f t="shared" si="82"/>
        <v>3120</v>
      </c>
      <c r="K165" s="54">
        <f t="shared" si="82"/>
        <v>110</v>
      </c>
      <c r="L165" s="54">
        <f t="shared" si="82"/>
        <v>800.12</v>
      </c>
      <c r="M165" s="54">
        <f t="shared" si="82"/>
        <v>1046</v>
      </c>
      <c r="N165" s="54">
        <f t="shared" si="82"/>
        <v>79</v>
      </c>
      <c r="O165" s="54">
        <f t="shared" si="82"/>
        <v>735</v>
      </c>
      <c r="P165" s="54">
        <f t="shared" si="82"/>
        <v>1697</v>
      </c>
      <c r="Q165" s="54">
        <f t="shared" si="82"/>
        <v>5357</v>
      </c>
      <c r="R165" s="54">
        <f t="shared" si="82"/>
        <v>532.65000000000009</v>
      </c>
      <c r="S165" s="54">
        <f t="shared" si="82"/>
        <v>2262.6999999999998</v>
      </c>
      <c r="T165" s="54">
        <f t="shared" si="82"/>
        <v>783</v>
      </c>
      <c r="U165" s="54">
        <f t="shared" si="82"/>
        <v>1468</v>
      </c>
      <c r="V165" s="54">
        <f t="shared" si="82"/>
        <v>522</v>
      </c>
      <c r="W165" s="54">
        <f t="shared" si="82"/>
        <v>1741</v>
      </c>
      <c r="X165" s="54">
        <f t="shared" si="82"/>
        <v>2605</v>
      </c>
      <c r="Y165" s="54">
        <f t="shared" ref="Y165" si="83">Y169+Y172+Y175+Y189+Y178+Y184</f>
        <v>7</v>
      </c>
    </row>
    <row r="166" spans="1:26" s="12" customFormat="1" ht="30" customHeight="1" x14ac:dyDescent="0.2">
      <c r="A166" s="31" t="s">
        <v>98</v>
      </c>
      <c r="B166" s="56">
        <f>B165/B164*10</f>
        <v>8.100459566233976</v>
      </c>
      <c r="C166" s="56">
        <f>C165/C164*10</f>
        <v>12.585450319491303</v>
      </c>
      <c r="D166" s="15">
        <f t="shared" si="80"/>
        <v>1.553671148727487</v>
      </c>
      <c r="E166" s="55">
        <f t="shared" ref="E166:X166" si="84">E165/E164*10</f>
        <v>13.64201680672269</v>
      </c>
      <c r="F166" s="55">
        <f t="shared" si="84"/>
        <v>17.346938775510203</v>
      </c>
      <c r="G166" s="55">
        <f t="shared" si="84"/>
        <v>14.934895833333332</v>
      </c>
      <c r="H166" s="55">
        <f t="shared" si="84"/>
        <v>12.701149425287356</v>
      </c>
      <c r="I166" s="55">
        <f t="shared" si="84"/>
        <v>8.2339707536557931</v>
      </c>
      <c r="J166" s="55">
        <f t="shared" si="84"/>
        <v>8.0933852140077818</v>
      </c>
      <c r="K166" s="55">
        <f t="shared" si="84"/>
        <v>9.6491228070175445</v>
      </c>
      <c r="L166" s="55">
        <f t="shared" si="84"/>
        <v>15.003187699231205</v>
      </c>
      <c r="M166" s="55">
        <f t="shared" si="84"/>
        <v>9.7848456501403174</v>
      </c>
      <c r="N166" s="55">
        <f t="shared" si="84"/>
        <v>6.0305343511450378</v>
      </c>
      <c r="O166" s="55">
        <f t="shared" si="84"/>
        <v>11.307692307692307</v>
      </c>
      <c r="P166" s="55">
        <f t="shared" si="84"/>
        <v>14.272497897392766</v>
      </c>
      <c r="Q166" s="55">
        <f t="shared" si="84"/>
        <v>12.62847713342763</v>
      </c>
      <c r="R166" s="55">
        <f t="shared" si="84"/>
        <v>10.136060894386301</v>
      </c>
      <c r="S166" s="55">
        <f t="shared" si="84"/>
        <v>22.500994431185362</v>
      </c>
      <c r="T166" s="55">
        <f t="shared" si="84"/>
        <v>8.867497168742922</v>
      </c>
      <c r="U166" s="55">
        <f t="shared" si="84"/>
        <v>17.601918465227818</v>
      </c>
      <c r="V166" s="55">
        <f t="shared" si="84"/>
        <v>10</v>
      </c>
      <c r="W166" s="55">
        <f t="shared" si="84"/>
        <v>11.982105987611838</v>
      </c>
      <c r="X166" s="55">
        <f t="shared" si="84"/>
        <v>18.917937545388526</v>
      </c>
      <c r="Y166" s="55">
        <f t="shared" ref="Y166" si="85">Y165/Y164*10</f>
        <v>35</v>
      </c>
    </row>
    <row r="167" spans="1:26" s="86" customFormat="1" ht="30" hidden="1" customHeight="1" x14ac:dyDescent="0.2">
      <c r="A167" s="84" t="s">
        <v>96</v>
      </c>
      <c r="B167" s="170"/>
      <c r="C167" s="170">
        <f>SUM(E167:Y167)</f>
        <v>7268.1</v>
      </c>
      <c r="D167" s="169"/>
      <c r="E167" s="165">
        <f t="shared" ref="E167:U167" si="86">E163-E164</f>
        <v>500</v>
      </c>
      <c r="F167" s="165">
        <f t="shared" si="86"/>
        <v>285</v>
      </c>
      <c r="G167" s="165">
        <f>G163-G164</f>
        <v>394.59999999999991</v>
      </c>
      <c r="H167" s="165">
        <f>H163-H164</f>
        <v>0</v>
      </c>
      <c r="I167" s="165">
        <f t="shared" si="86"/>
        <v>100</v>
      </c>
      <c r="J167" s="165">
        <f t="shared" si="86"/>
        <v>1698</v>
      </c>
      <c r="K167" s="165">
        <f t="shared" si="86"/>
        <v>280</v>
      </c>
      <c r="L167" s="165">
        <f t="shared" si="86"/>
        <v>947</v>
      </c>
      <c r="M167" s="165">
        <f t="shared" si="86"/>
        <v>0</v>
      </c>
      <c r="N167" s="165">
        <f t="shared" si="86"/>
        <v>87</v>
      </c>
      <c r="O167" s="165">
        <f t="shared" si="86"/>
        <v>0</v>
      </c>
      <c r="P167" s="165">
        <f t="shared" si="86"/>
        <v>0</v>
      </c>
      <c r="Q167" s="165">
        <f t="shared" si="86"/>
        <v>1036</v>
      </c>
      <c r="R167" s="165">
        <f>R163-R164</f>
        <v>0</v>
      </c>
      <c r="S167" s="165">
        <f t="shared" si="86"/>
        <v>0</v>
      </c>
      <c r="T167" s="165">
        <f t="shared" si="86"/>
        <v>291.5</v>
      </c>
      <c r="U167" s="165">
        <f t="shared" si="86"/>
        <v>1421</v>
      </c>
      <c r="V167" s="165">
        <f>V160-V164</f>
        <v>0</v>
      </c>
      <c r="W167" s="165">
        <f>W163-W164</f>
        <v>0</v>
      </c>
      <c r="X167" s="165">
        <f>X163-X164</f>
        <v>0</v>
      </c>
      <c r="Y167" s="165">
        <f>Y163-Y164</f>
        <v>228</v>
      </c>
      <c r="Z167" s="172"/>
    </row>
    <row r="168" spans="1:26" s="153" customFormat="1" ht="30" customHeight="1" x14ac:dyDescent="0.2">
      <c r="A168" s="52" t="s">
        <v>111</v>
      </c>
      <c r="B168" s="27">
        <v>8315</v>
      </c>
      <c r="C168" s="27">
        <f>SUM(E168:Y168)</f>
        <v>14849.3</v>
      </c>
      <c r="D168" s="15">
        <f t="shared" ref="D168:D170" si="87">C168/B168</f>
        <v>1.785844858689116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/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50" t="s">
        <v>112</v>
      </c>
      <c r="B169" s="23">
        <v>7284</v>
      </c>
      <c r="C169" s="23">
        <f>SUM(E169:Y169)</f>
        <v>21695</v>
      </c>
      <c r="D169" s="15">
        <f t="shared" si="87"/>
        <v>2.9784459088412958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/>
      <c r="L169" s="152">
        <v>158</v>
      </c>
      <c r="M169" s="152"/>
      <c r="N169" s="151"/>
      <c r="O169" s="137">
        <v>735</v>
      </c>
      <c r="P169" s="137">
        <v>1450</v>
      </c>
      <c r="Q169" s="152">
        <v>3309</v>
      </c>
      <c r="R169" s="152">
        <v>298</v>
      </c>
      <c r="S169" s="152">
        <v>2000</v>
      </c>
      <c r="T169" s="152"/>
      <c r="U169" s="152">
        <v>238</v>
      </c>
      <c r="V169" s="152">
        <v>522</v>
      </c>
      <c r="W169" s="152">
        <v>1508</v>
      </c>
      <c r="X169" s="152">
        <v>2215</v>
      </c>
      <c r="Y169" s="151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14.610116301778536</v>
      </c>
      <c r="D170" s="15">
        <f t="shared" si="87"/>
        <v>1.6678077574037415</v>
      </c>
      <c r="E170" s="55">
        <f t="shared" ref="E170:F170" si="88">E169/E168*10</f>
        <v>14.019627887957473</v>
      </c>
      <c r="F170" s="55">
        <f t="shared" si="88"/>
        <v>28</v>
      </c>
      <c r="G170" s="55">
        <f t="shared" ref="G170:J170" si="89">G169/G168*10</f>
        <v>10.25</v>
      </c>
      <c r="H170" s="55">
        <f t="shared" si="89"/>
        <v>10</v>
      </c>
      <c r="I170" s="55">
        <f t="shared" si="89"/>
        <v>6</v>
      </c>
      <c r="J170" s="55">
        <f t="shared" si="89"/>
        <v>8.0018587360594786</v>
      </c>
      <c r="K170" s="55"/>
      <c r="L170" s="55">
        <f t="shared" ref="L170" si="90">L169/L168*10</f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91">S169/S168*10</f>
        <v>28.571428571428573</v>
      </c>
      <c r="T170" s="55"/>
      <c r="U170" s="55">
        <f t="shared" ref="U170:X170" si="92">U169/U168*10</f>
        <v>14</v>
      </c>
      <c r="V170" s="55">
        <f t="shared" si="92"/>
        <v>10</v>
      </c>
      <c r="W170" s="55">
        <f t="shared" si="92"/>
        <v>13.32155477031802</v>
      </c>
      <c r="X170" s="55">
        <f t="shared" si="92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4372.1000000000004</v>
      </c>
      <c r="D172" s="15">
        <f t="shared" si="67"/>
        <v>1.582374230908433</v>
      </c>
      <c r="E172" s="35"/>
      <c r="F172" s="26">
        <v>134</v>
      </c>
      <c r="G172" s="26"/>
      <c r="H172" s="26">
        <v>1025</v>
      </c>
      <c r="I172" s="26">
        <v>410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8.6507716660071239</v>
      </c>
      <c r="D173" s="15">
        <f t="shared" si="67"/>
        <v>1.2799259707070982</v>
      </c>
      <c r="E173" s="51"/>
      <c r="F173" s="51">
        <f t="shared" ref="F173" si="93">F172/F171*10</f>
        <v>10</v>
      </c>
      <c r="G173" s="51"/>
      <c r="H173" s="51">
        <f>H172/H171*10</f>
        <v>13.540290620871861</v>
      </c>
      <c r="I173" s="51">
        <f>I172/I171*10</f>
        <v>7.0567986230636839</v>
      </c>
      <c r="J173" s="51">
        <f t="shared" ref="J173" si="94">J172/J171*10</f>
        <v>7.799009200283086</v>
      </c>
      <c r="K173" s="51">
        <f t="shared" ref="K173:M173" si="95">K172/K171*10</f>
        <v>9.6491228070175445</v>
      </c>
      <c r="L173" s="51"/>
      <c r="M173" s="51">
        <f t="shared" si="95"/>
        <v>9.7848456501403174</v>
      </c>
      <c r="N173" s="51">
        <f t="shared" ref="N173:Q173" si="96">N172/N171*10</f>
        <v>5.9689922480620154</v>
      </c>
      <c r="O173" s="51"/>
      <c r="P173" s="51">
        <f t="shared" si="96"/>
        <v>10</v>
      </c>
      <c r="Q173" s="51">
        <f t="shared" si="96"/>
        <v>1</v>
      </c>
      <c r="R173" s="51">
        <f>R172/R171*10</f>
        <v>6.7</v>
      </c>
      <c r="S173" s="51"/>
      <c r="T173" s="51">
        <f t="shared" ref="T173" si="97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961.1</v>
      </c>
      <c r="D174" s="15">
        <f t="shared" si="67"/>
        <v>3.9551440329218108</v>
      </c>
      <c r="E174" s="51"/>
      <c r="F174" s="51"/>
      <c r="G174" s="51">
        <v>400</v>
      </c>
      <c r="H174" s="51"/>
      <c r="I174" s="26"/>
      <c r="J174" s="51"/>
      <c r="K174" s="51"/>
      <c r="L174" s="51"/>
      <c r="M174" s="51"/>
      <c r="N174" s="51">
        <v>2</v>
      </c>
      <c r="O174" s="51"/>
      <c r="P174" s="51"/>
      <c r="Q174" s="51"/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1788.25</v>
      </c>
      <c r="D175" s="15">
        <f t="shared" si="67"/>
        <v>4.2678997613365155</v>
      </c>
      <c r="E175" s="51"/>
      <c r="F175" s="51"/>
      <c r="G175" s="51">
        <v>720</v>
      </c>
      <c r="H175" s="51"/>
      <c r="I175" s="51"/>
      <c r="J175" s="51"/>
      <c r="K175" s="51"/>
      <c r="L175" s="51"/>
      <c r="M175" s="51"/>
      <c r="N175" s="51">
        <v>2</v>
      </c>
      <c r="O175" s="51"/>
      <c r="P175" s="51"/>
      <c r="Q175" s="51"/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18.606284465716367</v>
      </c>
      <c r="D176" s="15">
        <f t="shared" si="67"/>
        <v>0.8343625320949043</v>
      </c>
      <c r="E176" s="51"/>
      <c r="F176" s="51"/>
      <c r="G176" s="51">
        <f t="shared" ref="G176" si="98">G175/G174*10</f>
        <v>18</v>
      </c>
      <c r="H176" s="51"/>
      <c r="I176" s="51"/>
      <c r="J176" s="51"/>
      <c r="K176" s="51"/>
      <c r="L176" s="51"/>
      <c r="M176" s="51"/>
      <c r="N176" s="51">
        <f t="shared" ref="N176" si="99">N175/N174*10</f>
        <v>10</v>
      </c>
      <c r="O176" s="51"/>
      <c r="P176" s="51"/>
      <c r="Q176" s="51"/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7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7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7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663</v>
      </c>
      <c r="D180" s="15">
        <f t="shared" si="67"/>
        <v>1.0745542949756888</v>
      </c>
      <c r="E180" s="35"/>
      <c r="F180" s="35"/>
      <c r="G180" s="35">
        <v>333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30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19974</v>
      </c>
      <c r="D181" s="15">
        <f t="shared" si="67"/>
        <v>2.7455670103092782</v>
      </c>
      <c r="E181" s="35"/>
      <c r="F181" s="35"/>
      <c r="G181" s="35">
        <v>9624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1050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301.26696832579182</v>
      </c>
      <c r="D182" s="15">
        <f t="shared" si="67"/>
        <v>2.5550751815397055</v>
      </c>
      <c r="E182" s="55"/>
      <c r="F182" s="55"/>
      <c r="G182" s="55">
        <f t="shared" ref="G182" si="100">G181/G180*10</f>
        <v>289.00900900900899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1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1544</v>
      </c>
      <c r="D183" s="15">
        <f t="shared" si="67"/>
        <v>0.77548970366649927</v>
      </c>
      <c r="E183" s="35">
        <v>106</v>
      </c>
      <c r="F183" s="35"/>
      <c r="G183" s="35">
        <v>168</v>
      </c>
      <c r="H183" s="35"/>
      <c r="I183" s="35"/>
      <c r="J183" s="35">
        <v>210</v>
      </c>
      <c r="K183" s="35"/>
      <c r="L183" s="35">
        <v>363</v>
      </c>
      <c r="M183" s="35"/>
      <c r="N183" s="35"/>
      <c r="O183" s="35"/>
      <c r="P183" s="35"/>
      <c r="Q183" s="35"/>
      <c r="R183" s="35">
        <v>105</v>
      </c>
      <c r="S183" s="35"/>
      <c r="T183" s="35"/>
      <c r="U183" s="35">
        <v>410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2232.12</v>
      </c>
      <c r="D184" s="15">
        <f t="shared" si="67"/>
        <v>0.79519771998574984</v>
      </c>
      <c r="E184" s="35">
        <v>212</v>
      </c>
      <c r="F184" s="35"/>
      <c r="G184" s="35">
        <v>222</v>
      </c>
      <c r="H184" s="35"/>
      <c r="I184" s="35"/>
      <c r="J184" s="35">
        <v>168</v>
      </c>
      <c r="K184" s="35"/>
      <c r="L184" s="35">
        <v>642.12</v>
      </c>
      <c r="M184" s="35"/>
      <c r="N184" s="35"/>
      <c r="O184" s="35"/>
      <c r="P184" s="35"/>
      <c r="Q184" s="35"/>
      <c r="R184" s="35">
        <v>104</v>
      </c>
      <c r="S184" s="35"/>
      <c r="T184" s="35"/>
      <c r="U184" s="35">
        <v>697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14.456735751295335</v>
      </c>
      <c r="D185" s="15">
        <f t="shared" si="67"/>
        <v>1.0254136402147851</v>
      </c>
      <c r="E185" s="55">
        <f t="shared" ref="E185:G185" si="102">E184/E183*10</f>
        <v>20</v>
      </c>
      <c r="F185" s="55"/>
      <c r="G185" s="55">
        <f t="shared" si="102"/>
        <v>13.214285714285714</v>
      </c>
      <c r="H185" s="55"/>
      <c r="I185" s="55"/>
      <c r="J185" s="55">
        <f t="shared" ref="J185:L185" si="103">J184/J183*10</f>
        <v>8</v>
      </c>
      <c r="K185" s="55"/>
      <c r="L185" s="55">
        <f t="shared" si="103"/>
        <v>17.689256198347106</v>
      </c>
      <c r="M185" s="55"/>
      <c r="N185" s="55"/>
      <c r="O185" s="55"/>
      <c r="P185" s="55"/>
      <c r="Q185" s="55"/>
      <c r="R185" s="55">
        <f t="shared" ref="R185" si="104">R184/R183*10</f>
        <v>9.9047619047619051</v>
      </c>
      <c r="S185" s="55"/>
      <c r="T185" s="55"/>
      <c r="U185" s="55">
        <f t="shared" ref="U185" si="105">U184/U183*10</f>
        <v>17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8" customFormat="1" ht="30" customHeight="1" x14ac:dyDescent="0.2">
      <c r="A186" s="52" t="s">
        <v>116</v>
      </c>
      <c r="B186" s="23">
        <v>10259</v>
      </c>
      <c r="C186" s="27">
        <f>SUM(E186:Y186)</f>
        <v>12545</v>
      </c>
      <c r="D186" s="15">
        <f t="shared" si="67"/>
        <v>1.2228287357442247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651</v>
      </c>
      <c r="Q186" s="35">
        <v>261</v>
      </c>
      <c r="R186" s="35">
        <v>150</v>
      </c>
      <c r="S186" s="35">
        <v>68</v>
      </c>
      <c r="T186" s="35">
        <v>2193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4864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2452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4525</v>
      </c>
      <c r="D189" s="15"/>
      <c r="E189" s="35">
        <v>1048</v>
      </c>
      <c r="F189" s="35">
        <v>40</v>
      </c>
      <c r="G189" s="35"/>
      <c r="H189" s="35">
        <v>201</v>
      </c>
      <c r="I189" s="35">
        <v>280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9.3030427631578956</v>
      </c>
      <c r="D190" s="15"/>
      <c r="E190" s="57">
        <f t="shared" ref="E190:F190" si="106">E189/E188*10</f>
        <v>10.996852046169989</v>
      </c>
      <c r="F190" s="57">
        <f t="shared" si="106"/>
        <v>10</v>
      </c>
      <c r="G190" s="57"/>
      <c r="H190" s="57">
        <f>H189/H188*10</f>
        <v>10.748663101604279</v>
      </c>
      <c r="I190" s="57">
        <f t="shared" ref="I190:J190" si="107">I189/I188*10</f>
        <v>11.764705882352942</v>
      </c>
      <c r="J190" s="57">
        <f t="shared" si="107"/>
        <v>16</v>
      </c>
      <c r="K190" s="57"/>
      <c r="L190" s="57"/>
      <c r="M190" s="57"/>
      <c r="N190" s="57"/>
      <c r="O190" s="57"/>
      <c r="P190" s="57">
        <f t="shared" ref="P190:X190" si="108">P189/P188*10</f>
        <v>10.952380952380953</v>
      </c>
      <c r="Q190" s="57">
        <f t="shared" si="108"/>
        <v>7.9608482871125608</v>
      </c>
      <c r="R190" s="57">
        <f t="shared" si="108"/>
        <v>10</v>
      </c>
      <c r="S190" s="57">
        <f t="shared" si="108"/>
        <v>5</v>
      </c>
      <c r="T190" s="57">
        <f t="shared" si="108"/>
        <v>10</v>
      </c>
      <c r="U190" s="57"/>
      <c r="V190" s="57"/>
      <c r="W190" s="57">
        <f t="shared" si="108"/>
        <v>7.2585669781931461</v>
      </c>
      <c r="X190" s="57">
        <f t="shared" si="108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7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9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7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7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10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7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7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1">L196</f>
        <v>2.5</v>
      </c>
      <c r="M195" s="57"/>
      <c r="N195" s="57"/>
      <c r="O195" s="57"/>
      <c r="P195" s="57">
        <f t="shared" ref="P195" si="112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7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3">L194/L192*10</f>
        <v>2.5</v>
      </c>
      <c r="M196" s="138"/>
      <c r="N196" s="138"/>
      <c r="O196" s="138"/>
      <c r="P196" s="138">
        <f t="shared" ref="P196" si="114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7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7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7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7"/>
        <v>1.1732036905939913</v>
      </c>
      <c r="E199" s="137"/>
      <c r="F199" s="137"/>
      <c r="G199" s="138"/>
      <c r="H199" s="138">
        <f t="shared" ref="H199" si="115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6">O198/O197*10</f>
        <v>5.2</v>
      </c>
      <c r="P199" s="138"/>
      <c r="Q199" s="138"/>
      <c r="R199" s="138">
        <f t="shared" ref="R199:T199" si="117">R198/R197*10</f>
        <v>16.700000000000003</v>
      </c>
      <c r="S199" s="138">
        <f t="shared" si="117"/>
        <v>11.210191082802549</v>
      </c>
      <c r="T199" s="138">
        <f t="shared" si="117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9" customFormat="1" ht="30" customHeight="1" x14ac:dyDescent="0.2">
      <c r="A200" s="31" t="s">
        <v>118</v>
      </c>
      <c r="B200" s="23">
        <v>96513</v>
      </c>
      <c r="C200" s="27">
        <f>SUM(E200:Y200)</f>
        <v>95498</v>
      </c>
      <c r="D200" s="15">
        <f>C200/B200</f>
        <v>0.98948328204490588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5100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0.90950476190476193</v>
      </c>
      <c r="D201" s="15">
        <f>C201/B201</f>
        <v>0.98948328204490599</v>
      </c>
      <c r="E201" s="92">
        <f>E200/E203</f>
        <v>1.2756814824761649</v>
      </c>
      <c r="F201" s="92">
        <f t="shared" ref="F201:Y201" si="118">F200/F203</f>
        <v>0.65834557023984341</v>
      </c>
      <c r="G201" s="92">
        <f t="shared" si="118"/>
        <v>0.99909008189262971</v>
      </c>
      <c r="H201" s="92">
        <f>H200/H203</f>
        <v>0.70823529411764707</v>
      </c>
      <c r="I201" s="92">
        <f t="shared" si="118"/>
        <v>0.92702462177395428</v>
      </c>
      <c r="J201" s="92">
        <f t="shared" si="118"/>
        <v>1.0508474576271187</v>
      </c>
      <c r="K201" s="92">
        <f t="shared" si="118"/>
        <v>0.84554547569202143</v>
      </c>
      <c r="L201" s="92">
        <f t="shared" si="118"/>
        <v>0.85626608592357945</v>
      </c>
      <c r="M201" s="92">
        <f t="shared" si="118"/>
        <v>0.96660030966600308</v>
      </c>
      <c r="N201" s="92">
        <f t="shared" si="118"/>
        <v>0.91745177209510986</v>
      </c>
      <c r="O201" s="92">
        <f t="shared" si="118"/>
        <v>0.625</v>
      </c>
      <c r="P201" s="92">
        <f t="shared" si="118"/>
        <v>0.80107755565007799</v>
      </c>
      <c r="Q201" s="92">
        <f t="shared" si="118"/>
        <v>0.92377622377622381</v>
      </c>
      <c r="R201" s="92">
        <f t="shared" si="118"/>
        <v>0.99823840281855547</v>
      </c>
      <c r="S201" s="92">
        <f t="shared" si="118"/>
        <v>0.92522510766018529</v>
      </c>
      <c r="T201" s="92">
        <f t="shared" si="118"/>
        <v>0.99314565483476136</v>
      </c>
      <c r="U201" s="92">
        <f t="shared" si="118"/>
        <v>0.64378985727300331</v>
      </c>
      <c r="V201" s="92">
        <f t="shared" si="118"/>
        <v>0.92272727272727273</v>
      </c>
      <c r="W201" s="92">
        <f t="shared" si="118"/>
        <v>1.0491803278688525</v>
      </c>
      <c r="X201" s="92">
        <f t="shared" si="118"/>
        <v>0.87740907114910882</v>
      </c>
      <c r="Y201" s="92">
        <f t="shared" si="118"/>
        <v>0.72708113804004215</v>
      </c>
    </row>
    <row r="202" spans="1:25" s="158" customFormat="1" ht="30" customHeight="1" x14ac:dyDescent="0.2">
      <c r="A202" s="31" t="s">
        <v>120</v>
      </c>
      <c r="B202" s="23">
        <v>190819</v>
      </c>
      <c r="C202" s="27">
        <f>SUM(E202:Y202)</f>
        <v>142220</v>
      </c>
      <c r="D202" s="15">
        <f>C202/B202</f>
        <v>0.74531362180914895</v>
      </c>
      <c r="E202" s="10">
        <v>3500</v>
      </c>
      <c r="F202" s="10">
        <v>3513</v>
      </c>
      <c r="G202" s="10">
        <v>13265</v>
      </c>
      <c r="H202" s="10">
        <v>7003</v>
      </c>
      <c r="I202" s="10">
        <v>6015</v>
      </c>
      <c r="J202" s="10">
        <v>14900</v>
      </c>
      <c r="K202" s="10">
        <v>535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11579</v>
      </c>
      <c r="R202" s="10">
        <v>9000</v>
      </c>
      <c r="S202" s="10">
        <v>5618</v>
      </c>
      <c r="T202" s="10">
        <v>2588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9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8" customFormat="1" ht="30" customHeight="1" outlineLevel="1" x14ac:dyDescent="0.2">
      <c r="A204" s="31" t="s">
        <v>122</v>
      </c>
      <c r="B204" s="23">
        <v>89005</v>
      </c>
      <c r="C204" s="27">
        <f>SUM(E204:Y204)</f>
        <v>81445.5</v>
      </c>
      <c r="D204" s="15">
        <f t="shared" si="119"/>
        <v>0.91506656929385988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2631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5033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0.77567142857142857</v>
      </c>
      <c r="D205" s="15">
        <f t="shared" si="119"/>
        <v>0.91506656929385988</v>
      </c>
      <c r="E205" s="16">
        <f t="shared" ref="E205:Y205" si="120">E204/E203</f>
        <v>1.020545185980932</v>
      </c>
      <c r="F205" s="16">
        <f t="shared" si="120"/>
        <v>0.48507097405775818</v>
      </c>
      <c r="G205" s="16">
        <f t="shared" si="120"/>
        <v>0.80746132848043672</v>
      </c>
      <c r="H205" s="16">
        <f t="shared" si="120"/>
        <v>0.70823529411764707</v>
      </c>
      <c r="I205" s="16">
        <f t="shared" si="120"/>
        <v>0.92049836843666566</v>
      </c>
      <c r="J205" s="16">
        <f t="shared" si="120"/>
        <v>1</v>
      </c>
      <c r="K205" s="16">
        <f t="shared" si="120"/>
        <v>0.5664107932077227</v>
      </c>
      <c r="L205" s="16">
        <f t="shared" si="120"/>
        <v>0.52088695307859834</v>
      </c>
      <c r="M205" s="16">
        <f t="shared" si="120"/>
        <v>0.93541251935412517</v>
      </c>
      <c r="N205" s="16">
        <f t="shared" si="120"/>
        <v>0.6543292956482728</v>
      </c>
      <c r="O205" s="16">
        <f t="shared" si="120"/>
        <v>0.625</v>
      </c>
      <c r="P205" s="16">
        <f t="shared" si="120"/>
        <v>0.74223734581029355</v>
      </c>
      <c r="Q205" s="16">
        <f t="shared" si="120"/>
        <v>0.50979020979020984</v>
      </c>
      <c r="R205" s="16">
        <f t="shared" si="120"/>
        <v>0.98512429046780192</v>
      </c>
      <c r="S205" s="16">
        <f t="shared" si="120"/>
        <v>0.89129583713950145</v>
      </c>
      <c r="T205" s="16">
        <f t="shared" si="120"/>
        <v>0.79608323133414938</v>
      </c>
      <c r="U205" s="16">
        <f t="shared" si="120"/>
        <v>0.51412086243546917</v>
      </c>
      <c r="V205" s="16">
        <f t="shared" si="120"/>
        <v>0.51863636363636367</v>
      </c>
      <c r="W205" s="16">
        <f t="shared" si="120"/>
        <v>1.0390163934426229</v>
      </c>
      <c r="X205" s="16">
        <f t="shared" si="120"/>
        <v>0.7958266917837995</v>
      </c>
      <c r="Y205" s="16">
        <f t="shared" si="120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71368</v>
      </c>
      <c r="D206" s="15">
        <f t="shared" si="119"/>
        <v>0.95091403293716359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2000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4604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9048</v>
      </c>
      <c r="D207" s="15">
        <f t="shared" si="119"/>
        <v>0.89354137862927119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631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1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1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1"/>
        <v>0.9896596207139442</v>
      </c>
      <c r="E211" s="69">
        <f t="shared" ref="E211:Y211" si="122">E210/E209</f>
        <v>1</v>
      </c>
      <c r="F211" s="69">
        <f t="shared" si="122"/>
        <v>0.95607235142118863</v>
      </c>
      <c r="G211" s="69">
        <f t="shared" si="122"/>
        <v>0.98566473988439307</v>
      </c>
      <c r="H211" s="69">
        <f t="shared" si="122"/>
        <v>0.90769445608155286</v>
      </c>
      <c r="I211" s="69">
        <f t="shared" si="122"/>
        <v>0.91831204026325974</v>
      </c>
      <c r="J211" s="69">
        <f t="shared" si="122"/>
        <v>1</v>
      </c>
      <c r="K211" s="69">
        <f t="shared" si="122"/>
        <v>0.9296547273313972</v>
      </c>
      <c r="L211" s="69">
        <f t="shared" si="122"/>
        <v>0.99889964788732399</v>
      </c>
      <c r="M211" s="69">
        <f t="shared" si="122"/>
        <v>1.0148384353741497</v>
      </c>
      <c r="N211" s="69">
        <f t="shared" si="122"/>
        <v>1</v>
      </c>
      <c r="O211" s="69">
        <f t="shared" si="122"/>
        <v>0.8482384823848238</v>
      </c>
      <c r="P211" s="69">
        <f t="shared" si="122"/>
        <v>0.87502930832356385</v>
      </c>
      <c r="Q211" s="69">
        <f t="shared" si="122"/>
        <v>1</v>
      </c>
      <c r="R211" s="69">
        <f t="shared" si="122"/>
        <v>1</v>
      </c>
      <c r="S211" s="69">
        <f t="shared" si="122"/>
        <v>0.98431251922485385</v>
      </c>
      <c r="T211" s="69">
        <f t="shared" si="122"/>
        <v>1</v>
      </c>
      <c r="U211" s="69">
        <f t="shared" si="122"/>
        <v>1</v>
      </c>
      <c r="V211" s="69">
        <f t="shared" si="122"/>
        <v>1</v>
      </c>
      <c r="W211" s="69">
        <f t="shared" si="122"/>
        <v>1.0001289823294208</v>
      </c>
      <c r="X211" s="69">
        <f t="shared" si="122"/>
        <v>0.94724378371266937</v>
      </c>
      <c r="Y211" s="69">
        <f t="shared" si="122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1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1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1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9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60" customFormat="1" ht="30" customHeight="1" outlineLevel="1" x14ac:dyDescent="0.2">
      <c r="A216" s="52" t="s">
        <v>131</v>
      </c>
      <c r="B216" s="23">
        <v>105196</v>
      </c>
      <c r="C216" s="27">
        <f>SUM(E216:Y216)</f>
        <v>111496.4</v>
      </c>
      <c r="D216" s="9">
        <f t="shared" ref="D216:D235" si="123">C216/B216</f>
        <v>1.0598920111030836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4883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3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50173.38</v>
      </c>
      <c r="D218" s="9">
        <f t="shared" si="123"/>
        <v>1.0598920111030836</v>
      </c>
      <c r="E218" s="26">
        <f>E216*0.45</f>
        <v>1395</v>
      </c>
      <c r="F218" s="26">
        <f t="shared" ref="F218:Y218" si="124">F216*0.45</f>
        <v>1003.5</v>
      </c>
      <c r="G218" s="26">
        <f t="shared" si="124"/>
        <v>5958</v>
      </c>
      <c r="H218" s="26">
        <f t="shared" si="124"/>
        <v>4608.9000000000005</v>
      </c>
      <c r="I218" s="26">
        <f t="shared" si="124"/>
        <v>2197.35</v>
      </c>
      <c r="J218" s="26">
        <f t="shared" si="124"/>
        <v>2754</v>
      </c>
      <c r="K218" s="26">
        <f t="shared" si="124"/>
        <v>3145.05</v>
      </c>
      <c r="L218" s="26">
        <f t="shared" si="124"/>
        <v>3549.6</v>
      </c>
      <c r="M218" s="26">
        <f t="shared" si="124"/>
        <v>1174.05</v>
      </c>
      <c r="N218" s="26">
        <f t="shared" si="124"/>
        <v>1827</v>
      </c>
      <c r="O218" s="26">
        <f t="shared" si="124"/>
        <v>1840.95</v>
      </c>
      <c r="P218" s="26">
        <f t="shared" si="124"/>
        <v>2472.75</v>
      </c>
      <c r="Q218" s="26">
        <f t="shared" si="124"/>
        <v>3091.9500000000003</v>
      </c>
      <c r="R218" s="26">
        <f t="shared" si="124"/>
        <v>1260</v>
      </c>
      <c r="S218" s="26">
        <f t="shared" si="124"/>
        <v>1367.1000000000001</v>
      </c>
      <c r="T218" s="26">
        <f t="shared" si="124"/>
        <v>1440.18</v>
      </c>
      <c r="U218" s="26">
        <f t="shared" si="124"/>
        <v>922.5</v>
      </c>
      <c r="V218" s="26">
        <f t="shared" si="124"/>
        <v>681.30000000000007</v>
      </c>
      <c r="W218" s="26">
        <f t="shared" si="124"/>
        <v>2692.35</v>
      </c>
      <c r="X218" s="26">
        <f t="shared" si="124"/>
        <v>3076.65</v>
      </c>
      <c r="Y218" s="26">
        <f t="shared" si="124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0.96769949139891331</v>
      </c>
      <c r="D219" s="9">
        <f>C219/B219</f>
        <v>0.91273538191653281</v>
      </c>
      <c r="E219" s="69">
        <f>E216/E217</f>
        <v>1.5121951219512195</v>
      </c>
      <c r="F219" s="69">
        <f t="shared" ref="F219:Y219" si="125">F216/F217</f>
        <v>0.75261559230509623</v>
      </c>
      <c r="G219" s="69">
        <f t="shared" si="125"/>
        <v>1.0903401136457218</v>
      </c>
      <c r="H219" s="69">
        <f t="shared" si="125"/>
        <v>0.61918868266731153</v>
      </c>
      <c r="I219" s="69">
        <f t="shared" si="125"/>
        <v>0.74675026762501917</v>
      </c>
      <c r="J219" s="69">
        <f t="shared" si="125"/>
        <v>1.3263979193758126</v>
      </c>
      <c r="K219" s="69">
        <f t="shared" si="125"/>
        <v>1.6178240740740741</v>
      </c>
      <c r="L219" s="69">
        <f t="shared" si="125"/>
        <v>0.99420216788505167</v>
      </c>
      <c r="M219" s="69">
        <f t="shared" si="125"/>
        <v>0.55404544489275853</v>
      </c>
      <c r="N219" s="69">
        <f t="shared" si="125"/>
        <v>1.0642201834862386</v>
      </c>
      <c r="O219" s="69">
        <f t="shared" si="125"/>
        <v>1.3519497686715136</v>
      </c>
      <c r="P219" s="69">
        <f t="shared" si="125"/>
        <v>1.0476644423260248</v>
      </c>
      <c r="Q219" s="69">
        <f t="shared" si="125"/>
        <v>0.81661516520085575</v>
      </c>
      <c r="R219" s="69">
        <f t="shared" si="125"/>
        <v>1.0122921185827911</v>
      </c>
      <c r="S219" s="69">
        <f t="shared" si="125"/>
        <v>0.64734711272107393</v>
      </c>
      <c r="T219" s="69">
        <f t="shared" si="125"/>
        <v>1.0834123222748815</v>
      </c>
      <c r="U219" s="69">
        <f t="shared" si="125"/>
        <v>1.0173697270471465</v>
      </c>
      <c r="V219" s="69">
        <f t="shared" si="125"/>
        <v>1.1949486977111285</v>
      </c>
      <c r="W219" s="69">
        <f t="shared" si="125"/>
        <v>1.0313739010515428</v>
      </c>
      <c r="X219" s="69">
        <f t="shared" si="125"/>
        <v>1.0279657194406857</v>
      </c>
      <c r="Y219" s="69">
        <f t="shared" si="125"/>
        <v>1.2216632139686299</v>
      </c>
    </row>
    <row r="220" spans="1:35" s="160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3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3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3"/>
        <v>1.1534075877537719</v>
      </c>
      <c r="E222" s="26">
        <f>E220*0.3</f>
        <v>90</v>
      </c>
      <c r="F222" s="26">
        <f t="shared" ref="F222:Y222" si="126">F220*0.3</f>
        <v>2520</v>
      </c>
      <c r="G222" s="26">
        <f t="shared" si="126"/>
        <v>8792.1</v>
      </c>
      <c r="H222" s="26">
        <f t="shared" si="126"/>
        <v>6572.7</v>
      </c>
      <c r="I222" s="26">
        <f t="shared" si="126"/>
        <v>2226.2999999999997</v>
      </c>
      <c r="J222" s="26">
        <f t="shared" si="126"/>
        <v>4323</v>
      </c>
      <c r="K222" s="26">
        <f t="shared" si="126"/>
        <v>1410</v>
      </c>
      <c r="L222" s="26">
        <f t="shared" si="126"/>
        <v>4716.5999999999995</v>
      </c>
      <c r="M222" s="26">
        <f t="shared" si="126"/>
        <v>3780</v>
      </c>
      <c r="N222" s="26">
        <f t="shared" si="126"/>
        <v>4590</v>
      </c>
      <c r="O222" s="26">
        <f t="shared" si="126"/>
        <v>3147</v>
      </c>
      <c r="P222" s="26">
        <f t="shared" si="126"/>
        <v>4306.5</v>
      </c>
      <c r="Q222" s="26">
        <f t="shared" si="126"/>
        <v>1042.2</v>
      </c>
      <c r="R222" s="26">
        <f t="shared" si="126"/>
        <v>2370</v>
      </c>
      <c r="S222" s="26">
        <f t="shared" si="126"/>
        <v>4380</v>
      </c>
      <c r="T222" s="26">
        <f t="shared" si="126"/>
        <v>12924.9</v>
      </c>
      <c r="U222" s="26">
        <f t="shared" si="126"/>
        <v>1350</v>
      </c>
      <c r="V222" s="26">
        <f t="shared" si="126"/>
        <v>300</v>
      </c>
      <c r="W222" s="26">
        <f t="shared" si="126"/>
        <v>2272.7999999999997</v>
      </c>
      <c r="X222" s="26">
        <f t="shared" si="126"/>
        <v>13528.199999999999</v>
      </c>
      <c r="Y222" s="26">
        <f t="shared" si="126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3"/>
        <v>1.1415176607548629</v>
      </c>
      <c r="E223" s="92">
        <f t="shared" ref="E223:Y223" si="127">E220/E221</f>
        <v>0.5</v>
      </c>
      <c r="F223" s="92">
        <f t="shared" si="127"/>
        <v>1.05</v>
      </c>
      <c r="G223" s="92">
        <f t="shared" si="127"/>
        <v>1.1665406201488675</v>
      </c>
      <c r="H223" s="92">
        <f t="shared" si="127"/>
        <v>1.1668619514273542</v>
      </c>
      <c r="I223" s="92">
        <f t="shared" si="127"/>
        <v>0.83419514388489213</v>
      </c>
      <c r="J223" s="92">
        <f t="shared" si="127"/>
        <v>1.1945618834452458</v>
      </c>
      <c r="K223" s="92">
        <f t="shared" si="127"/>
        <v>6.619718309859155</v>
      </c>
      <c r="L223" s="92">
        <f t="shared" si="127"/>
        <v>0.798800934864343</v>
      </c>
      <c r="M223" s="92">
        <f t="shared" si="127"/>
        <v>0.97005158210793752</v>
      </c>
      <c r="N223" s="92">
        <f t="shared" si="127"/>
        <v>1.1666920847948756</v>
      </c>
      <c r="O223" s="92">
        <f t="shared" si="127"/>
        <v>1.4307146753955264</v>
      </c>
      <c r="P223" s="92">
        <f t="shared" si="127"/>
        <v>0.93165887850467288</v>
      </c>
      <c r="Q223" s="92">
        <f t="shared" si="127"/>
        <v>1.3249427917620138</v>
      </c>
      <c r="R223" s="92">
        <f t="shared" si="127"/>
        <v>2.4412855377008653</v>
      </c>
      <c r="S223" s="92">
        <f t="shared" si="127"/>
        <v>1.4391325776244455</v>
      </c>
      <c r="T223" s="92">
        <f t="shared" si="127"/>
        <v>0.81031823653325308</v>
      </c>
      <c r="U223" s="92">
        <f t="shared" si="127"/>
        <v>1.3028372900984366</v>
      </c>
      <c r="V223" s="92">
        <f t="shared" si="127"/>
        <v>1.5772870662460567</v>
      </c>
      <c r="W223" s="92">
        <f t="shared" si="127"/>
        <v>1.024337479718767</v>
      </c>
      <c r="X223" s="92">
        <f t="shared" si="127"/>
        <v>1.0430699481865284</v>
      </c>
      <c r="Y223" s="92">
        <f t="shared" si="127"/>
        <v>0.95850005129783522</v>
      </c>
    </row>
    <row r="224" spans="1:35" s="160" customFormat="1" ht="30" customHeight="1" outlineLevel="1" x14ac:dyDescent="0.2">
      <c r="A224" s="52" t="s">
        <v>136</v>
      </c>
      <c r="B224" s="23">
        <v>221605</v>
      </c>
      <c r="C224" s="27">
        <f>SUM(E224:Y224)</f>
        <v>298196.40000000002</v>
      </c>
      <c r="D224" s="9">
        <f t="shared" si="123"/>
        <v>1.3456212630581441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15590</v>
      </c>
      <c r="Q224" s="136">
        <v>2812</v>
      </c>
      <c r="R224" s="136">
        <v>4021</v>
      </c>
      <c r="S224" s="136">
        <v>4200</v>
      </c>
      <c r="T224" s="136">
        <v>58281.4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3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56657.316000000006</v>
      </c>
      <c r="D226" s="9">
        <f t="shared" si="123"/>
        <v>66.734176678445237</v>
      </c>
      <c r="E226" s="26"/>
      <c r="F226" s="26">
        <f t="shared" ref="F226:Y226" si="128">F224*0.19</f>
        <v>1425</v>
      </c>
      <c r="G226" s="26">
        <f t="shared" si="128"/>
        <v>7429</v>
      </c>
      <c r="H226" s="26">
        <f t="shared" si="128"/>
        <v>5100.17</v>
      </c>
      <c r="I226" s="26">
        <f t="shared" si="128"/>
        <v>1573.01</v>
      </c>
      <c r="J226" s="26">
        <f t="shared" si="128"/>
        <v>798</v>
      </c>
      <c r="K226" s="26">
        <f t="shared" si="128"/>
        <v>440.8</v>
      </c>
      <c r="L226" s="26">
        <f t="shared" si="128"/>
        <v>5829.2</v>
      </c>
      <c r="M226" s="26">
        <f t="shared" si="128"/>
        <v>2128</v>
      </c>
      <c r="N226" s="26">
        <f t="shared" si="128"/>
        <v>1615</v>
      </c>
      <c r="O226" s="26">
        <f t="shared" si="128"/>
        <v>912</v>
      </c>
      <c r="P226" s="26">
        <f t="shared" si="128"/>
        <v>2962.1</v>
      </c>
      <c r="Q226" s="26">
        <f t="shared" si="128"/>
        <v>534.28</v>
      </c>
      <c r="R226" s="26">
        <f t="shared" si="128"/>
        <v>763.99</v>
      </c>
      <c r="S226" s="26">
        <f t="shared" si="128"/>
        <v>798</v>
      </c>
      <c r="T226" s="26">
        <f t="shared" si="128"/>
        <v>11073.466</v>
      </c>
      <c r="U226" s="26">
        <f t="shared" si="128"/>
        <v>1235</v>
      </c>
      <c r="V226" s="26"/>
      <c r="W226" s="26">
        <f t="shared" si="128"/>
        <v>2161.44</v>
      </c>
      <c r="X226" s="26">
        <f t="shared" si="128"/>
        <v>6413.26</v>
      </c>
      <c r="Y226" s="26">
        <f t="shared" si="128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1.1256347342911286</v>
      </c>
      <c r="D227" s="9">
        <f t="shared" si="123"/>
        <v>1.7126278128053833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9">I224/I225</f>
        <v>1.2098494812216865</v>
      </c>
      <c r="J227" s="92">
        <f t="shared" ref="J227:P227" si="130">J224/J225</f>
        <v>3.1866464339908953</v>
      </c>
      <c r="K227" s="92">
        <f t="shared" si="130"/>
        <v>0.82532906438989684</v>
      </c>
      <c r="L227" s="92">
        <f t="shared" si="130"/>
        <v>1.2973064400186054</v>
      </c>
      <c r="M227" s="92">
        <f t="shared" si="130"/>
        <v>2.4572180781044319</v>
      </c>
      <c r="N227" s="92">
        <f t="shared" si="130"/>
        <v>1.0185739964050329</v>
      </c>
      <c r="O227" s="92">
        <f t="shared" si="130"/>
        <v>0.51557465091299681</v>
      </c>
      <c r="P227" s="92">
        <f t="shared" si="130"/>
        <v>0.98390659514042289</v>
      </c>
      <c r="Q227" s="92">
        <f t="shared" ref="Q227" si="131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1.1274960824901821</v>
      </c>
      <c r="U227" s="92">
        <f t="shared" ref="U227:Y227" si="132">U224/U225</f>
        <v>1.8065591995553085</v>
      </c>
      <c r="V227" s="92"/>
      <c r="W227" s="92">
        <f t="shared" si="132"/>
        <v>1.2068746021642267</v>
      </c>
      <c r="X227" s="92">
        <f t="shared" si="132"/>
        <v>1.5225078935498422</v>
      </c>
      <c r="Y227" s="92">
        <f t="shared" si="132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3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3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3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197162.49600000001</v>
      </c>
      <c r="D233" s="9">
        <f t="shared" si="123"/>
        <v>1.559007201105113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3">G231+G229+G226+G222+G218</f>
        <v>22179.1</v>
      </c>
      <c r="H233" s="26">
        <f>H231+H229+H226+H222+H218</f>
        <v>16281.77</v>
      </c>
      <c r="I233" s="26">
        <f t="shared" si="133"/>
        <v>5996.66</v>
      </c>
      <c r="J233" s="26">
        <f t="shared" si="133"/>
        <v>7875</v>
      </c>
      <c r="K233" s="26">
        <f t="shared" si="133"/>
        <v>4995.8500000000004</v>
      </c>
      <c r="L233" s="26">
        <f t="shared" si="133"/>
        <v>14095.4</v>
      </c>
      <c r="M233" s="26">
        <f t="shared" si="133"/>
        <v>7082.05</v>
      </c>
      <c r="N233" s="26">
        <f t="shared" si="133"/>
        <v>8032</v>
      </c>
      <c r="O233" s="26">
        <f>O231+O229+O226+O222+O218</f>
        <v>5899.95</v>
      </c>
      <c r="P233" s="124">
        <f t="shared" si="133"/>
        <v>9825.35</v>
      </c>
      <c r="Q233" s="94">
        <f t="shared" si="133"/>
        <v>4668.43</v>
      </c>
      <c r="R233" s="26">
        <f t="shared" si="133"/>
        <v>4393.99</v>
      </c>
      <c r="S233" s="26">
        <f t="shared" si="133"/>
        <v>6545.1</v>
      </c>
      <c r="T233" s="26">
        <f t="shared" si="133"/>
        <v>25438.546000000002</v>
      </c>
      <c r="U233" s="26">
        <f t="shared" si="133"/>
        <v>3507.5</v>
      </c>
      <c r="V233" s="26">
        <f t="shared" si="133"/>
        <v>981.30000000000007</v>
      </c>
      <c r="W233" s="26">
        <f t="shared" si="133"/>
        <v>7126.59</v>
      </c>
      <c r="X233" s="26">
        <f t="shared" si="133"/>
        <v>23018.11</v>
      </c>
      <c r="Y233" s="26">
        <f t="shared" si="133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27.84564701894627</v>
      </c>
      <c r="D235" s="9">
        <f t="shared" si="123"/>
        <v>1.1849211497423944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4">G233/G234*10</f>
        <v>36.490186077886179</v>
      </c>
      <c r="H235" s="51">
        <f>H233/H234*10</f>
        <v>22.661725611368606</v>
      </c>
      <c r="I235" s="51">
        <f t="shared" si="134"/>
        <v>23.048120531939421</v>
      </c>
      <c r="J235" s="51">
        <f t="shared" si="134"/>
        <v>27.875119464797709</v>
      </c>
      <c r="K235" s="51">
        <f t="shared" si="134"/>
        <v>52.527073914414892</v>
      </c>
      <c r="L235" s="51">
        <f t="shared" si="134"/>
        <v>21.555895396849671</v>
      </c>
      <c r="M235" s="51">
        <f>M233/M234*10</f>
        <v>24.552088750216676</v>
      </c>
      <c r="N235" s="51">
        <f t="shared" si="134"/>
        <v>29.195594489476939</v>
      </c>
      <c r="O235" s="51">
        <f>O233/O234*10</f>
        <v>30.418385234068879</v>
      </c>
      <c r="P235" s="51">
        <f t="shared" si="134"/>
        <v>25.974436249239965</v>
      </c>
      <c r="Q235" s="123">
        <f t="shared" si="134"/>
        <v>22.31136493978207</v>
      </c>
      <c r="R235" s="51">
        <f t="shared" si="134"/>
        <v>35.307271996785857</v>
      </c>
      <c r="S235" s="51">
        <f t="shared" si="134"/>
        <v>31.61120502294132</v>
      </c>
      <c r="T235" s="51">
        <f t="shared" si="134"/>
        <v>30.142600184847268</v>
      </c>
      <c r="U235" s="51">
        <f t="shared" si="134"/>
        <v>31.139026988636363</v>
      </c>
      <c r="V235" s="51">
        <f t="shared" si="134"/>
        <v>29.682395644283122</v>
      </c>
      <c r="W235" s="51">
        <f t="shared" si="134"/>
        <v>32.762918352335419</v>
      </c>
      <c r="X235" s="51">
        <f t="shared" si="134"/>
        <v>28.840051119491811</v>
      </c>
      <c r="Y235" s="51">
        <f t="shared" si="134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91"/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1"/>
      <c r="V245" s="191"/>
      <c r="W245" s="191"/>
      <c r="X245" s="191"/>
      <c r="Y245" s="191"/>
    </row>
    <row r="246" spans="1:25" ht="20.25" hidden="1" customHeight="1" x14ac:dyDescent="0.25">
      <c r="A246" s="189"/>
      <c r="B246" s="190"/>
      <c r="C246" s="190"/>
      <c r="D246" s="190"/>
      <c r="E246" s="190"/>
      <c r="F246" s="190"/>
      <c r="G246" s="190"/>
      <c r="H246" s="190"/>
      <c r="I246" s="190"/>
      <c r="J246" s="190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2022-11-08T10:57:30Z</cp:lastPrinted>
  <dcterms:created xsi:type="dcterms:W3CDTF">2017-06-08T05:54:08Z</dcterms:created>
  <dcterms:modified xsi:type="dcterms:W3CDTF">2022-11-10T06:19:55Z</dcterms:modified>
</cp:coreProperties>
</file>