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B156" i="1" l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D173" i="1" s="1"/>
  <c r="C164" i="1"/>
  <c r="D164" i="1" s="1"/>
  <c r="C165" i="1"/>
  <c r="D165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<sst xmlns="http://schemas.openxmlformats.org/spreadsheetml/2006/main" count="275" uniqueCount="219">
  <si>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</si>
  <si>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</si>
  <si>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</si>
  <si>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</si>
  <si>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</si>
  <si>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</si>
  <si>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</si>
  <si>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</si>
  <si>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</si>
  <si>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</si>
  <si>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</si>
  <si>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</si>
  <si>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</si>
  <si>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</si>
  <si>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</si>
  <si>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</si>
  <si>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</si>
  <si>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</si>
  <si>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</si>
  <si>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</si>
  <si>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</si>
  <si>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</si>
  <si>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</si>
  <si>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</si>
  <si>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</si>
  <si>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</si>
  <si>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</si>
  <si>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</si>
  <si>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</si>
  <si>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</si>
  <si>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</si>
  <si>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</si>
  <si>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</si>
  <si>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</si>
  <si>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</si>
  <si>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</si>
  <si>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</si>
  <si>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</si>
  <si>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</si>
  <si>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</si>
  <si>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</si>
  <si>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</si>
  <si>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</si>
  <si>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</si>
  <si>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</si>
  <si>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</si>
  <si>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</si>
  <si>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</si>
  <si>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</si>
  <si>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</si>
  <si>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</si>
  <si>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</si>
  <si>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</si>
  <si>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</si>
  <si>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</si>
  <si>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</si>
  <si>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</si>
  <si>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</si>
  <si>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</si>
  <si>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</si>
  <si>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</si>
  <si>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</si>
  <si>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</si>
  <si>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</si>
  <si>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</si>
  <si>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</si>
  <si>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</si>
  <si>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</si>
  <si>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</si>
  <si>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</si>
  <si>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</si>
  <si>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</si>
  <si>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</si>
  <si>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</si>
  <si>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</si>
  <si>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</si>
  <si>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</si>
  <si>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</si>
  <si>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</si>
  <si>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</si>
  <si>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</si>
  <si>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</si>
  <si>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</si>
  <si>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</si>
  <si>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</si>
  <si>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</si>
  <si>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</si>
  <si>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</si>
  <si>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</si>
  <si>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</si>
  <si>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</si>
  <si>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</si>
  <si>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</si>
  <si>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</si>
  <si>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</si>
  <si>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</si>
  <si>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</si>
  <si>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</si>
  <si>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</si>
  <si>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</si>
  <si>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</si>
  <si>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</si>
  <si>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</si>
  <si>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</si>
  <si>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</si>
  <si>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</si>
  <si>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</si>
  <si>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</si>
  <si>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</si>
  <si>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</si>
  <si>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</si>
  <si>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</si>
  <si>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</si>
  <si>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</si>
  <si>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</si>
  <si>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</si>
  <si>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</si>
  <si>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</si>
  <si>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</si>
  <si>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</si>
  <si>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</si>
  <si>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</si>
  <si>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</si>
  <si>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</si>
  <si>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</si>
  <si>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</si>
  <si>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</si>
  <si>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</si>
  <si>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</si>
  <si>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</si>
  <si>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</si>
  <si>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</si>
  <si>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</si>
  <si>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</si>
  <si>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</si>
  <si>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</si>
  <si>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</si>
  <si>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</si>
  <si>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</si>
  <si>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</si>
  <si>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</si>
  <si>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</si>
  <si>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</si>
  <si>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</si>
  <si>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</si>
  <si>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</si>
  <si>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</si>
  <si>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</si>
  <si>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</si>
  <si>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</si>
  <si>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</si>
  <si>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</si>
  <si>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</si>
  <si>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</si>
  <si>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</si>
  <si>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</si>
  <si>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</si>
  <si>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</si>
  <si>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</si>
  <si>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</si>
  <si>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</si>
  <si>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</si>
  <si>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</si>
  <si>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</si>
  <si>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</si>
  <si>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</si>
  <si>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</si>
  <si>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</si>
  <si>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</si>
  <si>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</si>
  <si>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</si>
  <si>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</si>
  <si>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</si>
  <si>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</si>
  <si>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</si>
  <si>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</si>
  <si>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</si>
  <si>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</si>
  <si>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</si>
  <si>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</si>
  <si>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</si>
  <si>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</si>
  <si>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</si>
  <si>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</si>
  <si>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</si>
  <si>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</si>
  <si>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</si>
  <si>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</si>
  <si>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</si>
  <si>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</si>
  <si>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</si>
  <si>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</si>
  <si>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</si>
  <si>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</si>
  <si>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</si>
  <si>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</si>
  <si>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</si>
  <si>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</si>
  <si>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</si>
  <si>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</si>
  <si>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</si>
  <si>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</si>
  <si>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</si>
  <si>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</si>
  <si>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</si>
  <si>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</si>
  <si>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</si>
  <si>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</si>
  <si>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</si>
  <si>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</si>
  <si>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</si>
  <si>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</si>
  <si>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</si>
  <si>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</si>
  <si>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</si>
  <si>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</si>
  <si>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</si>
  <si>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</si>
  <si>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21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</si>
</sst>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11" activePane="bottomRight" state="frozen"/>
      <selection activeCell="A2" sqref="A2"/>
      <selection pane="topRight" activeCell="F2" sqref="F2"/>
      <selection pane="bottomLeft" activeCell="A7" sqref="A7"/>
      <selection pane="bottomRight" activeCell="G5" sqref="G5:V8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7" t="s">
        <v>218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58" t="s">
        <v>2</v>
      </c>
      <c r="Y3" s="6"/>
    </row>
    <row r="4" spans="1:26" s="2" customFormat="1" ht="17.25" customHeight="1" thickBot="1" x14ac:dyDescent="0.35">
      <c r="A4" s="198" t="s">
        <v>3</v>
      </c>
      <c r="B4" s="201" t="s">
        <v>189</v>
      </c>
      <c r="C4" s="194" t="s">
        <v>190</v>
      </c>
      <c r="D4" s="194" t="s">
        <v>191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2" t="s">
        <v>0</v>
      </c>
    </row>
    <row r="5" spans="1:26" s="2" customFormat="1" ht="87" customHeight="1" x14ac:dyDescent="0.25">
      <c r="A5" s="199"/>
      <c r="B5" s="202"/>
      <c r="C5" s="195"/>
      <c r="D5" s="195"/>
      <c r="E5" s="192" t="s">
        <v>5</v>
      </c>
      <c r="F5" s="192" t="s">
        <v>6</v>
      </c>
      <c r="G5" s="192" t="s">
        <v>7</v>
      </c>
      <c r="H5" s="192" t="s">
        <v>8</v>
      </c>
      <c r="I5" s="192" t="s">
        <v>9</v>
      </c>
      <c r="J5" s="192" t="s">
        <v>10</v>
      </c>
      <c r="K5" s="192" t="s">
        <v>11</v>
      </c>
      <c r="L5" s="192" t="s">
        <v>12</v>
      </c>
      <c r="M5" s="192" t="s">
        <v>13</v>
      </c>
      <c r="N5" s="192" t="s">
        <v>14</v>
      </c>
      <c r="O5" s="192" t="s">
        <v>15</v>
      </c>
      <c r="P5" s="192" t="s">
        <v>16</v>
      </c>
      <c r="Q5" s="192" t="s">
        <v>17</v>
      </c>
      <c r="R5" s="192" t="s">
        <v>18</v>
      </c>
      <c r="S5" s="192" t="s">
        <v>19</v>
      </c>
      <c r="T5" s="192" t="s">
        <v>20</v>
      </c>
      <c r="U5" s="192" t="s">
        <v>21</v>
      </c>
      <c r="V5" s="192" t="s">
        <v>22</v>
      </c>
      <c r="W5" s="192" t="s">
        <v>23</v>
      </c>
      <c r="X5" s="192" t="s">
        <v>24</v>
      </c>
      <c r="Y5" s="192" t="s">
        <v>25</v>
      </c>
    </row>
    <row r="6" spans="1:26" s="2" customFormat="1" ht="69.75" customHeight="1" thickBot="1" x14ac:dyDescent="0.3">
      <c r="A6" s="200"/>
      <c r="B6" s="203"/>
      <c r="C6" s="196"/>
      <c r="D6" s="196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97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113">
        <v>3127</v>
      </c>
      <c r="K8" s="113">
        <v>2331</v>
      </c>
      <c r="L8" s="113">
        <v>2804</v>
      </c>
      <c r="M8" s="113">
        <v>2797</v>
      </c>
      <c r="N8" s="113">
        <v>794</v>
      </c>
      <c r="O8" s="113">
        <v>1300</v>
      </c>
      <c r="P8" s="113">
        <v>1997</v>
      </c>
      <c r="Q8" s="113">
        <v>2963</v>
      </c>
      <c r="R8" s="113">
        <v>3011</v>
      </c>
      <c r="S8" s="113">
        <v>3898</v>
      </c>
      <c r="T8" s="113">
        <v>2317</v>
      </c>
      <c r="U8" s="113">
        <v>1977</v>
      </c>
      <c r="V8" s="113">
        <v>720</v>
      </c>
      <c r="W8" s="97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40">
        <f t="shared" si="1"/>
        <v>0.96661514683153016</v>
      </c>
      <c r="K9" s="140">
        <f t="shared" si="1"/>
        <v>1.0523702031602709</v>
      </c>
      <c r="L9" s="140">
        <f t="shared" si="1"/>
        <v>1.0039384174722521</v>
      </c>
      <c r="M9" s="140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40">
        <f t="shared" si="1"/>
        <v>1</v>
      </c>
      <c r="S9" s="140">
        <f t="shared" si="1"/>
        <v>1.2185057830572055</v>
      </c>
      <c r="T9" s="140">
        <f t="shared" si="1"/>
        <v>0.99271636675235642</v>
      </c>
      <c r="U9" s="140">
        <f t="shared" si="1"/>
        <v>0.95692158760890611</v>
      </c>
      <c r="V9" s="140">
        <f t="shared" si="1"/>
        <v>1.051094890510949</v>
      </c>
      <c r="W9" s="175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113">
        <v>3023</v>
      </c>
      <c r="K10" s="113">
        <v>2151</v>
      </c>
      <c r="L10" s="113">
        <v>2804</v>
      </c>
      <c r="M10" s="113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113">
        <v>3011</v>
      </c>
      <c r="S10" s="113">
        <v>3898</v>
      </c>
      <c r="T10" s="113">
        <v>1963</v>
      </c>
      <c r="U10" s="113">
        <v>1913</v>
      </c>
      <c r="V10" s="113">
        <v>660</v>
      </c>
      <c r="W10" s="97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40">
        <f t="shared" si="2"/>
        <v>0.9667412855772306</v>
      </c>
      <c r="K11" s="140">
        <v>0.97</v>
      </c>
      <c r="L11" s="140">
        <f t="shared" si="2"/>
        <v>1</v>
      </c>
      <c r="M11" s="140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40">
        <f t="shared" si="2"/>
        <v>1</v>
      </c>
      <c r="S11" s="140">
        <f t="shared" si="2"/>
        <v>1</v>
      </c>
      <c r="T11" s="140">
        <f t="shared" si="2"/>
        <v>0.84721622788088047</v>
      </c>
      <c r="U11" s="140">
        <f t="shared" si="2"/>
        <v>0.96762771876580678</v>
      </c>
      <c r="V11" s="140">
        <v>0.97</v>
      </c>
      <c r="W11" s="175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41">
        <v>2600</v>
      </c>
      <c r="K12" s="141">
        <v>1201</v>
      </c>
      <c r="L12" s="141">
        <v>607</v>
      </c>
      <c r="M12" s="141">
        <v>968</v>
      </c>
      <c r="N12" s="141">
        <v>35</v>
      </c>
      <c r="O12" s="141">
        <v>517</v>
      </c>
      <c r="P12" s="141">
        <v>950</v>
      </c>
      <c r="Q12" s="141">
        <v>2963</v>
      </c>
      <c r="R12" s="141">
        <v>1650</v>
      </c>
      <c r="S12" s="141">
        <v>2878</v>
      </c>
      <c r="T12" s="141">
        <v>1772</v>
      </c>
      <c r="U12" s="141">
        <v>742</v>
      </c>
      <c r="V12" s="141">
        <v>720</v>
      </c>
      <c r="W12" s="176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14">
        <f t="shared" si="3"/>
        <v>0.83146786056923572</v>
      </c>
      <c r="K13" s="114">
        <f t="shared" si="3"/>
        <v>0.51522951522951521</v>
      </c>
      <c r="L13" s="114">
        <f t="shared" si="3"/>
        <v>0.21647646219686162</v>
      </c>
      <c r="M13" s="114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14">
        <f t="shared" si="4"/>
        <v>0.5479907007638658</v>
      </c>
      <c r="S13" s="114">
        <f t="shared" si="4"/>
        <v>0.73832734735761929</v>
      </c>
      <c r="T13" s="114">
        <f t="shared" si="4"/>
        <v>0.76478204574881314</v>
      </c>
      <c r="U13" s="114">
        <f t="shared" si="4"/>
        <v>0.37531613555892768</v>
      </c>
      <c r="V13" s="114">
        <f t="shared" si="4"/>
        <v>1</v>
      </c>
      <c r="W13" s="177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113">
        <v>300</v>
      </c>
      <c r="K14" s="113">
        <v>975</v>
      </c>
      <c r="L14" s="113">
        <v>650</v>
      </c>
      <c r="M14" s="113">
        <v>700</v>
      </c>
      <c r="N14" s="113">
        <v>12</v>
      </c>
      <c r="O14" s="113">
        <v>88</v>
      </c>
      <c r="P14" s="113">
        <v>520</v>
      </c>
      <c r="Q14" s="113"/>
      <c r="R14" s="113">
        <v>1260</v>
      </c>
      <c r="S14" s="113">
        <v>465</v>
      </c>
      <c r="T14" s="113"/>
      <c r="U14" s="113">
        <v>300</v>
      </c>
      <c r="V14" s="113">
        <v>4</v>
      </c>
      <c r="W14" s="97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97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78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14">
        <f t="shared" si="6"/>
        <v>0.47447418738049713</v>
      </c>
      <c r="K17" s="114">
        <f t="shared" si="6"/>
        <v>0.8087397742570156</v>
      </c>
      <c r="L17" s="114">
        <f t="shared" si="6"/>
        <v>0.66863207547169812</v>
      </c>
      <c r="M17" s="114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14">
        <f t="shared" si="6"/>
        <v>0.34362934362934361</v>
      </c>
      <c r="S17" s="114">
        <f t="shared" si="6"/>
        <v>0.68427276310603069</v>
      </c>
      <c r="T17" s="114">
        <f t="shared" si="6"/>
        <v>0.65484247374562432</v>
      </c>
      <c r="U17" s="114">
        <f t="shared" si="6"/>
        <v>0.33252647503782151</v>
      </c>
      <c r="V17" s="114">
        <f t="shared" si="6"/>
        <v>0.77345415778251603</v>
      </c>
      <c r="W17" s="177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77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77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115">
        <v>6276</v>
      </c>
      <c r="K20" s="115">
        <v>2486</v>
      </c>
      <c r="L20" s="115">
        <v>3533</v>
      </c>
      <c r="M20" s="115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115">
        <v>3411</v>
      </c>
      <c r="S20" s="115">
        <v>7307</v>
      </c>
      <c r="T20" s="115">
        <v>4019</v>
      </c>
      <c r="U20" s="115">
        <v>1720</v>
      </c>
      <c r="V20" s="115">
        <v>2225</v>
      </c>
      <c r="W20" s="98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79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16">
        <f t="shared" si="7"/>
        <v>0</v>
      </c>
      <c r="S22" s="116">
        <f t="shared" si="7"/>
        <v>0</v>
      </c>
      <c r="T22" s="116">
        <f t="shared" si="7"/>
        <v>0</v>
      </c>
      <c r="U22" s="116">
        <f t="shared" si="7"/>
        <v>0</v>
      </c>
      <c r="V22" s="116">
        <f t="shared" si="7"/>
        <v>0</v>
      </c>
      <c r="W22" s="180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79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14" t="e">
        <f t="shared" si="8"/>
        <v>#DIV/0!</v>
      </c>
      <c r="K24" s="114" t="e">
        <f t="shared" si="8"/>
        <v>#DIV/0!</v>
      </c>
      <c r="L24" s="114" t="e">
        <f t="shared" si="8"/>
        <v>#DIV/0!</v>
      </c>
      <c r="M24" s="114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14" t="e">
        <f t="shared" si="8"/>
        <v>#DIV/0!</v>
      </c>
      <c r="S24" s="114" t="e">
        <f t="shared" si="8"/>
        <v>#DIV/0!</v>
      </c>
      <c r="T24" s="114" t="e">
        <f t="shared" si="8"/>
        <v>#DIV/0!</v>
      </c>
      <c r="U24" s="114" t="e">
        <f t="shared" si="8"/>
        <v>#DIV/0!</v>
      </c>
      <c r="V24" s="114" t="e">
        <f t="shared" si="8"/>
        <v>#DIV/0!</v>
      </c>
      <c r="W24" s="177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94">
        <v>6276</v>
      </c>
      <c r="K25" s="94">
        <v>2321</v>
      </c>
      <c r="L25" s="94">
        <v>3150</v>
      </c>
      <c r="M25" s="94">
        <v>3672</v>
      </c>
      <c r="N25" s="94">
        <v>1784</v>
      </c>
      <c r="O25" s="94">
        <v>2709</v>
      </c>
      <c r="P25" s="94">
        <v>6400</v>
      </c>
      <c r="Q25" s="94">
        <v>5533</v>
      </c>
      <c r="R25" s="94">
        <v>3411</v>
      </c>
      <c r="S25" s="94">
        <v>7307</v>
      </c>
      <c r="T25" s="94">
        <v>3436</v>
      </c>
      <c r="U25" s="94">
        <v>1330</v>
      </c>
      <c r="V25" s="94">
        <v>1495</v>
      </c>
      <c r="W25" s="179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17">
        <f t="shared" si="9"/>
        <v>1</v>
      </c>
      <c r="K26" s="117">
        <f t="shared" si="9"/>
        <v>0.9336283185840708</v>
      </c>
      <c r="L26" s="117">
        <f t="shared" si="9"/>
        <v>0.89159354656099632</v>
      </c>
      <c r="M26" s="117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17">
        <f t="shared" si="9"/>
        <v>1</v>
      </c>
      <c r="S26" s="117">
        <f t="shared" si="9"/>
        <v>1</v>
      </c>
      <c r="T26" s="117">
        <f t="shared" si="9"/>
        <v>0.85493903956208017</v>
      </c>
      <c r="U26" s="117">
        <f t="shared" si="9"/>
        <v>0.77325581395348841</v>
      </c>
      <c r="V26" s="117">
        <f t="shared" si="9"/>
        <v>0.67191011235955056</v>
      </c>
      <c r="W26" s="181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82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179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16">
        <f t="shared" si="11"/>
        <v>1</v>
      </c>
      <c r="K29" s="116">
        <f t="shared" si="11"/>
        <v>1</v>
      </c>
      <c r="L29" s="116">
        <f t="shared" si="11"/>
        <v>0.41069912255873198</v>
      </c>
      <c r="M29" s="116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16">
        <f t="shared" si="11"/>
        <v>0.96745822339489884</v>
      </c>
      <c r="S29" s="116">
        <f t="shared" si="11"/>
        <v>0.80402353907212265</v>
      </c>
      <c r="T29" s="116">
        <f t="shared" si="11"/>
        <v>0.77730778800696687</v>
      </c>
      <c r="U29" s="116">
        <f t="shared" si="11"/>
        <v>0</v>
      </c>
      <c r="V29" s="116">
        <f t="shared" si="11"/>
        <v>0</v>
      </c>
      <c r="W29" s="180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83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83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16">
        <f t="shared" si="12"/>
        <v>0</v>
      </c>
      <c r="K32" s="116">
        <f t="shared" si="12"/>
        <v>0</v>
      </c>
      <c r="L32" s="116">
        <f t="shared" si="12"/>
        <v>0</v>
      </c>
      <c r="M32" s="116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2"/>
        <v>0</v>
      </c>
      <c r="U32" s="116">
        <f t="shared" si="12"/>
        <v>0</v>
      </c>
      <c r="V32" s="116">
        <f t="shared" si="12"/>
        <v>0</v>
      </c>
      <c r="W32" s="180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94">
        <v>2159</v>
      </c>
      <c r="K33" s="94">
        <v>3112</v>
      </c>
      <c r="L33" s="94">
        <v>1128</v>
      </c>
      <c r="M33" s="94">
        <v>360</v>
      </c>
      <c r="N33" s="94">
        <v>650</v>
      </c>
      <c r="O33" s="94">
        <v>593</v>
      </c>
      <c r="P33" s="94">
        <v>2080</v>
      </c>
      <c r="Q33" s="94">
        <v>3520</v>
      </c>
      <c r="R33" s="94">
        <v>1200</v>
      </c>
      <c r="S33" s="94">
        <v>2289</v>
      </c>
      <c r="T33" s="94">
        <v>3358</v>
      </c>
      <c r="U33" s="94">
        <v>720</v>
      </c>
      <c r="V33" s="94">
        <v>432</v>
      </c>
      <c r="W33" s="179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17">
        <f t="shared" si="13"/>
        <v>0.38117937853107342</v>
      </c>
      <c r="K34" s="117">
        <f t="shared" si="13"/>
        <v>0.81295715778474398</v>
      </c>
      <c r="L34" s="117">
        <f t="shared" si="13"/>
        <v>0.23677581863979849</v>
      </c>
      <c r="M34" s="117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17">
        <f>R33/S30</f>
        <v>0.20026702269692923</v>
      </c>
      <c r="S34" s="117">
        <f>S33/T30</f>
        <v>0.4266542404473439</v>
      </c>
      <c r="T34" s="117">
        <f t="shared" si="13"/>
        <v>0.62590866728797767</v>
      </c>
      <c r="U34" s="117">
        <f t="shared" si="13"/>
        <v>0.39408866995073893</v>
      </c>
      <c r="V34" s="117">
        <f t="shared" si="13"/>
        <v>0.21567648527209185</v>
      </c>
      <c r="W34" s="181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94">
        <v>5051</v>
      </c>
      <c r="K35" s="94">
        <v>3662</v>
      </c>
      <c r="L35" s="94">
        <v>3261</v>
      </c>
      <c r="M35" s="94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94">
        <v>1150</v>
      </c>
      <c r="S35" s="94">
        <v>3008</v>
      </c>
      <c r="T35" s="94">
        <v>3169</v>
      </c>
      <c r="U35" s="94">
        <v>1120</v>
      </c>
      <c r="V35" s="94">
        <v>300</v>
      </c>
      <c r="W35" s="179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16">
        <f t="shared" si="14"/>
        <v>0.89177259887005644</v>
      </c>
      <c r="K36" s="116">
        <f t="shared" si="14"/>
        <v>0.9566353187042842</v>
      </c>
      <c r="L36" s="116">
        <f t="shared" si="14"/>
        <v>0.68450881612090675</v>
      </c>
      <c r="M36" s="116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16">
        <f>R35/S30</f>
        <v>0.19192256341789052</v>
      </c>
      <c r="S36" s="116">
        <f>S35/T30</f>
        <v>0.5606710158434296</v>
      </c>
      <c r="T36" s="116">
        <f t="shared" si="14"/>
        <v>0.59068033550792176</v>
      </c>
      <c r="U36" s="116">
        <f t="shared" si="14"/>
        <v>0.6130268199233716</v>
      </c>
      <c r="V36" s="116">
        <f t="shared" si="14"/>
        <v>0.14977533699450823</v>
      </c>
      <c r="W36" s="180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84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94">
        <v>20211</v>
      </c>
      <c r="K38" s="94">
        <v>7951</v>
      </c>
      <c r="L38" s="94">
        <v>5357</v>
      </c>
      <c r="M38" s="94">
        <v>1385</v>
      </c>
      <c r="N38" s="94">
        <v>1355</v>
      </c>
      <c r="O38" s="94">
        <v>1956</v>
      </c>
      <c r="P38" s="94">
        <v>5800</v>
      </c>
      <c r="Q38" s="94">
        <v>13667</v>
      </c>
      <c r="R38" s="94">
        <v>7150</v>
      </c>
      <c r="S38" s="94">
        <v>7879</v>
      </c>
      <c r="T38" s="94">
        <v>9443</v>
      </c>
      <c r="U38" s="94">
        <v>6250</v>
      </c>
      <c r="V38" s="94">
        <v>1522</v>
      </c>
      <c r="W38" s="179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16" t="e">
        <f t="shared" si="15"/>
        <v>#DIV/0!</v>
      </c>
      <c r="K39" s="116" t="e">
        <f t="shared" si="15"/>
        <v>#DIV/0!</v>
      </c>
      <c r="L39" s="116" t="e">
        <f t="shared" si="15"/>
        <v>#DIV/0!</v>
      </c>
      <c r="M39" s="116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16" t="e">
        <f t="shared" si="15"/>
        <v>#DIV/0!</v>
      </c>
      <c r="S39" s="116" t="e">
        <f t="shared" si="15"/>
        <v>#DIV/0!</v>
      </c>
      <c r="T39" s="116" t="e">
        <f t="shared" si="15"/>
        <v>#DIV/0!</v>
      </c>
      <c r="U39" s="116" t="e">
        <f t="shared" si="15"/>
        <v>#DIV/0!</v>
      </c>
      <c r="V39" s="116" t="e">
        <f t="shared" si="15"/>
        <v>#DIV/0!</v>
      </c>
      <c r="W39" s="180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179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97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97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97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18">
        <f t="shared" si="16"/>
        <v>1.0136323098483884</v>
      </c>
      <c r="K44" s="118">
        <f t="shared" si="16"/>
        <v>1.0018750000000001</v>
      </c>
      <c r="L44" s="118">
        <f t="shared" si="16"/>
        <v>1</v>
      </c>
      <c r="M44" s="118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18">
        <f t="shared" si="16"/>
        <v>1.0214189087629642</v>
      </c>
      <c r="S44" s="118">
        <f t="shared" si="16"/>
        <v>1.0307410955325262</v>
      </c>
      <c r="T44" s="118">
        <f t="shared" si="16"/>
        <v>1.0224730424266855</v>
      </c>
      <c r="U44" s="118">
        <f t="shared" si="16"/>
        <v>0.99347150259067363</v>
      </c>
      <c r="V44" s="118">
        <f t="shared" si="16"/>
        <v>1.0859196341065012</v>
      </c>
      <c r="W44" s="185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86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179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86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86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179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86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86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86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86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86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18">
        <f t="shared" si="18"/>
        <v>0.90445859872611467</v>
      </c>
      <c r="K55" s="118">
        <f t="shared" si="18"/>
        <v>0.65621621621621617</v>
      </c>
      <c r="L55" s="118">
        <f t="shared" si="18"/>
        <v>0.95725388601036265</v>
      </c>
      <c r="M55" s="118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18">
        <f t="shared" si="18"/>
        <v>1.4988962472406182</v>
      </c>
      <c r="S55" s="118">
        <f t="shared" si="18"/>
        <v>0.8632075471698113</v>
      </c>
      <c r="T55" s="118">
        <f t="shared" si="18"/>
        <v>1.1111111111111112</v>
      </c>
      <c r="U55" s="118">
        <f t="shared" si="18"/>
        <v>1.008695652173913</v>
      </c>
      <c r="V55" s="118">
        <f t="shared" si="18"/>
        <v>6.1</v>
      </c>
      <c r="W55" s="185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86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86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179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16">
        <f t="shared" si="19"/>
        <v>0.66666666666666663</v>
      </c>
      <c r="K59" s="116">
        <f t="shared" si="19"/>
        <v>1.0672268907563025</v>
      </c>
      <c r="L59" s="116">
        <f t="shared" si="19"/>
        <v>1.3385714285714285</v>
      </c>
      <c r="M59" s="116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16">
        <f t="shared" si="19"/>
        <v>2.3333333333333335</v>
      </c>
      <c r="S59" s="116">
        <f t="shared" si="19"/>
        <v>1.2</v>
      </c>
      <c r="T59" s="116">
        <f t="shared" si="19"/>
        <v>0.58333333333333337</v>
      </c>
      <c r="U59" s="116"/>
      <c r="V59" s="116"/>
      <c r="W59" s="180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179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85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19">
        <f t="shared" si="20"/>
        <v>5473</v>
      </c>
      <c r="K62" s="119">
        <f t="shared" si="20"/>
        <v>454</v>
      </c>
      <c r="L62" s="119">
        <f t="shared" si="20"/>
        <v>1480</v>
      </c>
      <c r="M62" s="119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19">
        <f t="shared" ref="R62:Y62" si="21">R64+R67+R68+R70+R74+R73+R75</f>
        <v>495</v>
      </c>
      <c r="S62" s="119">
        <f>S64+S67+S68+S70+S74+S73+S75</f>
        <v>1016</v>
      </c>
      <c r="T62" s="119">
        <f t="shared" si="21"/>
        <v>1180</v>
      </c>
      <c r="U62" s="119">
        <f t="shared" si="21"/>
        <v>2574</v>
      </c>
      <c r="V62" s="119">
        <f t="shared" si="21"/>
        <v>522</v>
      </c>
      <c r="W62" s="186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19">
        <f>J69+J71+J72+J76</f>
        <v>2070</v>
      </c>
      <c r="K63" s="119">
        <f t="shared" si="22"/>
        <v>970.5</v>
      </c>
      <c r="L63" s="119">
        <f t="shared" si="22"/>
        <v>3327</v>
      </c>
      <c r="M63" s="119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19">
        <f t="shared" si="22"/>
        <v>548</v>
      </c>
      <c r="S63" s="119">
        <f>S69+S71+S72+S76</f>
        <v>2995</v>
      </c>
      <c r="T63" s="119">
        <f t="shared" si="22"/>
        <v>2958</v>
      </c>
      <c r="U63" s="119">
        <f t="shared" si="22"/>
        <v>758</v>
      </c>
      <c r="V63" s="119">
        <f t="shared" si="22"/>
        <v>104.5</v>
      </c>
      <c r="W63" s="186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86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86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86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82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82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82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82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82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207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82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208"/>
      <c r="Q73" s="208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82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208">
        <v>210</v>
      </c>
      <c r="Q74" s="208">
        <v>2667</v>
      </c>
      <c r="R74" s="110"/>
      <c r="S74" s="110">
        <v>200</v>
      </c>
      <c r="T74" s="110">
        <v>73</v>
      </c>
      <c r="U74" s="110"/>
      <c r="V74" s="110"/>
      <c r="W74" s="182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208"/>
      <c r="Q75" s="208"/>
      <c r="R75" s="110"/>
      <c r="S75" s="110"/>
      <c r="T75" s="110"/>
      <c r="U75" s="110">
        <v>40</v>
      </c>
      <c r="V75" s="110"/>
      <c r="W75" s="182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208"/>
      <c r="Q76" s="208"/>
      <c r="R76" s="110"/>
      <c r="S76" s="110">
        <v>2</v>
      </c>
      <c r="T76" s="110"/>
      <c r="U76" s="110"/>
      <c r="V76" s="110">
        <v>0.5</v>
      </c>
      <c r="W76" s="182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208"/>
      <c r="Q77" s="208"/>
      <c r="R77" s="110">
        <v>36</v>
      </c>
      <c r="S77" s="110">
        <v>15.7</v>
      </c>
      <c r="T77" s="110">
        <v>3.2</v>
      </c>
      <c r="U77" s="110"/>
      <c r="V77" s="110"/>
      <c r="W77" s="182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208"/>
      <c r="Q78" s="208"/>
      <c r="R78" s="110"/>
      <c r="S78" s="110"/>
      <c r="T78" s="110"/>
      <c r="U78" s="110"/>
      <c r="V78" s="110"/>
      <c r="W78" s="182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208"/>
      <c r="Q79" s="208"/>
      <c r="R79" s="110">
        <v>36</v>
      </c>
      <c r="S79" s="110">
        <v>15.7</v>
      </c>
      <c r="T79" s="110">
        <v>3.2</v>
      </c>
      <c r="U79" s="110"/>
      <c r="V79" s="110"/>
      <c r="W79" s="182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209"/>
      <c r="Q80" s="118"/>
      <c r="R80" s="118"/>
      <c r="S80" s="118"/>
      <c r="T80" s="118"/>
      <c r="U80" s="118"/>
      <c r="V80" s="118"/>
      <c r="W80" s="185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87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87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88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87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6">(F42-F87)</f>
        <v>708</v>
      </c>
      <c r="G86" s="153">
        <f t="shared" si="26"/>
        <v>1119</v>
      </c>
      <c r="H86" s="153">
        <f t="shared" si="26"/>
        <v>818</v>
      </c>
      <c r="I86" s="153">
        <f t="shared" si="26"/>
        <v>632</v>
      </c>
      <c r="J86" s="153">
        <f t="shared" si="26"/>
        <v>132</v>
      </c>
      <c r="K86" s="153">
        <f t="shared" si="26"/>
        <v>287</v>
      </c>
      <c r="L86" s="153">
        <f t="shared" si="26"/>
        <v>698</v>
      </c>
      <c r="M86" s="153">
        <f t="shared" si="26"/>
        <v>148</v>
      </c>
      <c r="N86" s="153">
        <f t="shared" si="26"/>
        <v>0</v>
      </c>
      <c r="O86" s="153">
        <f t="shared" si="26"/>
        <v>-588</v>
      </c>
      <c r="P86" s="153">
        <f t="shared" si="26"/>
        <v>1435</v>
      </c>
      <c r="Q86" s="153">
        <f t="shared" si="26"/>
        <v>1207</v>
      </c>
      <c r="R86" s="153">
        <f t="shared" si="26"/>
        <v>35</v>
      </c>
      <c r="S86" s="153">
        <f t="shared" si="26"/>
        <v>-163</v>
      </c>
      <c r="T86" s="153">
        <f t="shared" si="26"/>
        <v>58</v>
      </c>
      <c r="U86" s="153">
        <f t="shared" si="26"/>
        <v>-63</v>
      </c>
      <c r="V86" s="153">
        <f t="shared" si="26"/>
        <v>22</v>
      </c>
      <c r="W86" s="153">
        <f t="shared" si="26"/>
        <v>778</v>
      </c>
      <c r="X86" s="153">
        <f t="shared" si="26"/>
        <v>116</v>
      </c>
      <c r="Y86" s="153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7">G101-G100</f>
        <v>17818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8">C104/B104</f>
        <v>1.0137505628939967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1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0.98802816901408452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0.99675868402571444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1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8"/>
        <v>6.0351413292589765E-2</v>
      </c>
      <c r="E105" s="163">
        <f>E103-E102</f>
        <v>0</v>
      </c>
      <c r="F105" s="163">
        <f t="shared" ref="F105:L105" si="30">F103-F102</f>
        <v>0</v>
      </c>
      <c r="G105" s="163">
        <f t="shared" si="30"/>
        <v>0</v>
      </c>
      <c r="H105" s="163">
        <f>H103-H102</f>
        <v>0</v>
      </c>
      <c r="I105" s="163">
        <f>I103-I102</f>
        <v>0</v>
      </c>
      <c r="J105" s="163">
        <f t="shared" si="30"/>
        <v>0</v>
      </c>
      <c r="K105" s="163">
        <f t="shared" si="30"/>
        <v>0</v>
      </c>
      <c r="L105" s="163">
        <f t="shared" si="30"/>
        <v>26</v>
      </c>
      <c r="M105" s="163">
        <f>M103-M102</f>
        <v>0</v>
      </c>
      <c r="N105" s="163">
        <f>N103-N102</f>
        <v>0</v>
      </c>
      <c r="O105" s="163">
        <f t="shared" ref="O105:Y105" si="31">O103-O102</f>
        <v>102</v>
      </c>
      <c r="P105" s="163">
        <f t="shared" si="31"/>
        <v>0</v>
      </c>
      <c r="Q105" s="163">
        <f>Q103-Q102</f>
        <v>0</v>
      </c>
      <c r="R105" s="163">
        <f t="shared" si="31"/>
        <v>0</v>
      </c>
      <c r="S105" s="163">
        <f t="shared" si="31"/>
        <v>60</v>
      </c>
      <c r="T105" s="163">
        <f t="shared" si="31"/>
        <v>90</v>
      </c>
      <c r="U105" s="163">
        <f t="shared" si="31"/>
        <v>38</v>
      </c>
      <c r="V105" s="163">
        <f t="shared" si="31"/>
        <v>0</v>
      </c>
      <c r="W105" s="163">
        <f>W103-W102</f>
        <v>0</v>
      </c>
      <c r="X105" s="163">
        <f t="shared" si="31"/>
        <v>0</v>
      </c>
      <c r="Y105" s="163">
        <f t="shared" si="31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8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8"/>
        <v>1.0137505628939967</v>
      </c>
      <c r="E112" s="29">
        <f t="shared" ref="E112" si="33">E111/E101</f>
        <v>1</v>
      </c>
      <c r="F112" s="29">
        <f>F111/F101</f>
        <v>0.9907904058293695</v>
      </c>
      <c r="G112" s="29">
        <f t="shared" ref="G112:Y112" si="34">G111/G101</f>
        <v>1</v>
      </c>
      <c r="H112" s="29">
        <f t="shared" si="34"/>
        <v>0.98700349705099433</v>
      </c>
      <c r="I112" s="29">
        <f t="shared" si="34"/>
        <v>1</v>
      </c>
      <c r="J112" s="29">
        <f t="shared" si="34"/>
        <v>1</v>
      </c>
      <c r="K112" s="29">
        <f t="shared" si="34"/>
        <v>1</v>
      </c>
      <c r="L112" s="29">
        <f t="shared" si="34"/>
        <v>0.99807450196252689</v>
      </c>
      <c r="M112" s="29">
        <f t="shared" si="34"/>
        <v>0.99660152931180968</v>
      </c>
      <c r="N112" s="29">
        <f t="shared" si="34"/>
        <v>1</v>
      </c>
      <c r="O112" s="29">
        <f t="shared" si="34"/>
        <v>0.97127033575631705</v>
      </c>
      <c r="P112" s="29">
        <f t="shared" si="34"/>
        <v>0.98679432155827007</v>
      </c>
      <c r="Q112" s="29">
        <f t="shared" si="34"/>
        <v>0.94475993804852865</v>
      </c>
      <c r="R112" s="29">
        <f t="shared" si="34"/>
        <v>1.0122583686940123</v>
      </c>
      <c r="S112" s="29">
        <f t="shared" si="34"/>
        <v>0.98400085328782461</v>
      </c>
      <c r="T112" s="29">
        <f t="shared" si="34"/>
        <v>0.99342873831775702</v>
      </c>
      <c r="U112" s="29">
        <f t="shared" si="34"/>
        <v>0.99444337995784637</v>
      </c>
      <c r="V112" s="29">
        <f t="shared" si="34"/>
        <v>0.92868379653906663</v>
      </c>
      <c r="W112" s="29">
        <f t="shared" si="34"/>
        <v>0.99613077964790098</v>
      </c>
      <c r="X112" s="29">
        <f t="shared" si="34"/>
        <v>0.9851573071718539</v>
      </c>
      <c r="Y112" s="29">
        <f t="shared" si="34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5">SUM(E113:Y113)</f>
        <v>167628</v>
      </c>
      <c r="D113" s="15">
        <f t="shared" si="28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5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5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5"/>
        <v>812</v>
      </c>
      <c r="D116" s="15">
        <f t="shared" si="28"/>
        <v>5.2727272727272725</v>
      </c>
      <c r="E116" s="24"/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943</v>
      </c>
      <c r="D118" s="15">
        <f t="shared" si="28"/>
        <v>0.68932748538011701</v>
      </c>
      <c r="E118" s="93"/>
      <c r="F118" s="93"/>
      <c r="G118" s="93">
        <v>115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93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1013214.8</v>
      </c>
      <c r="D119" s="15">
        <f t="shared" si="28"/>
        <v>1.7408112212990263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28372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71078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1.7023098118279572</v>
      </c>
      <c r="D120" s="15" t="e">
        <f t="shared" si="28"/>
        <v>#DIV/0!</v>
      </c>
      <c r="E120" s="92" t="e">
        <f t="shared" ref="E120:Y120" si="36">E119/E117</f>
        <v>#DIV/0!</v>
      </c>
      <c r="F120" s="92" t="e">
        <f t="shared" si="36"/>
        <v>#DIV/0!</v>
      </c>
      <c r="G120" s="93" t="e">
        <f t="shared" si="36"/>
        <v>#DIV/0!</v>
      </c>
      <c r="H120" s="93" t="e">
        <f t="shared" si="36"/>
        <v>#DIV/0!</v>
      </c>
      <c r="I120" s="93" t="e">
        <f t="shared" si="36"/>
        <v>#DIV/0!</v>
      </c>
      <c r="J120" s="93" t="e">
        <f t="shared" si="36"/>
        <v>#DIV/0!</v>
      </c>
      <c r="K120" s="93" t="e">
        <f t="shared" si="36"/>
        <v>#DIV/0!</v>
      </c>
      <c r="L120" s="93" t="e">
        <f t="shared" si="36"/>
        <v>#DIV/0!</v>
      </c>
      <c r="M120" s="93" t="e">
        <f t="shared" si="36"/>
        <v>#DIV/0!</v>
      </c>
      <c r="N120" s="93" t="e">
        <f t="shared" si="36"/>
        <v>#DIV/0!</v>
      </c>
      <c r="O120" s="93" t="e">
        <f t="shared" si="36"/>
        <v>#DIV/0!</v>
      </c>
      <c r="P120" s="93" t="e">
        <f t="shared" si="36"/>
        <v>#DIV/0!</v>
      </c>
      <c r="Q120" s="93" t="e">
        <f t="shared" si="36"/>
        <v>#DIV/0!</v>
      </c>
      <c r="R120" s="93" t="e">
        <f t="shared" si="36"/>
        <v>#DIV/0!</v>
      </c>
      <c r="S120" s="93" t="e">
        <f t="shared" si="36"/>
        <v>#DIV/0!</v>
      </c>
      <c r="T120" s="93" t="e">
        <f t="shared" si="36"/>
        <v>#DIV/0!</v>
      </c>
      <c r="U120" s="93" t="e">
        <f t="shared" si="36"/>
        <v>#DIV/0!</v>
      </c>
      <c r="V120" s="93" t="e">
        <f t="shared" si="36"/>
        <v>#DIV/0!</v>
      </c>
      <c r="W120" s="93" t="e">
        <f t="shared" si="36"/>
        <v>#DIV/0!</v>
      </c>
      <c r="X120" s="93" t="e">
        <f t="shared" si="36"/>
        <v>#DIV/0!</v>
      </c>
      <c r="Y120" s="93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579039</v>
      </c>
      <c r="D121" s="15">
        <f t="shared" si="28"/>
        <v>1.7062877921710533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15563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43007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32901</v>
      </c>
      <c r="D122" s="15">
        <f t="shared" si="28"/>
        <v>1.7217541472604532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301645</v>
      </c>
      <c r="D123" s="15">
        <f t="shared" si="28"/>
        <v>1.6793602013150057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23439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5"/>
        <v>1256.5</v>
      </c>
      <c r="D124" s="15">
        <f t="shared" si="28"/>
        <v>5.2354166666666666</v>
      </c>
      <c r="E124" s="24"/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5900</v>
      </c>
      <c r="D125" s="15">
        <f t="shared" si="28"/>
        <v>0.51904636227676604</v>
      </c>
      <c r="E125" s="165"/>
      <c r="F125" s="165"/>
      <c r="G125" s="93">
        <v>665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33.941497665132424</v>
      </c>
      <c r="D126" s="15">
        <f t="shared" si="28"/>
        <v>1.73773801461258</v>
      </c>
      <c r="E126" s="159">
        <f t="shared" ref="E126:G126" si="37">E119/E111*10</f>
        <v>48.629786144192593</v>
      </c>
      <c r="F126" s="159">
        <f t="shared" si="37"/>
        <v>30</v>
      </c>
      <c r="G126" s="159">
        <f t="shared" si="37"/>
        <v>35.006734762599621</v>
      </c>
      <c r="H126" s="159">
        <f t="shared" ref="H126:J126" si="38">H119/H111*10</f>
        <v>33.80750925436277</v>
      </c>
      <c r="I126" s="159">
        <f t="shared" si="38"/>
        <v>29.796261289645031</v>
      </c>
      <c r="J126" s="159">
        <f t="shared" si="38"/>
        <v>35.919943196946839</v>
      </c>
      <c r="K126" s="159">
        <f t="shared" ref="K126" si="39">K119/K111*10</f>
        <v>35.371513353115731</v>
      </c>
      <c r="L126" s="159">
        <f>L119/L111*10</f>
        <v>30.673740446686949</v>
      </c>
      <c r="M126" s="159">
        <f t="shared" ref="M126:S126" si="40">M119/M111*10</f>
        <v>34.044855400354123</v>
      </c>
      <c r="N126" s="159">
        <f t="shared" si="40"/>
        <v>29.295629820051413</v>
      </c>
      <c r="O126" s="159">
        <f t="shared" si="40"/>
        <v>28.829888334521264</v>
      </c>
      <c r="P126" s="159">
        <f t="shared" si="40"/>
        <v>29.472064235530276</v>
      </c>
      <c r="Q126" s="159">
        <f t="shared" si="40"/>
        <v>30.483910139647847</v>
      </c>
      <c r="R126" s="159">
        <f t="shared" si="40"/>
        <v>33.568933395435494</v>
      </c>
      <c r="S126" s="159">
        <f t="shared" si="40"/>
        <v>38.522573302260042</v>
      </c>
      <c r="T126" s="159">
        <f t="shared" ref="T126" si="41">T119/T111*10</f>
        <v>31.45965015434367</v>
      </c>
      <c r="U126" s="159">
        <f t="shared" ref="U126:Y126" si="42">U119/U111*10</f>
        <v>32.657032755298651</v>
      </c>
      <c r="V126" s="159">
        <f t="shared" si="42"/>
        <v>29.708262751741014</v>
      </c>
      <c r="W126" s="159">
        <f t="shared" si="42"/>
        <v>30.078979737165792</v>
      </c>
      <c r="X126" s="159">
        <f>X119/X111*10</f>
        <v>38.391209168562476</v>
      </c>
      <c r="Y126" s="159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34.543095425585221</v>
      </c>
      <c r="D127" s="15">
        <f t="shared" si="28"/>
        <v>1.7059518847024819</v>
      </c>
      <c r="E127" s="160">
        <f>E121/E113*10</f>
        <v>48.774920103485009</v>
      </c>
      <c r="F127" s="160">
        <f>F121/F113*10</f>
        <v>30</v>
      </c>
      <c r="G127" s="160">
        <f t="shared" ref="G127" si="44">G121/G113*10</f>
        <v>21.182547399124939</v>
      </c>
      <c r="H127" s="160">
        <f t="shared" ref="H127:J127" si="45">H121/H113*10</f>
        <v>34.243744301489215</v>
      </c>
      <c r="I127" s="160">
        <f t="shared" si="45"/>
        <v>30.24290711232025</v>
      </c>
      <c r="J127" s="160">
        <f t="shared" si="45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6">M121/M113*10</f>
        <v>34.36738619363112</v>
      </c>
      <c r="N127" s="160">
        <f t="shared" si="46"/>
        <v>28.955983994179704</v>
      </c>
      <c r="O127" s="160">
        <f t="shared" ref="O127:Y127" si="47">O121/O113*10</f>
        <v>30.110271594853991</v>
      </c>
      <c r="P127" s="160">
        <f t="shared" si="47"/>
        <v>31.070482915143106</v>
      </c>
      <c r="Q127" s="160">
        <f t="shared" si="47"/>
        <v>34.067059356592665</v>
      </c>
      <c r="R127" s="160">
        <f t="shared" si="47"/>
        <v>35.687318489835434</v>
      </c>
      <c r="S127" s="160">
        <f t="shared" si="47"/>
        <v>40.242350519322542</v>
      </c>
      <c r="T127" s="160">
        <f t="shared" si="47"/>
        <v>32.172877556738584</v>
      </c>
      <c r="U127" s="160">
        <f t="shared" si="47"/>
        <v>33.585025380710661</v>
      </c>
      <c r="V127" s="160">
        <f t="shared" si="47"/>
        <v>27.143280925541383</v>
      </c>
      <c r="W127" s="160">
        <f t="shared" si="47"/>
        <v>33.555192766545268</v>
      </c>
      <c r="X127" s="152">
        <f t="shared" si="47"/>
        <v>39.161906461977864</v>
      </c>
      <c r="Y127" s="160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30.965647058823528</v>
      </c>
      <c r="D128" s="15">
        <f t="shared" si="28"/>
        <v>1.6099414073442446</v>
      </c>
      <c r="E128" s="152">
        <f>E122/E114*10</f>
        <v>30.416666666666664</v>
      </c>
      <c r="F128" s="152">
        <f t="shared" ref="F128" si="48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9">M122/M114*10</f>
        <v>15</v>
      </c>
      <c r="N128" s="152">
        <f t="shared" si="49"/>
        <v>27.906976744186046</v>
      </c>
      <c r="O128" s="152">
        <f t="shared" si="49"/>
        <v>29.814634146341461</v>
      </c>
      <c r="P128" s="152">
        <f t="shared" si="49"/>
        <v>30</v>
      </c>
      <c r="Q128" s="152">
        <f t="shared" si="49"/>
        <v>23.888888888888889</v>
      </c>
      <c r="R128" s="152">
        <f t="shared" si="49"/>
        <v>22.027027027027025</v>
      </c>
      <c r="S128" s="152">
        <f t="shared" si="49"/>
        <v>23.313373253493012</v>
      </c>
      <c r="T128" s="152">
        <f t="shared" si="49"/>
        <v>50</v>
      </c>
      <c r="U128" s="152"/>
      <c r="V128" s="152">
        <f>V122/V114*10</f>
        <v>16.666666666666668</v>
      </c>
      <c r="W128" s="152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32.381742685136679</v>
      </c>
      <c r="D129" s="15">
        <f t="shared" si="28"/>
        <v>1.7096869304165689</v>
      </c>
      <c r="E129" s="152">
        <f t="shared" ref="E129:Y129" si="50">E123/E115*10</f>
        <v>43.006060606060608</v>
      </c>
      <c r="F129" s="152">
        <f t="shared" ref="F129" si="51">F123/F115*10</f>
        <v>31</v>
      </c>
      <c r="G129" s="152">
        <f t="shared" si="50"/>
        <v>28.930587337909994</v>
      </c>
      <c r="H129" s="152">
        <f t="shared" si="50"/>
        <v>33.764175433802428</v>
      </c>
      <c r="I129" s="152">
        <f t="shared" si="50"/>
        <v>29.222437137330751</v>
      </c>
      <c r="J129" s="152">
        <f t="shared" si="50"/>
        <v>37.399770904925546</v>
      </c>
      <c r="K129" s="152">
        <f t="shared" si="50"/>
        <v>36.15174506828528</v>
      </c>
      <c r="L129" s="152">
        <f t="shared" si="50"/>
        <v>30.825026511134674</v>
      </c>
      <c r="M129" s="152">
        <f t="shared" si="50"/>
        <v>32.962962962962962</v>
      </c>
      <c r="N129" s="152">
        <f t="shared" si="50"/>
        <v>28.515557847687809</v>
      </c>
      <c r="O129" s="152">
        <f t="shared" si="50"/>
        <v>28.688224527150702</v>
      </c>
      <c r="P129" s="152">
        <f t="shared" si="50"/>
        <v>27.746187158727167</v>
      </c>
      <c r="Q129" s="152">
        <f t="shared" si="50"/>
        <v>25.435793143521209</v>
      </c>
      <c r="R129" s="152">
        <f t="shared" si="50"/>
        <v>31.100455136540962</v>
      </c>
      <c r="S129" s="152">
        <f t="shared" si="50"/>
        <v>37.976344782890472</v>
      </c>
      <c r="T129" s="152">
        <f t="shared" si="50"/>
        <v>31.755359877488516</v>
      </c>
      <c r="U129" s="152">
        <f t="shared" si="50"/>
        <v>29.49984370115661</v>
      </c>
      <c r="V129" s="152">
        <f t="shared" si="50"/>
        <v>30.271800679501698</v>
      </c>
      <c r="W129" s="152">
        <f t="shared" si="50"/>
        <v>25.997719498289623</v>
      </c>
      <c r="X129" s="152">
        <f t="shared" si="50"/>
        <v>40.033281825745874</v>
      </c>
      <c r="Y129" s="152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15.474137931034482</v>
      </c>
      <c r="D130" s="15">
        <f t="shared" si="28"/>
        <v>0.99292385057471266</v>
      </c>
      <c r="E130" s="51"/>
      <c r="F130" s="51"/>
      <c r="G130" s="93">
        <f t="shared" ref="G130" si="52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3">R124/R116*10</f>
        <v>10</v>
      </c>
      <c r="S130" s="152"/>
      <c r="T130" s="152"/>
      <c r="U130" s="152"/>
      <c r="V130" s="152"/>
      <c r="W130" s="152"/>
      <c r="X130" s="152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62.566277836691413</v>
      </c>
      <c r="D131" s="15">
        <f t="shared" si="28"/>
        <v>0.75297499850966709</v>
      </c>
      <c r="E131" s="51"/>
      <c r="F131" s="51"/>
      <c r="G131" s="93">
        <f>G125/G118*10</f>
        <v>57.826086956521735</v>
      </c>
      <c r="H131" s="93">
        <f t="shared" ref="H131" si="54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5">S125/S118*10</f>
        <v>45.588235294117645</v>
      </c>
      <c r="T131" s="93">
        <f t="shared" si="55"/>
        <v>79.285714285714292</v>
      </c>
      <c r="U131" s="93"/>
      <c r="V131" s="93"/>
      <c r="W131" s="93"/>
      <c r="X131" s="93">
        <f t="shared" si="55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6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6"/>
        <v>2.265389876880985</v>
      </c>
      <c r="E133" s="48">
        <f t="shared" ref="E133:Y133" si="57">(E111-E132)/2</f>
        <v>159</v>
      </c>
      <c r="F133" s="48">
        <f t="shared" si="57"/>
        <v>50</v>
      </c>
      <c r="G133" s="48">
        <f t="shared" si="57"/>
        <v>466</v>
      </c>
      <c r="H133" s="48">
        <f t="shared" si="57"/>
        <v>518</v>
      </c>
      <c r="I133" s="48">
        <f t="shared" si="57"/>
        <v>388</v>
      </c>
      <c r="J133" s="48">
        <f t="shared" si="57"/>
        <v>175.5</v>
      </c>
      <c r="K133" s="48">
        <f t="shared" si="57"/>
        <v>207.5</v>
      </c>
      <c r="L133" s="48">
        <f t="shared" si="57"/>
        <v>604</v>
      </c>
      <c r="M133" s="48">
        <f t="shared" si="57"/>
        <v>255.5</v>
      </c>
      <c r="N133" s="48">
        <f t="shared" si="57"/>
        <v>94.5</v>
      </c>
      <c r="O133" s="48">
        <f t="shared" si="57"/>
        <v>355</v>
      </c>
      <c r="P133" s="48">
        <f t="shared" si="57"/>
        <v>81</v>
      </c>
      <c r="Q133" s="48">
        <f t="shared" si="57"/>
        <v>149</v>
      </c>
      <c r="R133" s="48">
        <f t="shared" si="57"/>
        <v>193.5</v>
      </c>
      <c r="S133" s="48">
        <f t="shared" si="57"/>
        <v>130</v>
      </c>
      <c r="T133" s="48">
        <f t="shared" si="57"/>
        <v>480</v>
      </c>
      <c r="U133" s="48">
        <f t="shared" si="57"/>
        <v>47.5</v>
      </c>
      <c r="V133" s="48">
        <f t="shared" si="57"/>
        <v>82.5</v>
      </c>
      <c r="W133" s="48">
        <f t="shared" si="57"/>
        <v>311.5</v>
      </c>
      <c r="X133" s="48">
        <f t="shared" si="57"/>
        <v>159</v>
      </c>
      <c r="Y133" s="48">
        <f t="shared" si="57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6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8">SUM(E135:Y135)</f>
        <v>0</v>
      </c>
      <c r="D135" s="15" t="e">
        <f t="shared" si="56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6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93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6"/>
        <v>1.0360645688598284</v>
      </c>
      <c r="E138" s="48">
        <v>158</v>
      </c>
      <c r="F138" s="48">
        <f t="shared" ref="F138:Y138" si="59">F136-F137</f>
        <v>54</v>
      </c>
      <c r="G138" s="48">
        <f t="shared" si="59"/>
        <v>782</v>
      </c>
      <c r="H138" s="48">
        <f>377-H137</f>
        <v>343</v>
      </c>
      <c r="I138" s="48">
        <f t="shared" si="59"/>
        <v>10</v>
      </c>
      <c r="J138" s="48">
        <f t="shared" si="59"/>
        <v>144</v>
      </c>
      <c r="K138" s="48">
        <v>604.5</v>
      </c>
      <c r="L138" s="48">
        <f t="shared" si="59"/>
        <v>739</v>
      </c>
      <c r="M138" s="48">
        <f t="shared" si="59"/>
        <v>217</v>
      </c>
      <c r="N138" s="48">
        <f t="shared" si="59"/>
        <v>30</v>
      </c>
      <c r="O138" s="48">
        <v>194</v>
      </c>
      <c r="P138" s="48">
        <f t="shared" si="59"/>
        <v>232</v>
      </c>
      <c r="Q138" s="48">
        <v>14</v>
      </c>
      <c r="R138" s="48">
        <f t="shared" si="59"/>
        <v>679</v>
      </c>
      <c r="S138" s="48">
        <f t="shared" si="59"/>
        <v>154</v>
      </c>
      <c r="T138" s="48">
        <f>T136-T137</f>
        <v>46</v>
      </c>
      <c r="U138" s="48">
        <f t="shared" si="59"/>
        <v>115</v>
      </c>
      <c r="V138" s="48">
        <f>V136-V137</f>
        <v>23.5</v>
      </c>
      <c r="W138" s="48">
        <f>W136-W137</f>
        <v>256</v>
      </c>
      <c r="X138" s="48">
        <f t="shared" si="59"/>
        <v>383</v>
      </c>
      <c r="Y138" s="48">
        <f t="shared" si="59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60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60"/>
        <v>0.9979291983039148</v>
      </c>
      <c r="E140" s="34">
        <f>E139/E138</f>
        <v>1</v>
      </c>
      <c r="F140" s="34">
        <f t="shared" ref="F140:X140" si="61">F139/F138</f>
        <v>1</v>
      </c>
      <c r="G140" s="34">
        <f t="shared" si="61"/>
        <v>1</v>
      </c>
      <c r="H140" s="34">
        <f t="shared" si="61"/>
        <v>1</v>
      </c>
      <c r="I140" s="34">
        <f t="shared" si="61"/>
        <v>1</v>
      </c>
      <c r="J140" s="34">
        <f t="shared" si="61"/>
        <v>1</v>
      </c>
      <c r="K140" s="34">
        <f t="shared" si="61"/>
        <v>0.83788254755996694</v>
      </c>
      <c r="L140" s="34">
        <f t="shared" si="61"/>
        <v>1</v>
      </c>
      <c r="M140" s="34">
        <f t="shared" si="61"/>
        <v>1</v>
      </c>
      <c r="N140" s="34">
        <f t="shared" si="61"/>
        <v>1</v>
      </c>
      <c r="O140" s="34">
        <f t="shared" si="61"/>
        <v>1</v>
      </c>
      <c r="P140" s="34">
        <f t="shared" si="61"/>
        <v>1</v>
      </c>
      <c r="Q140" s="34">
        <f t="shared" si="61"/>
        <v>1</v>
      </c>
      <c r="R140" s="34">
        <f t="shared" si="61"/>
        <v>0.97054491899852724</v>
      </c>
      <c r="S140" s="34">
        <f t="shared" si="61"/>
        <v>1</v>
      </c>
      <c r="T140" s="34">
        <f t="shared" si="61"/>
        <v>1</v>
      </c>
      <c r="U140" s="34">
        <f t="shared" si="61"/>
        <v>1</v>
      </c>
      <c r="V140" s="34">
        <f t="shared" si="61"/>
        <v>1</v>
      </c>
      <c r="W140" s="34">
        <f t="shared" si="61"/>
        <v>1</v>
      </c>
      <c r="X140" s="34">
        <f t="shared" si="61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2">F138-F139</f>
        <v>0</v>
      </c>
      <c r="G141" s="85">
        <f t="shared" si="62"/>
        <v>0</v>
      </c>
      <c r="H141" s="85">
        <f t="shared" si="62"/>
        <v>0</v>
      </c>
      <c r="I141" s="85">
        <f t="shared" si="62"/>
        <v>0</v>
      </c>
      <c r="J141" s="85">
        <f t="shared" si="62"/>
        <v>0</v>
      </c>
      <c r="K141" s="85">
        <f>K138-K139-K137</f>
        <v>0</v>
      </c>
      <c r="L141" s="85">
        <f t="shared" si="62"/>
        <v>0</v>
      </c>
      <c r="M141" s="85">
        <f t="shared" si="62"/>
        <v>0</v>
      </c>
      <c r="N141" s="85">
        <f t="shared" si="62"/>
        <v>0</v>
      </c>
      <c r="O141" s="85">
        <f>O138-O139</f>
        <v>0</v>
      </c>
      <c r="P141" s="85">
        <f t="shared" si="62"/>
        <v>0</v>
      </c>
      <c r="Q141" s="85">
        <f t="shared" si="62"/>
        <v>0</v>
      </c>
      <c r="R141" s="85">
        <f>R138-R139</f>
        <v>20</v>
      </c>
      <c r="S141" s="85">
        <f t="shared" si="62"/>
        <v>0</v>
      </c>
      <c r="T141" s="85">
        <f>T138-T139</f>
        <v>0</v>
      </c>
      <c r="U141" s="85">
        <f t="shared" si="62"/>
        <v>0</v>
      </c>
      <c r="V141" s="85">
        <f>V138-V139</f>
        <v>0</v>
      </c>
      <c r="W141" s="85">
        <f t="shared" si="62"/>
        <v>0</v>
      </c>
      <c r="X141" s="85">
        <f t="shared" si="62"/>
        <v>0</v>
      </c>
      <c r="Y141" s="85">
        <f t="shared" si="62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60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60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3">E143/E142</f>
        <v>#DIV/0!</v>
      </c>
      <c r="F144" s="29" t="e">
        <f t="shared" si="63"/>
        <v>#DIV/0!</v>
      </c>
      <c r="G144" s="93" t="e">
        <f t="shared" si="63"/>
        <v>#DIV/0!</v>
      </c>
      <c r="H144" s="93" t="e">
        <f t="shared" si="63"/>
        <v>#DIV/0!</v>
      </c>
      <c r="I144" s="93" t="e">
        <f t="shared" si="63"/>
        <v>#DIV/0!</v>
      </c>
      <c r="J144" s="93" t="e">
        <f t="shared" si="63"/>
        <v>#DIV/0!</v>
      </c>
      <c r="K144" s="93" t="e">
        <f t="shared" si="63"/>
        <v>#DIV/0!</v>
      </c>
      <c r="L144" s="93" t="e">
        <f t="shared" si="63"/>
        <v>#DIV/0!</v>
      </c>
      <c r="M144" s="93" t="e">
        <f t="shared" si="63"/>
        <v>#DIV/0!</v>
      </c>
      <c r="N144" s="93" t="e">
        <f t="shared" si="63"/>
        <v>#DIV/0!</v>
      </c>
      <c r="O144" s="93" t="e">
        <f t="shared" si="63"/>
        <v>#DIV/0!</v>
      </c>
      <c r="P144" s="93" t="e">
        <f t="shared" si="63"/>
        <v>#DIV/0!</v>
      </c>
      <c r="Q144" s="93" t="e">
        <f t="shared" si="63"/>
        <v>#DIV/0!</v>
      </c>
      <c r="R144" s="93" t="e">
        <f t="shared" si="63"/>
        <v>#DIV/0!</v>
      </c>
      <c r="S144" s="93" t="e">
        <f t="shared" si="63"/>
        <v>#DIV/0!</v>
      </c>
      <c r="T144" s="93" t="e">
        <f t="shared" si="63"/>
        <v>#DIV/0!</v>
      </c>
      <c r="U144" s="93" t="e">
        <f t="shared" si="63"/>
        <v>#DIV/0!</v>
      </c>
      <c r="V144" s="93" t="e">
        <f t="shared" si="63"/>
        <v>#DIV/0!</v>
      </c>
      <c r="W144" s="93" t="e">
        <f t="shared" si="63"/>
        <v>#DIV/0!</v>
      </c>
      <c r="X144" s="93" t="e">
        <f t="shared" si="63"/>
        <v>#DIV/0!</v>
      </c>
      <c r="Y144" s="93" t="e">
        <f t="shared" si="63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60"/>
        <v>1.2400267638184448</v>
      </c>
      <c r="E145" s="159">
        <f t="shared" ref="E145" si="64">E143/E139*10</f>
        <v>179.62025316455697</v>
      </c>
      <c r="F145" s="159">
        <f t="shared" ref="F145:G145" si="65">F143/F139*10</f>
        <v>180.92592592592592</v>
      </c>
      <c r="G145" s="159">
        <f t="shared" si="65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6">M143/M139*10</f>
        <v>202.25806451612902</v>
      </c>
      <c r="N145" s="159">
        <f t="shared" si="66"/>
        <v>198</v>
      </c>
      <c r="O145" s="159">
        <f t="shared" si="66"/>
        <v>169.63917525773195</v>
      </c>
      <c r="P145" s="159">
        <f t="shared" si="66"/>
        <v>229.78448275862067</v>
      </c>
      <c r="Q145" s="159">
        <f t="shared" si="66"/>
        <v>231.42857142857142</v>
      </c>
      <c r="R145" s="159">
        <f t="shared" si="66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7">U143/U139*10</f>
        <v>200.95652173913044</v>
      </c>
      <c r="V145" s="159">
        <f t="shared" si="67"/>
        <v>185.10638297872339</v>
      </c>
      <c r="W145" s="15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8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8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9">L150/L149</f>
        <v>1</v>
      </c>
      <c r="M151" s="29">
        <f t="shared" si="69"/>
        <v>1</v>
      </c>
      <c r="N151" s="29">
        <f t="shared" si="69"/>
        <v>1</v>
      </c>
      <c r="O151" s="29">
        <f t="shared" si="69"/>
        <v>1</v>
      </c>
      <c r="P151" s="29">
        <f t="shared" si="69"/>
        <v>0.8527131782945736</v>
      </c>
      <c r="Q151" s="29"/>
      <c r="R151" s="29">
        <f t="shared" si="69"/>
        <v>1</v>
      </c>
      <c r="S151" s="29">
        <f t="shared" si="69"/>
        <v>0.80555555555555558</v>
      </c>
      <c r="T151" s="29">
        <f t="shared" si="69"/>
        <v>1</v>
      </c>
      <c r="U151" s="29"/>
      <c r="V151" s="29">
        <f t="shared" si="69"/>
        <v>1</v>
      </c>
      <c r="W151" s="29">
        <f t="shared" si="69"/>
        <v>1</v>
      </c>
      <c r="X151" s="29">
        <f t="shared" si="69"/>
        <v>1</v>
      </c>
      <c r="Y151" s="29">
        <f t="shared" si="69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8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8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8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70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8"/>
        <v>1.2547953971398853</v>
      </c>
      <c r="E155" s="55">
        <f>E153/E150*10</f>
        <v>380.4545454545455</v>
      </c>
      <c r="F155" s="55">
        <f t="shared" ref="F155:G155" si="71">F153/F150*10</f>
        <v>484.18604651162786</v>
      </c>
      <c r="G155" s="55">
        <f t="shared" si="71"/>
        <v>278.09965237543457</v>
      </c>
      <c r="H155" s="55"/>
      <c r="I155" s="55">
        <f t="shared" ref="I155:N155" si="72">I153/I150*10</f>
        <v>94.375</v>
      </c>
      <c r="J155" s="55">
        <f t="shared" si="72"/>
        <v>320</v>
      </c>
      <c r="K155" s="55">
        <f t="shared" si="72"/>
        <v>605.29058116232466</v>
      </c>
      <c r="L155" s="55">
        <f>L153/L150*10</f>
        <v>543.936170212766</v>
      </c>
      <c r="M155" s="55">
        <f t="shared" si="72"/>
        <v>264.89361702127661</v>
      </c>
      <c r="N155" s="55">
        <f t="shared" si="72"/>
        <v>95.833333333333343</v>
      </c>
      <c r="O155" s="55">
        <f t="shared" ref="O155:P155" si="73">O153/O150*10</f>
        <v>253</v>
      </c>
      <c r="P155" s="55">
        <f t="shared" si="73"/>
        <v>358</v>
      </c>
      <c r="Q155" s="55"/>
      <c r="R155" s="55">
        <f t="shared" ref="R155:Y155" si="74">R153/R150*10</f>
        <v>133.74647887323943</v>
      </c>
      <c r="S155" s="55">
        <f t="shared" si="74"/>
        <v>445.86206896551721</v>
      </c>
      <c r="T155" s="55">
        <f t="shared" si="74"/>
        <v>719.04761904761904</v>
      </c>
      <c r="U155" s="55"/>
      <c r="V155" s="55">
        <f t="shared" si="74"/>
        <v>186.36363636363637</v>
      </c>
      <c r="W155" s="55">
        <f t="shared" si="74"/>
        <v>455.78947368421052</v>
      </c>
      <c r="X155" s="55">
        <f t="shared" si="74"/>
        <v>160.34482758620692</v>
      </c>
      <c r="Y155" s="55">
        <f t="shared" si="74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5">F149-F150</f>
        <v>0</v>
      </c>
      <c r="G156" s="162">
        <f>G149-G150</f>
        <v>0</v>
      </c>
      <c r="H156" s="162">
        <f>H149-H150</f>
        <v>0</v>
      </c>
      <c r="I156" s="162">
        <f t="shared" si="75"/>
        <v>0</v>
      </c>
      <c r="J156" s="162">
        <f t="shared" si="75"/>
        <v>0</v>
      </c>
      <c r="K156" s="162">
        <f t="shared" si="75"/>
        <v>1.9500000000000028</v>
      </c>
      <c r="L156" s="162">
        <f t="shared" si="75"/>
        <v>0</v>
      </c>
      <c r="M156" s="162">
        <f t="shared" si="75"/>
        <v>0</v>
      </c>
      <c r="N156" s="162">
        <f t="shared" si="75"/>
        <v>0</v>
      </c>
      <c r="O156" s="162">
        <f t="shared" si="75"/>
        <v>0</v>
      </c>
      <c r="P156" s="162">
        <f t="shared" si="75"/>
        <v>19</v>
      </c>
      <c r="Q156" s="162">
        <f t="shared" si="75"/>
        <v>0</v>
      </c>
      <c r="R156" s="162">
        <f t="shared" si="75"/>
        <v>0</v>
      </c>
      <c r="S156" s="162">
        <f t="shared" si="75"/>
        <v>7</v>
      </c>
      <c r="T156" s="162">
        <f t="shared" si="75"/>
        <v>0</v>
      </c>
      <c r="U156" s="162">
        <f t="shared" si="75"/>
        <v>0</v>
      </c>
      <c r="V156" s="162">
        <f t="shared" si="75"/>
        <v>0</v>
      </c>
      <c r="W156" s="162">
        <f t="shared" si="75"/>
        <v>0</v>
      </c>
      <c r="X156" s="162">
        <f t="shared" si="75"/>
        <v>0</v>
      </c>
      <c r="Y156" s="162">
        <f t="shared" si="75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8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8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6">R158/R157*10</f>
        <v>25</v>
      </c>
      <c r="S159" s="55"/>
      <c r="T159" s="55"/>
      <c r="U159" s="55">
        <f t="shared" ref="U159:Y159" si="77">U158/U157*10</f>
        <v>180</v>
      </c>
      <c r="V159" s="55"/>
      <c r="W159" s="55"/>
      <c r="X159" s="55"/>
      <c r="Y159" s="55">
        <f t="shared" si="77"/>
        <v>60</v>
      </c>
    </row>
    <row r="160" spans="1:26" s="12" customFormat="1" ht="30" hidden="1" customHeight="1" x14ac:dyDescent="0.2">
      <c r="A160" s="11" t="s">
        <v>216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8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1">
        <f>B168+B171+B188+B174+B183</f>
        <v>14637</v>
      </c>
      <c r="C164" s="151">
        <f>C168+C171+C188+C174</f>
        <v>26145.399999999998</v>
      </c>
      <c r="D164" s="15">
        <f>C164/B164</f>
        <v>1.786254013800642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824</v>
      </c>
      <c r="H164" s="161">
        <f>H168+H171+H188+H174</f>
        <v>1044</v>
      </c>
      <c r="I164" s="161">
        <f>I168+I171+I188+I174</f>
        <v>939</v>
      </c>
      <c r="J164" s="161">
        <f>J168+J188+J183+J171</f>
        <v>4125</v>
      </c>
      <c r="K164" s="161">
        <f>K168+K171+K188+K174</f>
        <v>234</v>
      </c>
      <c r="L164" s="161">
        <f>L168+L171+L188+L174+L183</f>
        <v>938.3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9">P168+P171+P188+P174+P177+P183</f>
        <v>1189</v>
      </c>
      <c r="Q164" s="161">
        <f t="shared" si="79"/>
        <v>4479</v>
      </c>
      <c r="R164" s="161">
        <f t="shared" si="79"/>
        <v>525.5</v>
      </c>
      <c r="S164" s="161">
        <f t="shared" si="79"/>
        <v>1005.6</v>
      </c>
      <c r="T164" s="161">
        <f t="shared" si="79"/>
        <v>883</v>
      </c>
      <c r="U164" s="161">
        <f t="shared" si="79"/>
        <v>934</v>
      </c>
      <c r="V164" s="161">
        <f t="shared" si="79"/>
        <v>522</v>
      </c>
      <c r="W164" s="161">
        <f t="shared" si="79"/>
        <v>1453</v>
      </c>
      <c r="X164" s="161">
        <f t="shared" si="79"/>
        <v>1377</v>
      </c>
      <c r="Y164" s="161">
        <f t="shared" si="79"/>
        <v>2</v>
      </c>
    </row>
    <row r="165" spans="1:26" s="12" customFormat="1" ht="31.5" customHeight="1" x14ac:dyDescent="0.2">
      <c r="A165" s="147" t="s">
        <v>211</v>
      </c>
      <c r="B165" s="151">
        <f>B169+B172+B189</f>
        <v>10047</v>
      </c>
      <c r="C165" s="151">
        <f>C169+C172+C189+C175</f>
        <v>32804.049999999996</v>
      </c>
      <c r="D165" s="15">
        <f>C165/B165</f>
        <v>3.2650592216582059</v>
      </c>
      <c r="E165" s="54">
        <f t="shared" ref="E165:Y165" si="80">E169+E172+E175+E189+E178+E184</f>
        <v>8117</v>
      </c>
      <c r="F165" s="54">
        <f t="shared" si="80"/>
        <v>526</v>
      </c>
      <c r="G165" s="54">
        <f t="shared" si="80"/>
        <v>1230</v>
      </c>
      <c r="H165" s="54">
        <f t="shared" si="80"/>
        <v>1326</v>
      </c>
      <c r="I165" s="54">
        <f t="shared" si="80"/>
        <v>682.7</v>
      </c>
      <c r="J165" s="54">
        <f t="shared" si="80"/>
        <v>3528</v>
      </c>
      <c r="K165" s="54">
        <f t="shared" si="80"/>
        <v>671</v>
      </c>
      <c r="L165" s="54">
        <f t="shared" si="80"/>
        <v>1425.2</v>
      </c>
      <c r="M165" s="54">
        <f t="shared" si="80"/>
        <v>1046</v>
      </c>
      <c r="N165" s="54">
        <f t="shared" si="80"/>
        <v>79</v>
      </c>
      <c r="O165" s="54">
        <f t="shared" si="80"/>
        <v>735</v>
      </c>
      <c r="P165" s="54">
        <f t="shared" si="80"/>
        <v>1697</v>
      </c>
      <c r="Q165" s="54">
        <f t="shared" si="80"/>
        <v>5598</v>
      </c>
      <c r="R165" s="54">
        <f t="shared" si="80"/>
        <v>532.65000000000009</v>
      </c>
      <c r="S165" s="54">
        <f t="shared" si="80"/>
        <v>2262.6999999999998</v>
      </c>
      <c r="T165" s="54">
        <f t="shared" si="80"/>
        <v>783</v>
      </c>
      <c r="U165" s="54">
        <f t="shared" si="80"/>
        <v>1791</v>
      </c>
      <c r="V165" s="54">
        <f t="shared" si="80"/>
        <v>522</v>
      </c>
      <c r="W165" s="54">
        <f t="shared" si="80"/>
        <v>1741</v>
      </c>
      <c r="X165" s="54">
        <f t="shared" si="80"/>
        <v>2605</v>
      </c>
      <c r="Y165" s="54">
        <f t="shared" si="80"/>
        <v>7</v>
      </c>
    </row>
    <row r="166" spans="1:26" s="12" customFormat="1" ht="30" customHeight="1" x14ac:dyDescent="0.2">
      <c r="A166" s="31" t="s">
        <v>98</v>
      </c>
      <c r="B166" s="56">
        <f>B165/B164*10</f>
        <v>6.8641114982578397</v>
      </c>
      <c r="C166" s="56">
        <f>C165/C164*10</f>
        <v>12.546776870883596</v>
      </c>
      <c r="D166" s="15">
        <f t="shared" ref="D166" si="81">C166/B166</f>
        <v>1.8278806913419248</v>
      </c>
      <c r="E166" s="55">
        <f t="shared" ref="E166:X166" si="82">E165/E164*10</f>
        <v>13.64201680672269</v>
      </c>
      <c r="F166" s="55">
        <f t="shared" si="82"/>
        <v>17.30263157894737</v>
      </c>
      <c r="G166" s="55">
        <f t="shared" si="82"/>
        <v>14.927184466019416</v>
      </c>
      <c r="H166" s="55">
        <f t="shared" si="82"/>
        <v>12.701149425287356</v>
      </c>
      <c r="I166" s="55">
        <f t="shared" si="82"/>
        <v>7.2705005324813632</v>
      </c>
      <c r="J166" s="55">
        <f t="shared" si="82"/>
        <v>8.5527272727272727</v>
      </c>
      <c r="K166" s="55">
        <f t="shared" si="82"/>
        <v>28.675213675213676</v>
      </c>
      <c r="L166" s="55">
        <f t="shared" si="82"/>
        <v>15.189171906639668</v>
      </c>
      <c r="M166" s="55">
        <f t="shared" si="82"/>
        <v>9.7848456501403174</v>
      </c>
      <c r="N166" s="55">
        <f t="shared" si="82"/>
        <v>6.0305343511450378</v>
      </c>
      <c r="O166" s="55">
        <f t="shared" si="82"/>
        <v>11.307692307692307</v>
      </c>
      <c r="P166" s="55">
        <f t="shared" si="82"/>
        <v>14.272497897392766</v>
      </c>
      <c r="Q166" s="55">
        <f t="shared" si="82"/>
        <v>12.498325519089082</v>
      </c>
      <c r="R166" s="55">
        <f t="shared" si="82"/>
        <v>10.136060894386301</v>
      </c>
      <c r="S166" s="55">
        <f t="shared" si="82"/>
        <v>22.500994431185362</v>
      </c>
      <c r="T166" s="55">
        <f t="shared" si="82"/>
        <v>8.867497168742922</v>
      </c>
      <c r="U166" s="55">
        <f t="shared" si="82"/>
        <v>19.175588865096358</v>
      </c>
      <c r="V166" s="55">
        <f t="shared" si="82"/>
        <v>10</v>
      </c>
      <c r="W166" s="55">
        <f t="shared" si="82"/>
        <v>11.982105987611838</v>
      </c>
      <c r="X166" s="55">
        <f t="shared" si="82"/>
        <v>18.917937545388526</v>
      </c>
      <c r="Y166" s="55">
        <f t="shared" ref="Y166" si="83">Y165/Y164*10</f>
        <v>35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6020.1</v>
      </c>
      <c r="D167" s="166"/>
      <c r="E167" s="162">
        <f t="shared" ref="E167:U167" si="84">E163-E164</f>
        <v>500</v>
      </c>
      <c r="F167" s="162">
        <f t="shared" si="84"/>
        <v>275</v>
      </c>
      <c r="G167" s="162">
        <f>G163-G164</f>
        <v>338.59999999999991</v>
      </c>
      <c r="H167" s="162">
        <f>H163-H164</f>
        <v>0</v>
      </c>
      <c r="I167" s="162">
        <f t="shared" si="84"/>
        <v>50</v>
      </c>
      <c r="J167" s="162">
        <f t="shared" si="84"/>
        <v>1428</v>
      </c>
      <c r="K167" s="162">
        <f t="shared" si="84"/>
        <v>160</v>
      </c>
      <c r="L167" s="162">
        <f t="shared" si="84"/>
        <v>542</v>
      </c>
      <c r="M167" s="162">
        <f t="shared" si="84"/>
        <v>0</v>
      </c>
      <c r="N167" s="162">
        <f t="shared" si="84"/>
        <v>87</v>
      </c>
      <c r="O167" s="162">
        <f t="shared" si="84"/>
        <v>0</v>
      </c>
      <c r="P167" s="162">
        <f t="shared" si="84"/>
        <v>0</v>
      </c>
      <c r="Q167" s="162">
        <f t="shared" si="84"/>
        <v>799</v>
      </c>
      <c r="R167" s="162">
        <f>R163-R164</f>
        <v>0</v>
      </c>
      <c r="S167" s="162">
        <f t="shared" si="84"/>
        <v>0</v>
      </c>
      <c r="T167" s="162">
        <f t="shared" si="84"/>
        <v>291.5</v>
      </c>
      <c r="U167" s="162">
        <f t="shared" si="84"/>
        <v>1321</v>
      </c>
      <c r="V167" s="162">
        <f>V160-V164</f>
        <v>0</v>
      </c>
      <c r="W167" s="162">
        <f>W163-W164</f>
        <v>0</v>
      </c>
      <c r="X167" s="162">
        <f>X163-X164</f>
        <v>0</v>
      </c>
      <c r="Y167" s="162">
        <f>Y163-Y164</f>
        <v>228</v>
      </c>
      <c r="Z167" s="169"/>
    </row>
    <row r="168" spans="1:26" s="150" customFormat="1" ht="30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5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5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49">
        <v>1508</v>
      </c>
      <c r="X169" s="149">
        <v>2215</v>
      </c>
      <c r="Y169" s="148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5"/>
        <v>1.6709098650827199</v>
      </c>
      <c r="E170" s="55">
        <f t="shared" ref="E170:F170" si="86">E169/E168*10</f>
        <v>14.019627887957473</v>
      </c>
      <c r="F170" s="55">
        <f t="shared" si="86"/>
        <v>28</v>
      </c>
      <c r="G170" s="55">
        <f t="shared" ref="G170:J170" si="87">G169/G168*10</f>
        <v>10.25</v>
      </c>
      <c r="H170" s="55">
        <f t="shared" si="87"/>
        <v>10</v>
      </c>
      <c r="I170" s="55">
        <f t="shared" si="87"/>
        <v>6</v>
      </c>
      <c r="J170" s="55">
        <f t="shared" si="87"/>
        <v>8.0018587360594786</v>
      </c>
      <c r="K170" s="55">
        <f t="shared" ref="K170:L170" si="88">K169/K168*10</f>
        <v>18</v>
      </c>
      <c r="L170" s="55">
        <f t="shared" si="88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9">S169/S168*10</f>
        <v>28.571428571428573</v>
      </c>
      <c r="T170" s="55"/>
      <c r="U170" s="55">
        <f t="shared" ref="U170:X170" si="90">U169/U168*10</f>
        <v>14</v>
      </c>
      <c r="V170" s="55">
        <f t="shared" si="90"/>
        <v>10</v>
      </c>
      <c r="W170" s="55">
        <f t="shared" si="90"/>
        <v>13.32155477031802</v>
      </c>
      <c r="X170" s="55">
        <f t="shared" si="90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8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8"/>
        <v>1.2708507654071461</v>
      </c>
      <c r="E173" s="51"/>
      <c r="F173" s="51">
        <f t="shared" ref="F173" si="91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2">J172/J171*10</f>
        <v>7.799009200283086</v>
      </c>
      <c r="K173" s="51">
        <f t="shared" ref="K173:M173" si="93">K172/K171*10</f>
        <v>9.6491228070175445</v>
      </c>
      <c r="L173" s="51"/>
      <c r="M173" s="51">
        <f t="shared" si="93"/>
        <v>9.7848456501403174</v>
      </c>
      <c r="N173" s="51">
        <f t="shared" ref="N173:Q173" si="94">N172/N171*10</f>
        <v>5.9689922480620154</v>
      </c>
      <c r="O173" s="51"/>
      <c r="P173" s="51">
        <f t="shared" si="94"/>
        <v>10</v>
      </c>
      <c r="Q173" s="51">
        <f t="shared" si="94"/>
        <v>1</v>
      </c>
      <c r="R173" s="51">
        <f>R172/R171*10</f>
        <v>6.7</v>
      </c>
      <c r="S173" s="51"/>
      <c r="T173" s="51">
        <f t="shared" ref="T173" si="95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1183.0999999999999</v>
      </c>
      <c r="D174" s="15">
        <f t="shared" si="68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2071.9499999999998</v>
      </c>
      <c r="D175" s="15">
        <f t="shared" si="68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8"/>
        <v>0.78533138410795078</v>
      </c>
      <c r="E176" s="51"/>
      <c r="F176" s="51">
        <f t="shared" ref="F176:G176" si="96">F175/F174*10</f>
        <v>16</v>
      </c>
      <c r="G176" s="51">
        <f t="shared" si="96"/>
        <v>18</v>
      </c>
      <c r="H176" s="51"/>
      <c r="I176" s="51">
        <f t="shared" ref="I176" si="97">I175/I174*10</f>
        <v>5.34</v>
      </c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8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8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8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788</v>
      </c>
      <c r="D180" s="15">
        <f t="shared" si="68"/>
        <v>1.2771474878444085</v>
      </c>
      <c r="E180" s="35"/>
      <c r="F180" s="35"/>
      <c r="G180" s="35">
        <v>338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150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24174</v>
      </c>
      <c r="D181" s="15">
        <f t="shared" si="68"/>
        <v>3.3228865979381443</v>
      </c>
      <c r="E181" s="35"/>
      <c r="F181" s="35"/>
      <c r="G181" s="35">
        <v>9624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5250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306.7766497461929</v>
      </c>
      <c r="D182" s="15">
        <f t="shared" si="68"/>
        <v>2.6018033387409076</v>
      </c>
      <c r="E182" s="55"/>
      <c r="F182" s="55"/>
      <c r="G182" s="55">
        <f t="shared" ref="G182" si="99">G181/G180*10</f>
        <v>284.73372781065086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2535</v>
      </c>
      <c r="D183" s="15">
        <f t="shared" si="68"/>
        <v>1.2732295328980412</v>
      </c>
      <c r="E183" s="35">
        <v>106</v>
      </c>
      <c r="F183" s="35"/>
      <c r="G183" s="35">
        <v>224</v>
      </c>
      <c r="H183" s="35"/>
      <c r="I183" s="35"/>
      <c r="J183" s="35">
        <v>480</v>
      </c>
      <c r="K183" s="35">
        <v>160</v>
      </c>
      <c r="L183" s="35">
        <v>768</v>
      </c>
      <c r="M183" s="35"/>
      <c r="N183" s="35"/>
      <c r="O183" s="35"/>
      <c r="P183" s="35"/>
      <c r="Q183" s="35"/>
      <c r="R183" s="35">
        <v>105</v>
      </c>
      <c r="S183" s="35"/>
      <c r="T183" s="35"/>
      <c r="U183" s="35">
        <v>510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4016.2</v>
      </c>
      <c r="D184" s="15">
        <f t="shared" si="68"/>
        <v>1.4307801923762022</v>
      </c>
      <c r="E184" s="35">
        <v>212</v>
      </c>
      <c r="F184" s="35"/>
      <c r="G184" s="35">
        <v>305</v>
      </c>
      <c r="H184" s="35"/>
      <c r="I184" s="35"/>
      <c r="J184" s="35">
        <v>576</v>
      </c>
      <c r="K184" s="35">
        <v>345</v>
      </c>
      <c r="L184" s="35">
        <v>1267.2</v>
      </c>
      <c r="M184" s="35"/>
      <c r="N184" s="35"/>
      <c r="O184" s="35"/>
      <c r="P184" s="35"/>
      <c r="Q184" s="35"/>
      <c r="R184" s="35">
        <v>104</v>
      </c>
      <c r="S184" s="35"/>
      <c r="T184" s="35"/>
      <c r="U184" s="35">
        <v>1020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15.842998027613412</v>
      </c>
      <c r="D185" s="15">
        <f t="shared" si="68"/>
        <v>1.1237409716059248</v>
      </c>
      <c r="E185" s="55">
        <f t="shared" ref="E185:G185" si="101">E184/E183*10</f>
        <v>20</v>
      </c>
      <c r="F185" s="55"/>
      <c r="G185" s="55">
        <f t="shared" si="101"/>
        <v>13.616071428571427</v>
      </c>
      <c r="H185" s="55"/>
      <c r="I185" s="55"/>
      <c r="J185" s="55">
        <f t="shared" ref="J185:L185" si="102">J184/J183*10</f>
        <v>12</v>
      </c>
      <c r="K185" s="55">
        <f t="shared" si="102"/>
        <v>21.5625</v>
      </c>
      <c r="L185" s="55">
        <f t="shared" si="102"/>
        <v>16.5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/>
      <c r="U185" s="55">
        <f t="shared" ref="U185" si="104">U184/U183*10</f>
        <v>20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12655</v>
      </c>
      <c r="D186" s="15">
        <f t="shared" si="68"/>
        <v>1.2335510283653377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751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9.0706620773435915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9.8739495798319332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7.7245745943806892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8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8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8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8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8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8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2">L194/L192*10</f>
        <v>2.5</v>
      </c>
      <c r="M196" s="138"/>
      <c r="N196" s="138"/>
      <c r="O196" s="138"/>
      <c r="P196" s="138">
        <f t="shared" ref="P196" si="113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8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8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8"/>
        <v>1.1732036905939913</v>
      </c>
      <c r="E199" s="137"/>
      <c r="F199" s="137"/>
      <c r="G199" s="138"/>
      <c r="H199" s="138">
        <f t="shared" ref="H199" si="114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5">O198/O197*10</f>
        <v>5.2</v>
      </c>
      <c r="P199" s="138"/>
      <c r="Q199" s="138"/>
      <c r="R199" s="138">
        <f t="shared" ref="R199:T199" si="116">R198/R197*10</f>
        <v>16.700000000000003</v>
      </c>
      <c r="S199" s="138">
        <f t="shared" si="116"/>
        <v>11.210191082802549</v>
      </c>
      <c r="T199" s="138">
        <f t="shared" si="116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1.0005871990604815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142790</v>
      </c>
      <c r="D202" s="15">
        <f>C202/B202</f>
        <v>0.74830074573286731</v>
      </c>
      <c r="E202" s="10">
        <v>3500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535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2718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81576.5</v>
      </c>
      <c r="D204" s="15">
        <f t="shared" si="118"/>
        <v>0.91653839671928539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0.77691904761904762</v>
      </c>
      <c r="D205" s="15">
        <f t="shared" si="118"/>
        <v>0.91653839671928539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0.5311819441694714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0.74223734581029355</v>
      </c>
      <c r="Q205" s="16">
        <f t="shared" si="119"/>
        <v>0.50979020979020984</v>
      </c>
      <c r="R205" s="16">
        <f t="shared" si="119"/>
        <v>1.0005871990604815</v>
      </c>
      <c r="S205" s="16">
        <f t="shared" si="119"/>
        <v>0.89129583713950145</v>
      </c>
      <c r="T205" s="16">
        <f t="shared" si="119"/>
        <v>0.79608323133414938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71392</v>
      </c>
      <c r="D206" s="15">
        <f t="shared" si="118"/>
        <v>0.95123381122421791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8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2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2"/>
        <v>1.0955872846876304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3887.1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1.3209970943569354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300463.90000000002</v>
      </c>
      <c r="D224" s="9">
        <f t="shared" si="122"/>
        <v>1.3558534329099075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17090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57088.141000000003</v>
      </c>
      <c r="D226" s="9">
        <f t="shared" si="122"/>
        <v>67.24162661955242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5100.17</v>
      </c>
      <c r="I226" s="26">
        <f t="shared" si="127"/>
        <v>1573.01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3247.1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11219.291000000001</v>
      </c>
      <c r="U226" s="26">
        <f t="shared" si="127"/>
        <v>1235</v>
      </c>
      <c r="V226" s="26"/>
      <c r="W226" s="26">
        <f t="shared" si="127"/>
        <v>2161.44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1.1341941158262683</v>
      </c>
      <c r="D227" s="9">
        <f t="shared" si="122"/>
        <v>1.7256507183989325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8">I224/I225</f>
        <v>1.2098494812216865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1.0785736825497003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1">U224/U225</f>
        <v>1.8065591995553085</v>
      </c>
      <c r="V227" s="92"/>
      <c r="W227" s="92">
        <f t="shared" si="131"/>
        <v>1.2068746021642267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199283.071</v>
      </c>
      <c r="D233" s="9">
        <f t="shared" si="122"/>
        <v>1.575775053828399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16281.77</v>
      </c>
      <c r="I233" s="26">
        <f t="shared" si="132"/>
        <v>7686.41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24">
        <f t="shared" si="132"/>
        <v>10110.35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25584.370999999999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7126.59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28.145139996186735</v>
      </c>
      <c r="D235" s="9">
        <f t="shared" si="122"/>
        <v>1.197665531752627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22.661725611368606</v>
      </c>
      <c r="I235" s="51">
        <f t="shared" si="133"/>
        <v>29.542662771927123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26.72786633885849</v>
      </c>
      <c r="Q235" s="123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30.315390904566677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32.762918352335419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</row>
    <row r="246" spans="1:25" ht="20.25" hidden="1" customHeight="1" x14ac:dyDescent="0.25">
      <c r="A246" s="189"/>
      <c r="B246" s="190"/>
      <c r="C246" s="190"/>
      <c r="D246" s="190"/>
      <c r="E246" s="190"/>
      <c r="F246" s="190"/>
      <c r="G246" s="190"/>
      <c r="H246" s="190"/>
      <c r="I246" s="190"/>
      <c r="J246" s="19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2022-11-21T05:50:49Z</cp:lastPrinted>
  <dcterms:created xsi:type="dcterms:W3CDTF">2017-06-08T05:54:08Z</dcterms:created>
  <dcterms:modified xsi:type="dcterms:W3CDTF">2022-11-21T12:59:56Z</dcterms:modified>
</cp:coreProperties>
</file>