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9720" windowHeight="6120" activeTab="0"/>
  </bookViews>
  <sheets>
    <sheet name="План ТЭ 2023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'План ТЭ 2023'!$A$1:$E$235</definedName>
  </definedNames>
  <calcPr fullCalcOnLoad="1"/>
</workbook>
</file>

<file path=xl/sharedStrings.xml><?xml version="1.0" encoding="utf-8"?>
<sst xmlns="http://schemas.openxmlformats.org/spreadsheetml/2006/main" count="366" uniqueCount="121">
  <si>
    <t>Всего</t>
  </si>
  <si>
    <t>Источник финансирования</t>
  </si>
  <si>
    <t>Наименование организаций</t>
  </si>
  <si>
    <t>№ п/п</t>
  </si>
  <si>
    <t xml:space="preserve">амортизация </t>
  </si>
  <si>
    <t>тыс.руб.</t>
  </si>
  <si>
    <t>МУП УР "Урмарытеплосеть"                                                       (без дополнительного предъявления НДС)</t>
  </si>
  <si>
    <t>ООО "Потенциал"                                                                    (без дополнительного предъявления НДС)</t>
  </si>
  <si>
    <t>ООО "ТеплоСфера"                                                                      (без дополнительного предъявления НДС)</t>
  </si>
  <si>
    <t>ООО "Теплоком"                                                                       (без дополнительного предъявления НДС)</t>
  </si>
  <si>
    <t>Ядринское МПП ЖКХ                                                               (без НДС)</t>
  </si>
  <si>
    <t>ООО "Комбинат строительных материалов"                                      (без НДС)</t>
  </si>
  <si>
    <t>Всего, в т.ч.:</t>
  </si>
  <si>
    <t>  Янтиковский район (1 организация)</t>
  </si>
  <si>
    <t> город Шумерля (4 организации)</t>
  </si>
  <si>
    <t>текущий и капитальный ремонт</t>
  </si>
  <si>
    <t>Аликовский район (1 организация)</t>
  </si>
  <si>
    <t>текущее содержание и ТО</t>
  </si>
  <si>
    <t>проверка(план)</t>
  </si>
  <si>
    <t>организаций всего</t>
  </si>
  <si>
    <t>ГУП "Чувашгаз" Минстроя Чувашии                                                                              (без НДС)</t>
  </si>
  <si>
    <t>  Яльчикский район (1 организация)</t>
  </si>
  <si>
    <t>МП "ДЕЗ ЖКХ Ибресинского района"                                      (без дополнительного предъявления НДС)</t>
  </si>
  <si>
    <t>МУП ЖКХ "Моргаушское"                                                      (без дополнительного предъявления НДС)</t>
  </si>
  <si>
    <t>ООО "Коммунальник"                                                                 (без дополнительного предъявления НДС)</t>
  </si>
  <si>
    <t>ОАО "РЖД" - филиал Горьковская дирекция по тепловодоснабжению                                                                       (без НДС)</t>
  </si>
  <si>
    <t xml:space="preserve">ГУП "Чувашгаз" Минстроя Чувашии                                                                (без НДС) </t>
  </si>
  <si>
    <t>ГУП "Чувашгаз" Минстроя Чувашии                                                                      (без НДС)</t>
  </si>
  <si>
    <t> Красноармейский район (1 организация)</t>
  </si>
  <si>
    <t>Моргаушский район (1 организация)</t>
  </si>
  <si>
    <t>30</t>
  </si>
  <si>
    <t>Приложение № 3</t>
  </si>
  <si>
    <t>2</t>
  </si>
  <si>
    <t>Алатырский район (1 организация)</t>
  </si>
  <si>
    <t>Козловский район (3 организации)</t>
  </si>
  <si>
    <t>ООО "Энергетическая компания "Котельная"                                                          (без дополнительного предъявления НДС)</t>
  </si>
  <si>
    <t>Урмарский район (1 организация)</t>
  </si>
  <si>
    <t>Порецкий район (1 организация)</t>
  </si>
  <si>
    <t>МУП ЖКУ Мариинско-Посадского городского поселения Мариинско-Посадского района ЧР    (без дополнительного предъявления НДС)</t>
  </si>
  <si>
    <t>Мариинско-Посадский район (3 организации)</t>
  </si>
  <si>
    <t>Шемуршинский район (1 организация)</t>
  </si>
  <si>
    <t>31</t>
  </si>
  <si>
    <t>Соб-ть (МС, ЧС)</t>
  </si>
  <si>
    <t>МС</t>
  </si>
  <si>
    <t>ЧС</t>
  </si>
  <si>
    <t xml:space="preserve"> ЧС</t>
  </si>
  <si>
    <t>МС/ЧС</t>
  </si>
  <si>
    <t> Красночетайский район (1 организация)</t>
  </si>
  <si>
    <t>Цивильский район (2 организации)</t>
  </si>
  <si>
    <t>Ядринский район (2 организации)</t>
  </si>
  <si>
    <t> город Алатырь (2 организации)</t>
  </si>
  <si>
    <t>4.1.</t>
  </si>
  <si>
    <t>4.2.</t>
  </si>
  <si>
    <t>11</t>
  </si>
  <si>
    <t>12</t>
  </si>
  <si>
    <t>13</t>
  </si>
  <si>
    <t>29</t>
  </si>
  <si>
    <t>ВСЕГО по Чувпшской Республике</t>
  </si>
  <si>
    <t>АО Фирма "Август"                                                                       (без НДС)</t>
  </si>
  <si>
    <t>Шумерлинский район (2 организация)</t>
  </si>
  <si>
    <t>МУП ЖКХ "Ишлейское"  
(без дополнительного предьявления НДС)</t>
  </si>
  <si>
    <t>МУП "ЖКХ Катрасьское"
(без дополнительного предьявления НДС)</t>
  </si>
  <si>
    <t>МУП "ЖКХ "Атлашевское" 
(без дополнительного предьявления НДС)</t>
  </si>
  <si>
    <t>МУП "ЖКХ Вурман-Сюктерское"
(без дополнительного предьявления НДС)</t>
  </si>
  <si>
    <t>ОАО "Коммунальник"
(без дополнительного предьявления НДС)</t>
  </si>
  <si>
    <t>МУП "Юманайское ЖКХ"
(без дополнительного предьявления НДС)</t>
  </si>
  <si>
    <t>МУП "Тепло плюс"
(без дополнительного предьявления НДС)</t>
  </si>
  <si>
    <t>МУП "Шумерлинское предприятие тепловодоснабжения и водоотведения"
(котельные № 3, № 10, № 14)                                                            (без НДС)</t>
  </si>
  <si>
    <t>МУП "Шумерлинское предприятие тепловодоснабжения и водоотведения"                                                            (без НДС)</t>
  </si>
  <si>
    <t> город Канаш (3 организации)</t>
  </si>
  <si>
    <t>ПАО "Ростелеком" (филиал в ЧР ПАО "Ростелеком")                                                                (без НДС)</t>
  </si>
  <si>
    <t>АО "Комбинат автомобильных фургонов"                                      (без НДС)</t>
  </si>
  <si>
    <t>ООО "ТеплоКомфорт"                                                                   (без дополнительного предъявления НДС)</t>
  </si>
  <si>
    <t>14</t>
  </si>
  <si>
    <t>24</t>
  </si>
  <si>
    <t>25</t>
  </si>
  <si>
    <t>26</t>
  </si>
  <si>
    <t>39.1</t>
  </si>
  <si>
    <t>39.2</t>
  </si>
  <si>
    <t>Ибресинский район (1 организация)</t>
  </si>
  <si>
    <t>Чебоксарский район (7 организаций)</t>
  </si>
  <si>
    <t xml:space="preserve">ООО "УК "Жилище"
(без дополнительного предъявления НДС)                                                        </t>
  </si>
  <si>
    <t xml:space="preserve">МУП "ЖКХ Алатырского района" 
(без дополнительного предъявления НДС)                                                        </t>
  </si>
  <si>
    <t>ФБУ "ИК №5 УФСИН по Чувашской Республике – Чувашии" 
(без НДС)</t>
  </si>
  <si>
    <t xml:space="preserve">МУП "ЖКХ Козловского района" 
(без НДС) </t>
  </si>
  <si>
    <t xml:space="preserve">Муниципальное предприятие по материально-техническому снабжению "Красночетайскагропромснаб" 
(без дополнительного предъявления НДС) </t>
  </si>
  <si>
    <t>МУП ЖКУ Шоршелского сельского поселения Мариинско-Посадского района ЧР    
(без дополнительного предъявления НДС)</t>
  </si>
  <si>
    <t>МУП ЖКУ Цивильского городского поселения Цивильского района 
(без дополнительного предъявления НДС)</t>
  </si>
  <si>
    <t>ООО "Стройэнергосервис"                                                              (без дополнительного предъявления НДС)</t>
  </si>
  <si>
    <t>МП "Управляющая компания ЖКХ " МО  г.Канаш ЧР 
(без НДС)</t>
  </si>
  <si>
    <t>БУ ЧР "Калининиский ПНИ" Минздравсоцразвития Чувашии
(без дополнительного предъявления НДС)</t>
  </si>
  <si>
    <t>ООО "ТеплоКомфорт" (котельная ул. Студенческая, д. 1 в)
(без дополнительного предъявления НДС)</t>
  </si>
  <si>
    <t>МУП "Объединение предприятий жилищно-коммунального хозяйства" Порецкого района
(без дополнительного предъявления НДС)</t>
  </si>
  <si>
    <t>МУП "АПОК и ТС" 
(без НДС)</t>
  </si>
  <si>
    <t>ГУП "Чувашгаз" Минстроя Чувашии                                                                      
от источника, расположенного по ул.К. Маркса
(без НДС)</t>
  </si>
  <si>
    <t> город Новочебоксарск (1 организация)</t>
  </si>
  <si>
    <t> город Чебоксары (1 организация)</t>
  </si>
  <si>
    <t>ПАО "Т Плюс" (теплоноситель)
(без НДС)</t>
  </si>
  <si>
    <t>ПАО "Т Плюс" (теплоноситель по концессионному поглашению)
(без НДС)</t>
  </si>
  <si>
    <t>Мониторинг планов ремонтных работ и освоения амортизации организаций в сфере теплоснабжения 
на 2023 год</t>
  </si>
  <si>
    <t>утверждено в тарифах 
на 2023 год</t>
  </si>
  <si>
    <t>Вурнарский район (3 организации)</t>
  </si>
  <si>
    <t>8</t>
  </si>
  <si>
    <t>9.1</t>
  </si>
  <si>
    <t>10</t>
  </si>
  <si>
    <t>18.1</t>
  </si>
  <si>
    <t>19</t>
  </si>
  <si>
    <t>23</t>
  </si>
  <si>
    <t>27.1</t>
  </si>
  <si>
    <t>28</t>
  </si>
  <si>
    <t>9.2</t>
  </si>
  <si>
    <t>9.3</t>
  </si>
  <si>
    <t>37.1</t>
  </si>
  <si>
    <t>37.2</t>
  </si>
  <si>
    <t>9.4</t>
  </si>
  <si>
    <t>9.5</t>
  </si>
  <si>
    <t>18.2</t>
  </si>
  <si>
    <t>37.3</t>
  </si>
  <si>
    <t>ПАО "Т Плюс" 
(тепловая энергия от источника 2-К 
по концессионному поглашению)
(без НДС)</t>
  </si>
  <si>
    <t>9.6</t>
  </si>
  <si>
    <t>МУП ЖКХ Красноармейского муниципального округа                                       
 (без дополнительного предъявления НДС)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</si>
</sst>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&quot;$&quot;#,##0_);[Red]\(&quot;$&quot;#,##0\)"/>
    <numFmt numFmtId="189" formatCode="_-* #,##0.00[$€-1]_-;\-* #,##0.00[$€-1]_-;_-* &quot;-&quot;??[$€-1]_-"/>
    <numFmt numFmtId="190" formatCode="0.0"/>
    <numFmt numFmtId="191" formatCode="0.00000"/>
    <numFmt numFmtId="192" formatCode="0.000"/>
    <numFmt numFmtId="193" formatCode="#,##0.00\ &quot;₽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9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Arial Cyr"/>
      <family val="0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11"/>
      <name val="Tahoma"/>
      <family val="2"/>
    </font>
    <font>
      <u val="single"/>
      <sz val="9"/>
      <color indexed="1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53"/>
      <name val="Calibri"/>
      <family val="2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sz val="8"/>
      <color indexed="11"/>
      <name val="Tahoma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9A46"/>
      <name val="Times New Roman"/>
      <family val="1"/>
    </font>
    <font>
      <b/>
      <sz val="10"/>
      <color rgb="FF009A46"/>
      <name val="Arial"/>
      <family val="2"/>
    </font>
    <font>
      <sz val="10"/>
      <color rgb="FF009A46"/>
      <name val="Arial"/>
      <family val="2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0"/>
      <color rgb="FF008000"/>
      <name val="Times New Roman"/>
      <family val="1"/>
    </font>
    <font>
      <sz val="10"/>
      <color rgb="FF008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008000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9" fontId="3" fillId="0" borderId="0">
      <alignment/>
      <protection/>
    </xf>
    <xf numFmtId="0" fontId="3" fillId="0" borderId="0">
      <alignment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0" fontId="6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1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1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1" fillId="2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61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1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1" fillId="2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4" fillId="28" borderId="1" applyNumberFormat="0" applyAlignment="0">
      <protection/>
    </xf>
    <xf numFmtId="0" fontId="34" fillId="28" borderId="1" applyNumberFormat="0" applyAlignment="0">
      <protection/>
    </xf>
    <xf numFmtId="0" fontId="22" fillId="0" borderId="1" applyNumberFormat="0" applyAlignment="0">
      <protection locked="0"/>
    </xf>
    <xf numFmtId="0" fontId="22" fillId="0" borderId="1" applyNumberFormat="0" applyAlignment="0">
      <protection locked="0"/>
    </xf>
    <xf numFmtId="0" fontId="22" fillId="0" borderId="1" applyNumberFormat="0" applyAlignment="0">
      <protection locked="0"/>
    </xf>
    <xf numFmtId="188" fontId="35" fillId="0" borderId="0" applyFont="0" applyFill="0" applyBorder="0" applyAlignment="0" applyProtection="0"/>
    <xf numFmtId="174" fontId="20" fillId="29" borderId="0">
      <alignment/>
      <protection locked="0"/>
    </xf>
    <xf numFmtId="0" fontId="36" fillId="0" borderId="0" applyFill="0" applyBorder="0" applyProtection="0">
      <alignment vertical="center"/>
    </xf>
    <xf numFmtId="172" fontId="20" fillId="29" borderId="0">
      <alignment/>
      <protection locked="0"/>
    </xf>
    <xf numFmtId="173" fontId="20" fillId="29" borderId="0">
      <alignment/>
      <protection locked="0"/>
    </xf>
    <xf numFmtId="0" fontId="22" fillId="3" borderId="1" applyAlignment="0">
      <protection/>
    </xf>
    <xf numFmtId="0" fontId="37" fillId="0" borderId="0" applyNumberFormat="0" applyFill="0" applyBorder="0" applyAlignment="0" applyProtection="0"/>
    <xf numFmtId="0" fontId="22" fillId="7" borderId="1" applyNumberFormat="0" applyAlignment="0">
      <protection/>
    </xf>
    <xf numFmtId="0" fontId="22" fillId="25" borderId="1" applyNumberFormat="0" applyAlignment="0">
      <protection/>
    </xf>
    <xf numFmtId="0" fontId="22" fillId="25" borderId="1" applyNumberFormat="0" applyAlignment="0">
      <protection/>
    </xf>
    <xf numFmtId="0" fontId="22" fillId="25" borderId="1" applyNumberFormat="0" applyAlignment="0"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36" fillId="0" borderId="0" applyFill="0" applyBorder="0" applyProtection="0">
      <alignment vertical="center"/>
    </xf>
    <xf numFmtId="0" fontId="36" fillId="0" borderId="0" applyFill="0" applyBorder="0" applyProtection="0">
      <alignment vertical="center"/>
    </xf>
    <xf numFmtId="0" fontId="41" fillId="30" borderId="2" applyNumberFormat="0">
      <alignment horizontal="center" vertical="center"/>
      <protection/>
    </xf>
    <xf numFmtId="0" fontId="41" fillId="30" borderId="2" applyNumberFormat="0">
      <alignment horizontal="center" vertical="center"/>
      <protection/>
    </xf>
    <xf numFmtId="49" fontId="24" fillId="17" borderId="3" applyNumberFormat="0">
      <alignment horizontal="center" vertical="center"/>
      <protection/>
    </xf>
    <xf numFmtId="0" fontId="61" fillId="31" borderId="0" applyNumberFormat="0" applyBorder="0" applyAlignment="0" applyProtection="0"/>
    <xf numFmtId="0" fontId="10" fillId="21" borderId="0" applyNumberFormat="0" applyBorder="0" applyAlignment="0" applyProtection="0"/>
    <xf numFmtId="0" fontId="61" fillId="32" borderId="0" applyNumberFormat="0" applyBorder="0" applyAlignment="0" applyProtection="0"/>
    <xf numFmtId="0" fontId="10" fillId="33" borderId="0" applyNumberFormat="0" applyBorder="0" applyAlignment="0" applyProtection="0"/>
    <xf numFmtId="0" fontId="61" fillId="34" borderId="0" applyNumberFormat="0" applyBorder="0" applyAlignment="0" applyProtection="0"/>
    <xf numFmtId="0" fontId="10" fillId="35" borderId="0" applyNumberFormat="0" applyBorder="0" applyAlignment="0" applyProtection="0"/>
    <xf numFmtId="0" fontId="61" fillId="36" borderId="0" applyNumberFormat="0" applyBorder="0" applyAlignment="0" applyProtection="0"/>
    <xf numFmtId="0" fontId="10" fillId="37" borderId="0" applyNumberFormat="0" applyBorder="0" applyAlignment="0" applyProtection="0"/>
    <xf numFmtId="0" fontId="61" fillId="38" borderId="0" applyNumberFormat="0" applyBorder="0" applyAlignment="0" applyProtection="0"/>
    <xf numFmtId="0" fontId="10" fillId="21" borderId="0" applyNumberFormat="0" applyBorder="0" applyAlignment="0" applyProtection="0"/>
    <xf numFmtId="0" fontId="61" fillId="39" borderId="0" applyNumberFormat="0" applyBorder="0" applyAlignment="0" applyProtection="0"/>
    <xf numFmtId="0" fontId="10" fillId="40" borderId="0" applyNumberFormat="0" applyBorder="0" applyAlignment="0" applyProtection="0"/>
    <xf numFmtId="0" fontId="62" fillId="41" borderId="4" applyNumberFormat="0" applyAlignment="0" applyProtection="0"/>
    <xf numFmtId="0" fontId="63" fillId="42" borderId="5" applyNumberFormat="0" applyAlignment="0" applyProtection="0"/>
    <xf numFmtId="0" fontId="11" fillId="3" borderId="6" applyNumberFormat="0" applyAlignment="0" applyProtection="0"/>
    <xf numFmtId="0" fontId="64" fillId="42" borderId="4" applyNumberFormat="0" applyAlignment="0" applyProtection="0"/>
    <xf numFmtId="0" fontId="12" fillId="3" borderId="1" applyNumberFormat="0" applyAlignment="0" applyProtection="0"/>
    <xf numFmtId="0" fontId="6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Border="0">
      <alignment horizontal="center" vertical="center" wrapText="1"/>
      <protection/>
    </xf>
    <xf numFmtId="0" fontId="66" fillId="0" borderId="7" applyNumberFormat="0" applyFill="0" applyAlignment="0" applyProtection="0"/>
    <xf numFmtId="0" fontId="28" fillId="0" borderId="8" applyNumberFormat="0" applyFill="0" applyAlignment="0" applyProtection="0"/>
    <xf numFmtId="0" fontId="67" fillId="0" borderId="9" applyNumberFormat="0" applyFill="0" applyAlignment="0" applyProtection="0"/>
    <xf numFmtId="0" fontId="29" fillId="0" borderId="10" applyNumberFormat="0" applyFill="0" applyAlignment="0" applyProtection="0"/>
    <xf numFmtId="0" fontId="68" fillId="0" borderId="11" applyNumberFormat="0" applyFill="0" applyAlignment="0" applyProtection="0"/>
    <xf numFmtId="0" fontId="30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13" applyBorder="0">
      <alignment horizontal="center" vertical="center" wrapText="1"/>
      <protection/>
    </xf>
    <xf numFmtId="4" fontId="20" fillId="29" borderId="14" applyBorder="0">
      <alignment horizontal="right"/>
      <protection/>
    </xf>
    <xf numFmtId="0" fontId="69" fillId="0" borderId="15" applyNumberFormat="0" applyFill="0" applyAlignment="0" applyProtection="0"/>
    <xf numFmtId="0" fontId="13" fillId="0" borderId="16" applyNumberFormat="0" applyFill="0" applyAlignment="0" applyProtection="0"/>
    <xf numFmtId="0" fontId="70" fillId="43" borderId="17" applyNumberFormat="0" applyAlignment="0" applyProtection="0"/>
    <xf numFmtId="0" fontId="14" fillId="44" borderId="18" applyNumberFormat="0" applyAlignment="0" applyProtection="0"/>
    <xf numFmtId="0" fontId="7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2" fillId="45" borderId="0" applyNumberFormat="0" applyBorder="0" applyAlignment="0" applyProtection="0"/>
    <xf numFmtId="0" fontId="15" fillId="5" borderId="0" applyNumberFormat="0" applyBorder="0" applyAlignment="0" applyProtection="0"/>
    <xf numFmtId="49" fontId="20" fillId="0" borderId="0" applyBorder="0">
      <alignment vertical="top"/>
      <protection/>
    </xf>
    <xf numFmtId="0" fontId="19" fillId="0" borderId="0">
      <alignment/>
      <protection/>
    </xf>
    <xf numFmtId="49" fontId="2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5" fillId="46" borderId="0" applyNumberFormat="0" applyBorder="0" applyAlignment="0">
      <protection/>
    </xf>
    <xf numFmtId="0" fontId="19" fillId="0" borderId="0">
      <alignment/>
      <protection/>
    </xf>
    <xf numFmtId="0" fontId="25" fillId="46" borderId="0" applyNumberFormat="0" applyBorder="0" applyAlignment="0">
      <protection/>
    </xf>
    <xf numFmtId="0" fontId="25" fillId="46" borderId="0" applyNumberFormat="0" applyBorder="0" applyAlignment="0">
      <protection/>
    </xf>
    <xf numFmtId="0" fontId="19" fillId="0" borderId="0">
      <alignment/>
      <protection/>
    </xf>
    <xf numFmtId="0" fontId="0" fillId="0" borderId="0">
      <alignment/>
      <protection/>
    </xf>
    <xf numFmtId="0" fontId="44" fillId="46" borderId="0">
      <alignment/>
      <protection/>
    </xf>
    <xf numFmtId="0" fontId="22" fillId="0" borderId="0">
      <alignment wrapText="1"/>
      <protection/>
    </xf>
    <xf numFmtId="0" fontId="22" fillId="0" borderId="0">
      <alignment wrapText="1"/>
      <protection/>
    </xf>
    <xf numFmtId="0" fontId="22" fillId="0" borderId="0">
      <alignment wrapText="1"/>
      <protection/>
    </xf>
    <xf numFmtId="0" fontId="22" fillId="0" borderId="0">
      <alignment wrapText="1"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49" fontId="20" fillId="46" borderId="0" applyBorder="0">
      <alignment vertical="top"/>
      <protection/>
    </xf>
    <xf numFmtId="49" fontId="20" fillId="46" borderId="0" applyBorder="0">
      <alignment vertical="top"/>
      <protection/>
    </xf>
    <xf numFmtId="49" fontId="20" fillId="46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5" fillId="46" borderId="0" applyNumberFormat="0" applyBorder="0" applyAlignment="0">
      <protection/>
    </xf>
    <xf numFmtId="0" fontId="19" fillId="0" borderId="0" applyNumberFormat="0">
      <alignment/>
      <protection/>
    </xf>
    <xf numFmtId="0" fontId="19" fillId="0" borderId="0" applyNumberFormat="0">
      <alignment/>
      <protection/>
    </xf>
    <xf numFmtId="0" fontId="19" fillId="0" borderId="0" applyNumberFormat="0">
      <alignment/>
      <protection/>
    </xf>
    <xf numFmtId="0" fontId="19" fillId="0" borderId="0" applyNumberFormat="0">
      <alignment/>
      <protection/>
    </xf>
    <xf numFmtId="0" fontId="3" fillId="0" borderId="0">
      <alignment/>
      <protection/>
    </xf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16" fillId="48" borderId="0" applyNumberFormat="0" applyBorder="0" applyAlignment="0" applyProtection="0"/>
    <xf numFmtId="0" fontId="7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9" borderId="19" applyNumberFormat="0" applyFont="0" applyAlignment="0" applyProtection="0"/>
    <xf numFmtId="0" fontId="19" fillId="50" borderId="20" applyNumberFormat="0" applyFont="0" applyAlignment="0" applyProtection="0"/>
    <xf numFmtId="9" fontId="0" fillId="0" borderId="0" applyFont="0" applyFill="0" applyBorder="0" applyAlignment="0" applyProtection="0"/>
    <xf numFmtId="0" fontId="76" fillId="0" borderId="21" applyNumberFormat="0" applyFill="0" applyAlignment="0" applyProtection="0"/>
    <xf numFmtId="0" fontId="18" fillId="0" borderId="22" applyNumberFormat="0" applyFill="0" applyAlignment="0" applyProtection="0"/>
    <xf numFmtId="0" fontId="3" fillId="0" borderId="0">
      <alignment/>
      <protection/>
    </xf>
    <xf numFmtId="0" fontId="7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0" fillId="7" borderId="0" applyBorder="0">
      <alignment horizontal="right"/>
      <protection/>
    </xf>
    <xf numFmtId="4" fontId="20" fillId="7" borderId="23" applyBorder="0">
      <alignment horizontal="right"/>
      <protection/>
    </xf>
    <xf numFmtId="4" fontId="20" fillId="7" borderId="14" applyFont="0" applyBorder="0">
      <alignment horizontal="right"/>
      <protection/>
    </xf>
    <xf numFmtId="0" fontId="78" fillId="51" borderId="0" applyNumberFormat="0" applyBorder="0" applyAlignment="0" applyProtection="0"/>
    <xf numFmtId="0" fontId="31" fillId="7" borderId="0" applyNumberFormat="0" applyBorder="0" applyAlignment="0" applyProtection="0"/>
    <xf numFmtId="0" fontId="20" fillId="30" borderId="20" applyNumberFormat="0" applyFont="0" applyFill="0" applyBorder="0" applyAlignment="0" applyProtection="0"/>
  </cellStyleXfs>
  <cellXfs count="80">
    <xf numFmtId="0" fontId="0" fillId="0" borderId="0" xfId="0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4" fontId="4" fillId="29" borderId="0" xfId="0" applyNumberFormat="1" applyFont="1" applyFill="1" applyBorder="1" applyAlignment="1">
      <alignment horizontal="center" vertical="center" wrapText="1"/>
    </xf>
    <xf numFmtId="4" fontId="0" fillId="29" borderId="0" xfId="0" applyNumberFormat="1" applyFont="1" applyFill="1" applyBorder="1" applyAlignment="1">
      <alignment horizontal="center" vertical="center" wrapText="1"/>
    </xf>
    <xf numFmtId="4" fontId="6" fillId="10" borderId="14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5" fillId="52" borderId="0" xfId="0" applyNumberFormat="1" applyFont="1" applyFill="1" applyBorder="1" applyAlignment="1">
      <alignment vertical="center" wrapText="1"/>
    </xf>
    <xf numFmtId="4" fontId="5" fillId="52" borderId="0" xfId="0" applyNumberFormat="1" applyFont="1" applyFill="1" applyBorder="1" applyAlignment="1">
      <alignment horizontal="center" vertical="center" wrapText="1"/>
    </xf>
    <xf numFmtId="4" fontId="0" fillId="52" borderId="0" xfId="0" applyNumberFormat="1" applyFont="1" applyFill="1" applyBorder="1" applyAlignment="1">
      <alignment horizontal="center" vertical="center" wrapText="1"/>
    </xf>
    <xf numFmtId="4" fontId="6" fillId="53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" fontId="5" fillId="52" borderId="14" xfId="0" applyNumberFormat="1" applyFont="1" applyFill="1" applyBorder="1" applyAlignment="1">
      <alignment horizontal="center" vertical="center" wrapText="1"/>
    </xf>
    <xf numFmtId="0" fontId="7" fillId="54" borderId="24" xfId="0" applyNumberFormat="1" applyFont="1" applyFill="1" applyBorder="1" applyAlignment="1">
      <alignment horizontal="center" vertical="center" wrapText="1"/>
    </xf>
    <xf numFmtId="4" fontId="7" fillId="54" borderId="24" xfId="0" applyNumberFormat="1" applyFont="1" applyFill="1" applyBorder="1" applyAlignment="1">
      <alignment horizontal="center" vertical="center" wrapText="1"/>
    </xf>
    <xf numFmtId="4" fontId="79" fillId="52" borderId="0" xfId="0" applyNumberFormat="1" applyFont="1" applyFill="1" applyBorder="1" applyAlignment="1">
      <alignment horizontal="center" vertical="center" wrapText="1"/>
    </xf>
    <xf numFmtId="4" fontId="80" fillId="52" borderId="0" xfId="0" applyNumberFormat="1" applyFont="1" applyFill="1" applyBorder="1" applyAlignment="1">
      <alignment horizontal="center" vertical="center" wrapText="1"/>
    </xf>
    <xf numFmtId="4" fontId="81" fillId="52" borderId="0" xfId="0" applyNumberFormat="1" applyFont="1" applyFill="1" applyBorder="1" applyAlignment="1">
      <alignment horizontal="center" vertical="center" wrapText="1"/>
    </xf>
    <xf numFmtId="4" fontId="82" fillId="52" borderId="0" xfId="0" applyNumberFormat="1" applyFont="1" applyFill="1" applyBorder="1" applyAlignment="1">
      <alignment horizontal="center" vertical="center" wrapText="1"/>
    </xf>
    <xf numFmtId="4" fontId="83" fillId="52" borderId="0" xfId="0" applyNumberFormat="1" applyFont="1" applyFill="1" applyBorder="1" applyAlignment="1">
      <alignment horizontal="center" vertical="center" wrapText="1"/>
    </xf>
    <xf numFmtId="4" fontId="84" fillId="52" borderId="0" xfId="0" applyNumberFormat="1" applyFont="1" applyFill="1" applyBorder="1" applyAlignment="1">
      <alignment horizontal="center" vertical="center" wrapText="1"/>
    </xf>
    <xf numFmtId="4" fontId="85" fillId="52" borderId="0" xfId="0" applyNumberFormat="1" applyFont="1" applyFill="1" applyBorder="1" applyAlignment="1">
      <alignment horizontal="center" vertical="center" wrapText="1"/>
    </xf>
    <xf numFmtId="4" fontId="86" fillId="52" borderId="0" xfId="0" applyNumberFormat="1" applyFont="1" applyFill="1" applyBorder="1" applyAlignment="1">
      <alignment horizontal="center" vertical="center" wrapText="1"/>
    </xf>
    <xf numFmtId="4" fontId="87" fillId="52" borderId="0" xfId="0" applyNumberFormat="1" applyFont="1" applyFill="1" applyBorder="1" applyAlignment="1">
      <alignment horizontal="center" vertical="center" wrapText="1"/>
    </xf>
    <xf numFmtId="4" fontId="4" fillId="52" borderId="0" xfId="0" applyNumberFormat="1" applyFont="1" applyFill="1" applyBorder="1" applyAlignment="1">
      <alignment horizontal="center" vertical="center" wrapText="1"/>
    </xf>
    <xf numFmtId="4" fontId="88" fillId="52" borderId="0" xfId="0" applyNumberFormat="1" applyFont="1" applyFill="1" applyBorder="1" applyAlignment="1">
      <alignment horizontal="center" vertical="center" wrapText="1"/>
    </xf>
    <xf numFmtId="4" fontId="6" fillId="13" borderId="14" xfId="0" applyNumberFormat="1" applyFont="1" applyFill="1" applyBorder="1" applyAlignment="1">
      <alignment horizontal="center" vertical="center" wrapText="1"/>
    </xf>
    <xf numFmtId="4" fontId="5" fillId="52" borderId="14" xfId="0" applyNumberFormat="1" applyFont="1" applyFill="1" applyBorder="1" applyAlignment="1">
      <alignment horizontal="center" vertical="center" wrapText="1"/>
    </xf>
    <xf numFmtId="0" fontId="0" fillId="52" borderId="24" xfId="0" applyFont="1" applyFill="1" applyBorder="1" applyAlignment="1">
      <alignment horizontal="center" vertical="center" wrapText="1"/>
    </xf>
    <xf numFmtId="4" fontId="5" fillId="52" borderId="14" xfId="0" applyNumberFormat="1" applyFont="1" applyFill="1" applyBorder="1" applyAlignment="1">
      <alignment horizontal="center" vertical="center" wrapText="1"/>
    </xf>
    <xf numFmtId="173" fontId="85" fillId="52" borderId="0" xfId="0" applyNumberFormat="1" applyFont="1" applyFill="1" applyBorder="1" applyAlignment="1">
      <alignment horizontal="center" vertical="center" wrapText="1"/>
    </xf>
    <xf numFmtId="177" fontId="0" fillId="52" borderId="0" xfId="0" applyNumberFormat="1" applyFont="1" applyFill="1" applyBorder="1" applyAlignment="1">
      <alignment horizontal="center" vertical="center" wrapText="1"/>
    </xf>
    <xf numFmtId="4" fontId="5" fillId="52" borderId="14" xfId="0" applyNumberFormat="1" applyFont="1" applyFill="1" applyBorder="1" applyAlignment="1">
      <alignment horizontal="center" vertical="center" wrapText="1"/>
    </xf>
    <xf numFmtId="0" fontId="0" fillId="52" borderId="24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righ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" fontId="5" fillId="52" borderId="14" xfId="0" applyNumberFormat="1" applyFont="1" applyFill="1" applyBorder="1" applyAlignment="1">
      <alignment horizontal="center" vertical="center" wrapText="1"/>
    </xf>
    <xf numFmtId="4" fontId="5" fillId="52" borderId="2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5" fillId="52" borderId="27" xfId="0" applyNumberFormat="1" applyFont="1" applyFill="1" applyBorder="1" applyAlignment="1">
      <alignment horizontal="center" vertical="center" wrapText="1"/>
    </xf>
    <xf numFmtId="4" fontId="5" fillId="52" borderId="28" xfId="0" applyNumberFormat="1" applyFont="1" applyFill="1" applyBorder="1" applyAlignment="1">
      <alignment horizontal="center" vertical="center" wrapText="1"/>
    </xf>
    <xf numFmtId="4" fontId="5" fillId="52" borderId="29" xfId="0" applyNumberFormat="1" applyFont="1" applyFill="1" applyBorder="1" applyAlignment="1">
      <alignment horizontal="center" vertical="center" wrapText="1"/>
    </xf>
    <xf numFmtId="4" fontId="5" fillId="52" borderId="30" xfId="0" applyNumberFormat="1" applyFont="1" applyFill="1" applyBorder="1" applyAlignment="1">
      <alignment horizontal="center" vertical="center" wrapText="1"/>
    </xf>
    <xf numFmtId="4" fontId="5" fillId="52" borderId="31" xfId="0" applyNumberFormat="1" applyFont="1" applyFill="1" applyBorder="1" applyAlignment="1">
      <alignment horizontal="center" vertical="center" wrapText="1"/>
    </xf>
    <xf numFmtId="4" fontId="5" fillId="52" borderId="32" xfId="0" applyNumberFormat="1" applyFont="1" applyFill="1" applyBorder="1" applyAlignment="1">
      <alignment horizontal="center" vertical="center" wrapText="1"/>
    </xf>
    <xf numFmtId="4" fontId="5" fillId="52" borderId="33" xfId="0" applyNumberFormat="1" applyFont="1" applyFill="1" applyBorder="1" applyAlignment="1">
      <alignment horizontal="center" vertical="center" wrapText="1"/>
    </xf>
    <xf numFmtId="4" fontId="5" fillId="52" borderId="24" xfId="0" applyNumberFormat="1" applyFont="1" applyFill="1" applyBorder="1" applyAlignment="1">
      <alignment horizontal="center" vertical="center" wrapText="1"/>
    </xf>
    <xf numFmtId="4" fontId="6" fillId="10" borderId="14" xfId="0" applyNumberFormat="1" applyFont="1" applyFill="1" applyBorder="1" applyAlignment="1">
      <alignment horizontal="center" vertical="center" wrapText="1"/>
    </xf>
    <xf numFmtId="0" fontId="89" fillId="52" borderId="26" xfId="0" applyNumberFormat="1" applyFont="1" applyFill="1" applyBorder="1" applyAlignment="1">
      <alignment horizontal="center" vertical="center" wrapText="1"/>
    </xf>
    <xf numFmtId="0" fontId="89" fillId="52" borderId="33" xfId="0" applyNumberFormat="1" applyFont="1" applyFill="1" applyBorder="1" applyAlignment="1">
      <alignment horizontal="center" vertical="center" wrapText="1"/>
    </xf>
    <xf numFmtId="0" fontId="89" fillId="52" borderId="24" xfId="0" applyNumberFormat="1" applyFont="1" applyFill="1" applyBorder="1" applyAlignment="1">
      <alignment horizontal="center" vertical="center" wrapText="1"/>
    </xf>
    <xf numFmtId="0" fontId="89" fillId="52" borderId="14" xfId="0" applyNumberFormat="1" applyFont="1" applyFill="1" applyBorder="1" applyAlignment="1">
      <alignment horizontal="center" vertical="center" wrapText="1"/>
    </xf>
    <xf numFmtId="4" fontId="5" fillId="52" borderId="14" xfId="259" applyNumberFormat="1" applyFont="1" applyFill="1" applyBorder="1" applyAlignment="1" applyProtection="1">
      <alignment horizontal="center" vertical="center" wrapText="1"/>
      <protection/>
    </xf>
    <xf numFmtId="4" fontId="5" fillId="52" borderId="26" xfId="259" applyNumberFormat="1" applyFont="1" applyFill="1" applyBorder="1" applyAlignment="1" applyProtection="1">
      <alignment horizontal="center" vertical="center" wrapText="1"/>
      <protection/>
    </xf>
    <xf numFmtId="0" fontId="0" fillId="52" borderId="33" xfId="0" applyFont="1" applyFill="1" applyBorder="1" applyAlignment="1">
      <alignment horizontal="center" vertical="center" wrapText="1"/>
    </xf>
    <xf numFmtId="0" fontId="0" fillId="52" borderId="24" xfId="0" applyFont="1" applyFill="1" applyBorder="1" applyAlignment="1">
      <alignment horizontal="center" vertical="center" wrapText="1"/>
    </xf>
    <xf numFmtId="49" fontId="89" fillId="52" borderId="26" xfId="0" applyNumberFormat="1" applyFont="1" applyFill="1" applyBorder="1" applyAlignment="1">
      <alignment horizontal="center" vertical="center" wrapText="1"/>
    </xf>
    <xf numFmtId="49" fontId="89" fillId="52" borderId="33" xfId="0" applyNumberFormat="1" applyFont="1" applyFill="1" applyBorder="1" applyAlignment="1">
      <alignment horizontal="center" vertical="center" wrapText="1"/>
    </xf>
    <xf numFmtId="49" fontId="89" fillId="52" borderId="24" xfId="0" applyNumberFormat="1" applyFont="1" applyFill="1" applyBorder="1" applyAlignment="1">
      <alignment horizontal="center" vertical="center" wrapText="1"/>
    </xf>
    <xf numFmtId="49" fontId="89" fillId="52" borderId="26" xfId="0" applyNumberFormat="1" applyFont="1" applyFill="1" applyBorder="1" applyAlignment="1">
      <alignment horizontal="center" vertical="center"/>
    </xf>
    <xf numFmtId="0" fontId="90" fillId="52" borderId="33" xfId="0" applyFont="1" applyFill="1" applyBorder="1" applyAlignment="1">
      <alignment horizontal="center" vertical="center"/>
    </xf>
    <xf numFmtId="0" fontId="90" fillId="52" borderId="24" xfId="0" applyFont="1" applyFill="1" applyBorder="1" applyAlignment="1">
      <alignment horizontal="center" vertical="center"/>
    </xf>
    <xf numFmtId="49" fontId="5" fillId="52" borderId="26" xfId="0" applyNumberFormat="1" applyFont="1" applyFill="1" applyBorder="1" applyAlignment="1">
      <alignment horizontal="center" vertical="center" wrapText="1"/>
    </xf>
    <xf numFmtId="49" fontId="5" fillId="52" borderId="33" xfId="0" applyNumberFormat="1" applyFont="1" applyFill="1" applyBorder="1" applyAlignment="1">
      <alignment horizontal="center" vertical="center" wrapText="1"/>
    </xf>
    <xf numFmtId="49" fontId="5" fillId="52" borderId="24" xfId="0" applyNumberFormat="1" applyFont="1" applyFill="1" applyBorder="1" applyAlignment="1">
      <alignment horizontal="center" vertical="center" wrapText="1"/>
    </xf>
    <xf numFmtId="49" fontId="89" fillId="52" borderId="14" xfId="0" applyNumberFormat="1" applyFont="1" applyFill="1" applyBorder="1" applyAlignment="1">
      <alignment horizontal="center" vertical="center" wrapText="1"/>
    </xf>
    <xf numFmtId="4" fontId="5" fillId="52" borderId="33" xfId="259" applyNumberFormat="1" applyFont="1" applyFill="1" applyBorder="1" applyAlignment="1" applyProtection="1">
      <alignment horizontal="center" vertical="center" wrapText="1"/>
      <protection/>
    </xf>
    <xf numFmtId="4" fontId="5" fillId="52" borderId="24" xfId="259" applyNumberFormat="1" applyFont="1" applyFill="1" applyBorder="1" applyAlignment="1" applyProtection="1">
      <alignment horizontal="center" vertical="center" wrapText="1"/>
      <protection/>
    </xf>
    <xf numFmtId="0" fontId="0" fillId="52" borderId="14" xfId="0" applyFont="1" applyFill="1" applyBorder="1" applyAlignment="1">
      <alignment horizontal="center" vertical="center" wrapText="1"/>
    </xf>
    <xf numFmtId="4" fontId="7" fillId="52" borderId="0" xfId="0" applyNumberFormat="1" applyFont="1" applyFill="1" applyBorder="1" applyAlignment="1">
      <alignment horizontal="center" vertical="center" wrapText="1"/>
    </xf>
    <xf numFmtId="4" fontId="7" fillId="52" borderId="14" xfId="0" applyNumberFormat="1" applyFont="1" applyFill="1" applyBorder="1" applyAlignment="1">
      <alignment horizontal="center" vertical="center" wrapText="1"/>
    </xf>
  </cellXfs>
  <cellStyles count="26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— акцент1" xfId="31"/>
    <cellStyle name="20% - Акцент1 2" xfId="32"/>
    <cellStyle name="20% - Акцент1 3" xfId="33"/>
    <cellStyle name="20% - Акцент1 4" xfId="34"/>
    <cellStyle name="20% - Акцент1 5" xfId="35"/>
    <cellStyle name="20% - Акцент1 6" xfId="36"/>
    <cellStyle name="20% - Акцент2" xfId="37"/>
    <cellStyle name="20% — акцент2" xfId="38"/>
    <cellStyle name="20% - Акцент2 2" xfId="39"/>
    <cellStyle name="20% - Акцент2 3" xfId="40"/>
    <cellStyle name="20% - Акцент2 4" xfId="41"/>
    <cellStyle name="20% - Акцент2 5" xfId="42"/>
    <cellStyle name="20% - Акцент2 6" xfId="43"/>
    <cellStyle name="20% - Акцент3" xfId="44"/>
    <cellStyle name="20% — акцент3" xfId="45"/>
    <cellStyle name="20% - Акцент3 2" xfId="46"/>
    <cellStyle name="20% - Акцент3 3" xfId="47"/>
    <cellStyle name="20% - Акцент3 4" xfId="48"/>
    <cellStyle name="20% - Акцент3 5" xfId="49"/>
    <cellStyle name="20% - Акцент3 6" xfId="50"/>
    <cellStyle name="20% - Акцент4" xfId="51"/>
    <cellStyle name="20% — акцент4" xfId="52"/>
    <cellStyle name="20% - Акцент4 2" xfId="53"/>
    <cellStyle name="20% - Акцент4 3" xfId="54"/>
    <cellStyle name="20% - Акцент4 4" xfId="55"/>
    <cellStyle name="20% - Акцент4 5" xfId="56"/>
    <cellStyle name="20% - Акцент4 6" xfId="57"/>
    <cellStyle name="20% - Акцент5" xfId="58"/>
    <cellStyle name="20% — акцент5" xfId="59"/>
    <cellStyle name="20% - Акцент5 2" xfId="60"/>
    <cellStyle name="20% - Акцент5 3" xfId="61"/>
    <cellStyle name="20% - Акцент5 4" xfId="62"/>
    <cellStyle name="20% - Акцент5 5" xfId="63"/>
    <cellStyle name="20% - Акцент5 6" xfId="64"/>
    <cellStyle name="20% - Акцент6" xfId="65"/>
    <cellStyle name="20% — акцент6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40% - Акцент1" xfId="72"/>
    <cellStyle name="40% — акцент1" xfId="73"/>
    <cellStyle name="40% - Акцент1 2" xfId="74"/>
    <cellStyle name="40% - Акцент1 3" xfId="75"/>
    <cellStyle name="40% - Акцент1 4" xfId="76"/>
    <cellStyle name="40% - Акцент1 5" xfId="77"/>
    <cellStyle name="40% - Акцент1 6" xfId="78"/>
    <cellStyle name="40% - Акцент2" xfId="79"/>
    <cellStyle name="40% — акцент2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3" xfId="86"/>
    <cellStyle name="40% —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4" xfId="93"/>
    <cellStyle name="40% — акцент4" xfId="94"/>
    <cellStyle name="40% - Акцент4 2" xfId="95"/>
    <cellStyle name="40% - Акцент4 3" xfId="96"/>
    <cellStyle name="40% - Акцент4 4" xfId="97"/>
    <cellStyle name="40% - Акцент4 5" xfId="98"/>
    <cellStyle name="40% - Акцент4 6" xfId="99"/>
    <cellStyle name="40% - Акцент5" xfId="100"/>
    <cellStyle name="40% — акцент5" xfId="101"/>
    <cellStyle name="40% - Акцент5 2" xfId="102"/>
    <cellStyle name="40% - Акцент5 3" xfId="103"/>
    <cellStyle name="40% - Акцент5 4" xfId="104"/>
    <cellStyle name="40% - Акцент5 5" xfId="105"/>
    <cellStyle name="40% - Акцент5 6" xfId="106"/>
    <cellStyle name="40% - Акцент6" xfId="107"/>
    <cellStyle name="40% — акцент6" xfId="108"/>
    <cellStyle name="40% - Акцент6 2" xfId="109"/>
    <cellStyle name="40% - Акцент6 3" xfId="110"/>
    <cellStyle name="40% - Акцент6 4" xfId="111"/>
    <cellStyle name="40% - Акцент6 5" xfId="112"/>
    <cellStyle name="40% - Акцент6 6" xfId="113"/>
    <cellStyle name="60% - Акцент1" xfId="114"/>
    <cellStyle name="60% — акцент1" xfId="115"/>
    <cellStyle name="60% - Акцент1 2" xfId="116"/>
    <cellStyle name="60% - Акцент1 3" xfId="117"/>
    <cellStyle name="60% - Акцент1 4" xfId="118"/>
    <cellStyle name="60% - Акцент1 5" xfId="119"/>
    <cellStyle name="60% - Акцент1 6" xfId="120"/>
    <cellStyle name="60% - Акцент2" xfId="121"/>
    <cellStyle name="60% — акцент2" xfId="122"/>
    <cellStyle name="60% - Акцент2 2" xfId="123"/>
    <cellStyle name="60% - Акцент2 3" xfId="124"/>
    <cellStyle name="60% - Акцент2 4" xfId="125"/>
    <cellStyle name="60% - Акцент2 5" xfId="126"/>
    <cellStyle name="60% - Акцент2 6" xfId="127"/>
    <cellStyle name="60% - Акцент3" xfId="128"/>
    <cellStyle name="60% — акцент3" xfId="129"/>
    <cellStyle name="60% - Акцент3 2" xfId="130"/>
    <cellStyle name="60% - Акцент3 3" xfId="131"/>
    <cellStyle name="60% - Акцент3 4" xfId="132"/>
    <cellStyle name="60% - Акцент3 5" xfId="133"/>
    <cellStyle name="60% - Акцент3 6" xfId="134"/>
    <cellStyle name="60% - Акцент4" xfId="135"/>
    <cellStyle name="60% — акцент4" xfId="136"/>
    <cellStyle name="60% - Акцент4 2" xfId="137"/>
    <cellStyle name="60% - Акцент4 3" xfId="138"/>
    <cellStyle name="60% - Акцент4 4" xfId="139"/>
    <cellStyle name="60% - Акцент4 5" xfId="140"/>
    <cellStyle name="60% - Акцент4 6" xfId="141"/>
    <cellStyle name="60% - Акцент5" xfId="142"/>
    <cellStyle name="60% — акцент5" xfId="143"/>
    <cellStyle name="60% - Акцент5 2" xfId="144"/>
    <cellStyle name="60% - Акцент5 3" xfId="145"/>
    <cellStyle name="60% - Акцент5 4" xfId="146"/>
    <cellStyle name="60% - Акцент5 5" xfId="147"/>
    <cellStyle name="60% - Акцент5 6" xfId="148"/>
    <cellStyle name="60% - Акцент6" xfId="149"/>
    <cellStyle name="60% — акцент6" xfId="150"/>
    <cellStyle name="60% - Акцент6 2" xfId="151"/>
    <cellStyle name="60% - Акцент6 3" xfId="152"/>
    <cellStyle name="60% - Акцент6 4" xfId="153"/>
    <cellStyle name="60% - Акцент6 5" xfId="154"/>
    <cellStyle name="60% - Акцент6 6" xfId="155"/>
    <cellStyle name="Action" xfId="156"/>
    <cellStyle name="Action 2" xfId="157"/>
    <cellStyle name="Cells" xfId="158"/>
    <cellStyle name="Cells 2" xfId="159"/>
    <cellStyle name="Cells_UPDATE.WARM.CALC.INDEX.2018.TO.1.2.2.3" xfId="160"/>
    <cellStyle name="Currency [0]" xfId="161"/>
    <cellStyle name="currency1" xfId="162"/>
    <cellStyle name="Currency2" xfId="163"/>
    <cellStyle name="currency3" xfId="164"/>
    <cellStyle name="currency4" xfId="165"/>
    <cellStyle name="DblClick" xfId="166"/>
    <cellStyle name="Followed Hyperlink" xfId="167"/>
    <cellStyle name="Formuls" xfId="168"/>
    <cellStyle name="Header" xfId="169"/>
    <cellStyle name="Header 3" xfId="170"/>
    <cellStyle name="Header_UPDATE.WARM.CALC.INDEX.2018.TO.1.2.2.3" xfId="171"/>
    <cellStyle name="Hyperlink" xfId="172"/>
    <cellStyle name="normal" xfId="173"/>
    <cellStyle name="Normal1" xfId="174"/>
    <cellStyle name="Normal2" xfId="175"/>
    <cellStyle name="Percent1" xfId="176"/>
    <cellStyle name="Title" xfId="177"/>
    <cellStyle name="Title 2" xfId="178"/>
    <cellStyle name="Title 4" xfId="179"/>
    <cellStyle name="Акцент1" xfId="180"/>
    <cellStyle name="Акцент1 2" xfId="181"/>
    <cellStyle name="Акцент2" xfId="182"/>
    <cellStyle name="Акцент2 2" xfId="183"/>
    <cellStyle name="Акцент3" xfId="184"/>
    <cellStyle name="Акцент3 2" xfId="185"/>
    <cellStyle name="Акцент4" xfId="186"/>
    <cellStyle name="Акцент4 2" xfId="187"/>
    <cellStyle name="Акцент5" xfId="188"/>
    <cellStyle name="Акцент5 2" xfId="189"/>
    <cellStyle name="Акцент6" xfId="190"/>
    <cellStyle name="Акцент6 2" xfId="191"/>
    <cellStyle name="Ввод " xfId="192"/>
    <cellStyle name="Вывод" xfId="193"/>
    <cellStyle name="Вывод 2" xfId="194"/>
    <cellStyle name="Вычисление" xfId="195"/>
    <cellStyle name="Вычисление 2" xfId="196"/>
    <cellStyle name="Hyperlink" xfId="197"/>
    <cellStyle name="Гиперссылка 2" xfId="198"/>
    <cellStyle name="Гиперссылка 2 2" xfId="199"/>
    <cellStyle name="Гиперссылка 3" xfId="200"/>
    <cellStyle name="Гиперссылка 4" xfId="201"/>
    <cellStyle name="Гиперссылка 4 2" xfId="202"/>
    <cellStyle name="Гиперссылка 5" xfId="203"/>
    <cellStyle name="Currency" xfId="204"/>
    <cellStyle name="Currency [0]" xfId="205"/>
    <cellStyle name="Заголовок" xfId="206"/>
    <cellStyle name="Заголовок 1" xfId="207"/>
    <cellStyle name="Заголовок 1 2" xfId="208"/>
    <cellStyle name="Заголовок 2" xfId="209"/>
    <cellStyle name="Заголовок 2 2" xfId="210"/>
    <cellStyle name="Заголовок 3" xfId="211"/>
    <cellStyle name="Заголовок 3 2" xfId="212"/>
    <cellStyle name="Заголовок 4" xfId="213"/>
    <cellStyle name="Заголовок 4 2" xfId="214"/>
    <cellStyle name="ЗаголовокСтолбца" xfId="215"/>
    <cellStyle name="Значение" xfId="216"/>
    <cellStyle name="Итог" xfId="217"/>
    <cellStyle name="Итог 2" xfId="218"/>
    <cellStyle name="Контрольная ячейка" xfId="219"/>
    <cellStyle name="Контрольная ячейка 2" xfId="220"/>
    <cellStyle name="Название" xfId="221"/>
    <cellStyle name="Название 2" xfId="222"/>
    <cellStyle name="Нейтральный" xfId="223"/>
    <cellStyle name="Нейтральный 2" xfId="224"/>
    <cellStyle name="Обычный 10" xfId="225"/>
    <cellStyle name="Обычный 11" xfId="226"/>
    <cellStyle name="Обычный 12" xfId="227"/>
    <cellStyle name="Обычный 12 2" xfId="228"/>
    <cellStyle name="Обычный 12 3 2" xfId="229"/>
    <cellStyle name="Обычный 13" xfId="230"/>
    <cellStyle name="Обычный 14" xfId="231"/>
    <cellStyle name="Обычный 14 2" xfId="232"/>
    <cellStyle name="Обычный 14_UPDATE.WARM.CALC.INDEX.2015.TO.1.2.3" xfId="233"/>
    <cellStyle name="Обычный 2" xfId="234"/>
    <cellStyle name="Обычный 2 10 2" xfId="235"/>
    <cellStyle name="Обычный 2 2 2" xfId="236"/>
    <cellStyle name="Обычный 2 3" xfId="237"/>
    <cellStyle name="Обычный 2 7" xfId="238"/>
    <cellStyle name="Обычный 2 8" xfId="239"/>
    <cellStyle name="Обычный 2_13 09 24 Баланс (3)" xfId="240"/>
    <cellStyle name="Обычный 20" xfId="241"/>
    <cellStyle name="Обычный 21" xfId="242"/>
    <cellStyle name="Обычный 22" xfId="243"/>
    <cellStyle name="Обычный 23" xfId="244"/>
    <cellStyle name="Обычный 26" xfId="245"/>
    <cellStyle name="Обычный 3" xfId="246"/>
    <cellStyle name="Обычный 3 2" xfId="247"/>
    <cellStyle name="Обычный 3 3" xfId="248"/>
    <cellStyle name="Обычный 3 3 2" xfId="249"/>
    <cellStyle name="Обычный 3 3_ZAYAVKA.TEPLO(v0.1)" xfId="250"/>
    <cellStyle name="Обычный 4" xfId="251"/>
    <cellStyle name="Обычный 4 2" xfId="252"/>
    <cellStyle name="Обычный 4_HVS.CALC.ZATRAT.2015_макет листа" xfId="253"/>
    <cellStyle name="Обычный 5" xfId="254"/>
    <cellStyle name="Обычный 6" xfId="255"/>
    <cellStyle name="Обычный 7" xfId="256"/>
    <cellStyle name="Обычный 8" xfId="257"/>
    <cellStyle name="Обычный 9" xfId="258"/>
    <cellStyle name="Обычный_Средний тариф по ЧР на 2010 г" xfId="259"/>
    <cellStyle name="Followed Hyperlink" xfId="260"/>
    <cellStyle name="Плохой" xfId="261"/>
    <cellStyle name="Плохой 2" xfId="262"/>
    <cellStyle name="Пояснение" xfId="263"/>
    <cellStyle name="Пояснение 2" xfId="264"/>
    <cellStyle name="Примечание" xfId="265"/>
    <cellStyle name="Примечание 2" xfId="266"/>
    <cellStyle name="Percent" xfId="267"/>
    <cellStyle name="Связанная ячейка" xfId="268"/>
    <cellStyle name="Связанная ячейка 2" xfId="269"/>
    <cellStyle name="Стиль 1" xfId="270"/>
    <cellStyle name="Текст предупреждения" xfId="271"/>
    <cellStyle name="Текст предупреждения 2" xfId="272"/>
    <cellStyle name="Comma" xfId="273"/>
    <cellStyle name="Comma [0]" xfId="274"/>
    <cellStyle name="Формула" xfId="275"/>
    <cellStyle name="ФормулаВБ_Мониторинг инвестиций" xfId="276"/>
    <cellStyle name="ФормулаНаКонтроль" xfId="277"/>
    <cellStyle name="Хороший" xfId="278"/>
    <cellStyle name="Хороший 2" xfId="279"/>
    <cellStyle name="Шапка" xfId="2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3"/>
  <sheetViews>
    <sheetView tabSelected="1" view="pageBreakPreview" zoomScale="90" zoomScaleSheetLayoutView="90" zoomScalePageLayoutView="0" workbookViewId="0" topLeftCell="A1">
      <selection activeCell="Y42" sqref="Y42"/>
    </sheetView>
  </sheetViews>
  <sheetFormatPr defaultColWidth="9.140625" defaultRowHeight="12.75"/>
  <cols>
    <col min="1" max="1" width="6.140625" style="7" customWidth="1"/>
    <col min="2" max="2" width="41.421875" style="13" customWidth="1"/>
    <col min="3" max="3" width="13.8515625" style="13" hidden="1" customWidth="1"/>
    <col min="4" max="4" width="27.7109375" style="1" customWidth="1"/>
    <col min="5" max="5" width="37.140625" style="1" customWidth="1"/>
    <col min="6" max="6" width="9.140625" style="5" customWidth="1"/>
    <col min="7" max="7" width="10.421875" style="1" bestFit="1" customWidth="1"/>
    <col min="8" max="16384" width="9.140625" style="1" customWidth="1"/>
  </cols>
  <sheetData>
    <row r="1" spans="1:5" ht="15.75">
      <c r="A1" s="38" t="s">
        <v>31</v>
      </c>
      <c r="B1" s="38"/>
      <c r="C1" s="38"/>
      <c r="D1" s="38"/>
      <c r="E1" s="38"/>
    </row>
    <row r="2" spans="1:5" ht="38.25" customHeight="1">
      <c r="A2" s="39" t="s">
        <v>99</v>
      </c>
      <c r="B2" s="39"/>
      <c r="C2" s="39"/>
      <c r="D2" s="39"/>
      <c r="E2" s="39"/>
    </row>
    <row r="3" spans="1:5" ht="12.75" customHeight="1">
      <c r="A3" s="40" t="s">
        <v>5</v>
      </c>
      <c r="B3" s="40"/>
      <c r="C3" s="40"/>
      <c r="D3" s="40"/>
      <c r="E3" s="40"/>
    </row>
    <row r="4" spans="1:5" ht="12.75">
      <c r="A4" s="41" t="s">
        <v>3</v>
      </c>
      <c r="B4" s="42" t="s">
        <v>2</v>
      </c>
      <c r="C4" s="43" t="s">
        <v>42</v>
      </c>
      <c r="D4" s="45" t="s">
        <v>1</v>
      </c>
      <c r="E4" s="46" t="s">
        <v>100</v>
      </c>
    </row>
    <row r="5" spans="1:5" ht="12.75">
      <c r="A5" s="41"/>
      <c r="B5" s="42"/>
      <c r="C5" s="44"/>
      <c r="D5" s="45"/>
      <c r="E5" s="47"/>
    </row>
    <row r="6" spans="1:5" s="5" customFormat="1" ht="12.75">
      <c r="A6" s="48" t="s">
        <v>57</v>
      </c>
      <c r="B6" s="49"/>
      <c r="C6" s="43"/>
      <c r="D6" s="14" t="s">
        <v>12</v>
      </c>
      <c r="E6" s="14">
        <f>E7+E8+E9</f>
        <v>130139.279</v>
      </c>
    </row>
    <row r="7" spans="1:5" s="5" customFormat="1" ht="12.75">
      <c r="A7" s="50"/>
      <c r="B7" s="51"/>
      <c r="C7" s="54"/>
      <c r="D7" s="10" t="s">
        <v>4</v>
      </c>
      <c r="E7" s="10">
        <f>E12+E17+E22+E26+E30+E34+E39+E44+E52+E48+E57+E62+E67+E71+E75+E80+E85+E90+E95+E99+E103+E108+E112+E116+E120+E124+E128+E132+E137+E142+E146+E151+E155+E160+E165+E170+E174+E179+E183+E187+E192+E197+E201+E205+E210+E214+E218+E222+E226+E230</f>
        <v>60755.99999999999</v>
      </c>
    </row>
    <row r="8" spans="1:5" s="5" customFormat="1" ht="12.75">
      <c r="A8" s="50"/>
      <c r="B8" s="51"/>
      <c r="C8" s="54"/>
      <c r="D8" s="10" t="s">
        <v>15</v>
      </c>
      <c r="E8" s="10">
        <f>E13+E18+E23+E27+E31+E35+E40+E45+E53+E49+E58+E63+E68+E72+E76+E81+E86+E91+E96+E100+E104+E109+E113+E117+E121+E125+E129+E133+E138+E143+E147+E152+E156+E161+E166+E171+E175+E180+E184+E188+E193+E198+E202+E206+E211+E215+E219+E223+E227+E231</f>
        <v>54421.66600000001</v>
      </c>
    </row>
    <row r="9" spans="1:5" s="5" customFormat="1" ht="12.75">
      <c r="A9" s="52"/>
      <c r="B9" s="53"/>
      <c r="C9" s="55"/>
      <c r="D9" s="10" t="s">
        <v>17</v>
      </c>
      <c r="E9" s="10">
        <f>E14+E19+E24+E28+E32+E36+E41+E46+E54+E50+E59+E64+E69+E73+E77+E82+E87+E92+E97+E101+E105+E110+E114+E118+E122+E126+E130+E134+E139+E144+E148+E153+E157+E162+E167+E172+E176+E181+E185+E189+E194+E199+E203+E207+E212+E216+E220+E224+E228+E232</f>
        <v>14961.613</v>
      </c>
    </row>
    <row r="10" spans="1:5" s="5" customFormat="1" ht="12.75">
      <c r="A10" s="56" t="s">
        <v>33</v>
      </c>
      <c r="B10" s="56"/>
      <c r="C10" s="56"/>
      <c r="D10" s="56"/>
      <c r="E10" s="4">
        <f>E11</f>
        <v>157.65</v>
      </c>
    </row>
    <row r="11" spans="1:6" s="20" customFormat="1" ht="12.75">
      <c r="A11" s="60">
        <v>1</v>
      </c>
      <c r="B11" s="61" t="s">
        <v>82</v>
      </c>
      <c r="C11" s="62" t="s">
        <v>43</v>
      </c>
      <c r="D11" s="30" t="s">
        <v>0</v>
      </c>
      <c r="E11" s="30">
        <f>SUM(E12:E14)</f>
        <v>157.65</v>
      </c>
      <c r="F11" s="19"/>
    </row>
    <row r="12" spans="1:6" s="21" customFormat="1" ht="12.75">
      <c r="A12" s="60"/>
      <c r="B12" s="61"/>
      <c r="C12" s="63"/>
      <c r="D12" s="16" t="s">
        <v>4</v>
      </c>
      <c r="E12" s="16">
        <v>127.6</v>
      </c>
      <c r="F12" s="19"/>
    </row>
    <row r="13" spans="1:6" s="21" customFormat="1" ht="12.75">
      <c r="A13" s="60"/>
      <c r="B13" s="61"/>
      <c r="C13" s="63"/>
      <c r="D13" s="16" t="s">
        <v>15</v>
      </c>
      <c r="E13" s="16">
        <v>0</v>
      </c>
      <c r="F13" s="19"/>
    </row>
    <row r="14" spans="1:6" s="21" customFormat="1" ht="12.75">
      <c r="A14" s="60"/>
      <c r="B14" s="61"/>
      <c r="C14" s="64"/>
      <c r="D14" s="16" t="s">
        <v>17</v>
      </c>
      <c r="E14" s="16">
        <v>30.05</v>
      </c>
      <c r="F14" s="19"/>
    </row>
    <row r="15" spans="1:5" s="5" customFormat="1" ht="12.75" customHeight="1">
      <c r="A15" s="56" t="s">
        <v>16</v>
      </c>
      <c r="B15" s="56"/>
      <c r="C15" s="56"/>
      <c r="D15" s="56"/>
      <c r="E15" s="4">
        <f>E16</f>
        <v>565.376</v>
      </c>
    </row>
    <row r="16" spans="1:5" s="22" customFormat="1" ht="12.75">
      <c r="A16" s="65" t="s">
        <v>32</v>
      </c>
      <c r="B16" s="61" t="s">
        <v>81</v>
      </c>
      <c r="C16" s="43" t="s">
        <v>43</v>
      </c>
      <c r="D16" s="30" t="s">
        <v>0</v>
      </c>
      <c r="E16" s="30">
        <f>SUM(E17:E19)</f>
        <v>565.376</v>
      </c>
    </row>
    <row r="17" spans="1:5" s="22" customFormat="1" ht="12.75">
      <c r="A17" s="66"/>
      <c r="B17" s="61"/>
      <c r="C17" s="63"/>
      <c r="D17" s="16" t="s">
        <v>4</v>
      </c>
      <c r="E17" s="16">
        <v>0</v>
      </c>
    </row>
    <row r="18" spans="1:5" s="22" customFormat="1" ht="12.75">
      <c r="A18" s="66"/>
      <c r="B18" s="61"/>
      <c r="C18" s="63"/>
      <c r="D18" s="16" t="s">
        <v>15</v>
      </c>
      <c r="E18" s="16">
        <v>467.454</v>
      </c>
    </row>
    <row r="19" spans="1:5" s="22" customFormat="1" ht="12.75">
      <c r="A19" s="67"/>
      <c r="B19" s="61"/>
      <c r="C19" s="64"/>
      <c r="D19" s="16" t="s">
        <v>17</v>
      </c>
      <c r="E19" s="16">
        <v>97.922</v>
      </c>
    </row>
    <row r="20" spans="1:5" ht="12.75" customHeight="1">
      <c r="A20" s="56" t="s">
        <v>101</v>
      </c>
      <c r="B20" s="56"/>
      <c r="C20" s="56"/>
      <c r="D20" s="56"/>
      <c r="E20" s="4">
        <f>E21+E25+E29+E33</f>
        <v>10045.27</v>
      </c>
    </row>
    <row r="21" spans="1:6" s="20" customFormat="1" ht="12.75">
      <c r="A21" s="60">
        <v>3</v>
      </c>
      <c r="B21" s="61" t="s">
        <v>90</v>
      </c>
      <c r="C21" s="62" t="s">
        <v>43</v>
      </c>
      <c r="D21" s="30" t="s">
        <v>0</v>
      </c>
      <c r="E21" s="30">
        <f>SUM(E22:E24)</f>
        <v>713.65</v>
      </c>
      <c r="F21" s="19"/>
    </row>
    <row r="22" spans="1:6" s="21" customFormat="1" ht="12.75">
      <c r="A22" s="60"/>
      <c r="B22" s="61"/>
      <c r="C22" s="63"/>
      <c r="D22" s="16" t="s">
        <v>4</v>
      </c>
      <c r="E22" s="16">
        <v>338.18</v>
      </c>
      <c r="F22" s="19"/>
    </row>
    <row r="23" spans="1:6" s="21" customFormat="1" ht="12.75">
      <c r="A23" s="60"/>
      <c r="B23" s="61"/>
      <c r="C23" s="63"/>
      <c r="D23" s="16" t="s">
        <v>15</v>
      </c>
      <c r="E23" s="16">
        <v>215.93</v>
      </c>
      <c r="F23" s="19"/>
    </row>
    <row r="24" spans="1:6" s="21" customFormat="1" ht="12.75">
      <c r="A24" s="60"/>
      <c r="B24" s="61"/>
      <c r="C24" s="64"/>
      <c r="D24" s="16" t="s">
        <v>17</v>
      </c>
      <c r="E24" s="16">
        <v>159.54</v>
      </c>
      <c r="F24" s="19"/>
    </row>
    <row r="25" spans="1:6" s="20" customFormat="1" ht="12.75">
      <c r="A25" s="60" t="s">
        <v>51</v>
      </c>
      <c r="B25" s="61" t="s">
        <v>72</v>
      </c>
      <c r="C25" s="62" t="s">
        <v>43</v>
      </c>
      <c r="D25" s="30" t="s">
        <v>0</v>
      </c>
      <c r="E25" s="30">
        <f>SUM(E26:E28)</f>
        <v>2508.69</v>
      </c>
      <c r="F25" s="19"/>
    </row>
    <row r="26" spans="1:6" s="21" customFormat="1" ht="12.75">
      <c r="A26" s="60"/>
      <c r="B26" s="61"/>
      <c r="C26" s="63"/>
      <c r="D26" s="16" t="s">
        <v>4</v>
      </c>
      <c r="E26" s="16">
        <v>64.06</v>
      </c>
      <c r="F26" s="19"/>
    </row>
    <row r="27" spans="1:6" s="21" customFormat="1" ht="12.75">
      <c r="A27" s="60"/>
      <c r="B27" s="61"/>
      <c r="C27" s="63"/>
      <c r="D27" s="16" t="s">
        <v>15</v>
      </c>
      <c r="E27" s="16">
        <v>1571.23</v>
      </c>
      <c r="F27" s="19"/>
    </row>
    <row r="28" spans="1:6" s="21" customFormat="1" ht="12.75">
      <c r="A28" s="60"/>
      <c r="B28" s="61"/>
      <c r="C28" s="64"/>
      <c r="D28" s="16" t="s">
        <v>17</v>
      </c>
      <c r="E28" s="16">
        <v>873.4</v>
      </c>
      <c r="F28" s="19"/>
    </row>
    <row r="29" spans="1:6" s="20" customFormat="1" ht="12.75">
      <c r="A29" s="60" t="s">
        <v>52</v>
      </c>
      <c r="B29" s="61" t="s">
        <v>91</v>
      </c>
      <c r="C29" s="62" t="s">
        <v>43</v>
      </c>
      <c r="D29" s="30" t="s">
        <v>0</v>
      </c>
      <c r="E29" s="30">
        <f>SUM(E30:E32)</f>
        <v>0</v>
      </c>
      <c r="F29" s="19"/>
    </row>
    <row r="30" spans="1:6" s="21" customFormat="1" ht="12.75">
      <c r="A30" s="60"/>
      <c r="B30" s="61"/>
      <c r="C30" s="63"/>
      <c r="D30" s="16" t="s">
        <v>4</v>
      </c>
      <c r="E30" s="16">
        <v>0</v>
      </c>
      <c r="F30" s="19"/>
    </row>
    <row r="31" spans="1:6" s="21" customFormat="1" ht="12.75">
      <c r="A31" s="60"/>
      <c r="B31" s="61"/>
      <c r="C31" s="63"/>
      <c r="D31" s="16" t="s">
        <v>15</v>
      </c>
      <c r="E31" s="16">
        <v>0</v>
      </c>
      <c r="F31" s="19"/>
    </row>
    <row r="32" spans="1:6" s="21" customFormat="1" ht="12.75">
      <c r="A32" s="60"/>
      <c r="B32" s="61"/>
      <c r="C32" s="64"/>
      <c r="D32" s="16" t="s">
        <v>17</v>
      </c>
      <c r="E32" s="16">
        <v>0</v>
      </c>
      <c r="F32" s="19"/>
    </row>
    <row r="33" spans="1:6" s="20" customFormat="1" ht="12.75">
      <c r="A33" s="60">
        <v>5</v>
      </c>
      <c r="B33" s="61" t="s">
        <v>58</v>
      </c>
      <c r="C33" s="62" t="s">
        <v>44</v>
      </c>
      <c r="D33" s="30" t="s">
        <v>0</v>
      </c>
      <c r="E33" s="30">
        <f>SUM(E34:E36)</f>
        <v>6822.929999999999</v>
      </c>
      <c r="F33" s="19"/>
    </row>
    <row r="34" spans="1:6" s="21" customFormat="1" ht="12.75">
      <c r="A34" s="60"/>
      <c r="B34" s="61"/>
      <c r="C34" s="63"/>
      <c r="D34" s="16" t="s">
        <v>4</v>
      </c>
      <c r="E34" s="16">
        <v>6230</v>
      </c>
      <c r="F34" s="19"/>
    </row>
    <row r="35" spans="1:6" s="21" customFormat="1" ht="12.75">
      <c r="A35" s="60"/>
      <c r="B35" s="61"/>
      <c r="C35" s="63"/>
      <c r="D35" s="16" t="s">
        <v>15</v>
      </c>
      <c r="E35" s="16">
        <v>62.32</v>
      </c>
      <c r="F35" s="19"/>
    </row>
    <row r="36" spans="1:6" s="21" customFormat="1" ht="12.75">
      <c r="A36" s="60"/>
      <c r="B36" s="61"/>
      <c r="C36" s="64"/>
      <c r="D36" s="16" t="s">
        <v>17</v>
      </c>
      <c r="E36" s="16">
        <v>530.61</v>
      </c>
      <c r="F36" s="19"/>
    </row>
    <row r="37" spans="1:5" ht="12" customHeight="1">
      <c r="A37" s="56" t="s">
        <v>79</v>
      </c>
      <c r="B37" s="56"/>
      <c r="C37" s="56"/>
      <c r="D37" s="56"/>
      <c r="E37" s="4">
        <f>E38</f>
        <v>2673.99</v>
      </c>
    </row>
    <row r="38" spans="1:6" s="20" customFormat="1" ht="12.75">
      <c r="A38" s="60">
        <v>6</v>
      </c>
      <c r="B38" s="61" t="s">
        <v>22</v>
      </c>
      <c r="C38" s="62" t="s">
        <v>43</v>
      </c>
      <c r="D38" s="30" t="s">
        <v>0</v>
      </c>
      <c r="E38" s="30">
        <f>SUM(E39:E41)</f>
        <v>2673.99</v>
      </c>
      <c r="F38" s="19"/>
    </row>
    <row r="39" spans="1:6" s="21" customFormat="1" ht="12.75">
      <c r="A39" s="60"/>
      <c r="B39" s="61"/>
      <c r="C39" s="63"/>
      <c r="D39" s="16" t="s">
        <v>4</v>
      </c>
      <c r="E39" s="16">
        <v>1804.6</v>
      </c>
      <c r="F39" s="19"/>
    </row>
    <row r="40" spans="1:6" s="21" customFormat="1" ht="12.75">
      <c r="A40" s="60"/>
      <c r="B40" s="61"/>
      <c r="C40" s="63"/>
      <c r="D40" s="16" t="s">
        <v>15</v>
      </c>
      <c r="E40" s="16">
        <v>869.39</v>
      </c>
      <c r="F40" s="19"/>
    </row>
    <row r="41" spans="1:6" s="21" customFormat="1" ht="12.75">
      <c r="A41" s="60"/>
      <c r="B41" s="61"/>
      <c r="C41" s="64"/>
      <c r="D41" s="16" t="s">
        <v>17</v>
      </c>
      <c r="E41" s="16">
        <v>0</v>
      </c>
      <c r="F41" s="19"/>
    </row>
    <row r="42" spans="1:6" s="28" customFormat="1" ht="12.75" customHeight="1">
      <c r="A42" s="56" t="s">
        <v>34</v>
      </c>
      <c r="B42" s="56"/>
      <c r="C42" s="56"/>
      <c r="D42" s="56"/>
      <c r="E42" s="4">
        <f>E43+E47+E51</f>
        <v>5495.096</v>
      </c>
      <c r="F42" s="12"/>
    </row>
    <row r="43" spans="1:6" s="25" customFormat="1" ht="12.75">
      <c r="A43" s="57">
        <v>7</v>
      </c>
      <c r="B43" s="43" t="s">
        <v>83</v>
      </c>
      <c r="C43" s="43" t="s">
        <v>43</v>
      </c>
      <c r="D43" s="30" t="s">
        <v>0</v>
      </c>
      <c r="E43" s="30">
        <f>SUM(E44:E46)</f>
        <v>691.6</v>
      </c>
      <c r="F43" s="24"/>
    </row>
    <row r="44" spans="1:6" s="25" customFormat="1" ht="12.75">
      <c r="A44" s="58"/>
      <c r="B44" s="54"/>
      <c r="C44" s="63"/>
      <c r="D44" s="16" t="s">
        <v>4</v>
      </c>
      <c r="E44" s="16">
        <v>258.71</v>
      </c>
      <c r="F44" s="24"/>
    </row>
    <row r="45" spans="1:6" s="25" customFormat="1" ht="12" customHeight="1">
      <c r="A45" s="58"/>
      <c r="B45" s="54"/>
      <c r="C45" s="63"/>
      <c r="D45" s="16" t="s">
        <v>15</v>
      </c>
      <c r="E45" s="16">
        <v>346.69</v>
      </c>
      <c r="F45" s="24">
        <f>E45+E46</f>
        <v>432.89</v>
      </c>
    </row>
    <row r="46" spans="1:6" s="25" customFormat="1" ht="12.75">
      <c r="A46" s="58"/>
      <c r="B46" s="54"/>
      <c r="C46" s="64"/>
      <c r="D46" s="16" t="s">
        <v>17</v>
      </c>
      <c r="E46" s="16">
        <v>86.2</v>
      </c>
      <c r="F46" s="24"/>
    </row>
    <row r="47" spans="1:6" s="25" customFormat="1" ht="12.75">
      <c r="A47" s="65" t="s">
        <v>102</v>
      </c>
      <c r="B47" s="61" t="s">
        <v>84</v>
      </c>
      <c r="C47" s="62" t="s">
        <v>43</v>
      </c>
      <c r="D47" s="30" t="s">
        <v>0</v>
      </c>
      <c r="E47" s="30">
        <f>SUM(E48:E50)</f>
        <v>143.046</v>
      </c>
      <c r="F47" s="24"/>
    </row>
    <row r="48" spans="1:6" s="25" customFormat="1" ht="12.75">
      <c r="A48" s="66"/>
      <c r="B48" s="61"/>
      <c r="C48" s="63"/>
      <c r="D48" s="16" t="s">
        <v>4</v>
      </c>
      <c r="E48" s="16">
        <v>0</v>
      </c>
      <c r="F48" s="24"/>
    </row>
    <row r="49" spans="1:7" s="25" customFormat="1" ht="12.75">
      <c r="A49" s="66"/>
      <c r="B49" s="61"/>
      <c r="C49" s="63"/>
      <c r="D49" s="16" t="s">
        <v>15</v>
      </c>
      <c r="E49" s="16">
        <v>99.632</v>
      </c>
      <c r="F49" s="24">
        <f>E49+E50</f>
        <v>143.046</v>
      </c>
      <c r="G49" s="34"/>
    </row>
    <row r="50" spans="1:6" s="25" customFormat="1" ht="12.75">
      <c r="A50" s="66"/>
      <c r="B50" s="61"/>
      <c r="C50" s="64"/>
      <c r="D50" s="16" t="s">
        <v>17</v>
      </c>
      <c r="E50" s="16">
        <v>43.414</v>
      </c>
      <c r="F50" s="24"/>
    </row>
    <row r="51" spans="1:6" s="20" customFormat="1" ht="12.75" customHeight="1">
      <c r="A51" s="65" t="s">
        <v>103</v>
      </c>
      <c r="B51" s="61" t="s">
        <v>26</v>
      </c>
      <c r="C51" s="62" t="s">
        <v>43</v>
      </c>
      <c r="D51" s="30" t="s">
        <v>0</v>
      </c>
      <c r="E51" s="30">
        <f>SUM(E52:E54)</f>
        <v>4660.45</v>
      </c>
      <c r="F51" s="19"/>
    </row>
    <row r="52" spans="1:6" s="21" customFormat="1" ht="12" customHeight="1">
      <c r="A52" s="66"/>
      <c r="B52" s="61"/>
      <c r="C52" s="63"/>
      <c r="D52" s="16" t="s">
        <v>4</v>
      </c>
      <c r="E52" s="16">
        <v>3637.92</v>
      </c>
      <c r="F52" s="19"/>
    </row>
    <row r="53" spans="1:6" s="21" customFormat="1" ht="12.75">
      <c r="A53" s="66"/>
      <c r="B53" s="61"/>
      <c r="C53" s="63"/>
      <c r="D53" s="16" t="s">
        <v>15</v>
      </c>
      <c r="E53" s="16">
        <v>0</v>
      </c>
      <c r="F53" s="19"/>
    </row>
    <row r="54" spans="1:6" s="21" customFormat="1" ht="12.75">
      <c r="A54" s="66"/>
      <c r="B54" s="61"/>
      <c r="C54" s="64"/>
      <c r="D54" s="16" t="s">
        <v>17</v>
      </c>
      <c r="E54" s="16">
        <v>1022.53</v>
      </c>
      <c r="F54" s="19"/>
    </row>
    <row r="55" spans="1:5" ht="12.75" customHeight="1">
      <c r="A55" s="56" t="s">
        <v>28</v>
      </c>
      <c r="B55" s="56"/>
      <c r="C55" s="56"/>
      <c r="D55" s="56"/>
      <c r="E55" s="4">
        <f>E56</f>
        <v>1706.15</v>
      </c>
    </row>
    <row r="56" spans="1:6" s="20" customFormat="1" ht="12.75" customHeight="1">
      <c r="A56" s="65" t="s">
        <v>104</v>
      </c>
      <c r="B56" s="61" t="s">
        <v>120</v>
      </c>
      <c r="C56" s="62" t="s">
        <v>43</v>
      </c>
      <c r="D56" s="30" t="s">
        <v>0</v>
      </c>
      <c r="E56" s="30">
        <f>SUM(E57:E59)</f>
        <v>1706.15</v>
      </c>
      <c r="F56" s="19"/>
    </row>
    <row r="57" spans="1:6" s="21" customFormat="1" ht="12.75" customHeight="1">
      <c r="A57" s="66"/>
      <c r="B57" s="61"/>
      <c r="C57" s="63"/>
      <c r="D57" s="16" t="s">
        <v>4</v>
      </c>
      <c r="E57" s="16">
        <v>298.1</v>
      </c>
      <c r="F57" s="19"/>
    </row>
    <row r="58" spans="1:6" s="21" customFormat="1" ht="12.75">
      <c r="A58" s="66"/>
      <c r="B58" s="61"/>
      <c r="C58" s="63"/>
      <c r="D58" s="16" t="s">
        <v>15</v>
      </c>
      <c r="E58" s="16">
        <v>879.36</v>
      </c>
      <c r="F58" s="19">
        <f>E58+E59</f>
        <v>1408.0500000000002</v>
      </c>
    </row>
    <row r="59" spans="1:6" s="21" customFormat="1" ht="12.75">
      <c r="A59" s="66"/>
      <c r="B59" s="61"/>
      <c r="C59" s="64"/>
      <c r="D59" s="16" t="s">
        <v>17</v>
      </c>
      <c r="E59" s="16">
        <v>528.69</v>
      </c>
      <c r="F59" s="19"/>
    </row>
    <row r="60" spans="1:5" ht="12.75" customHeight="1">
      <c r="A60" s="56" t="s">
        <v>47</v>
      </c>
      <c r="B60" s="56"/>
      <c r="C60" s="56"/>
      <c r="D60" s="56"/>
      <c r="E60" s="4">
        <f>E61</f>
        <v>159.89</v>
      </c>
    </row>
    <row r="61" spans="1:6" s="20" customFormat="1" ht="12.75" customHeight="1">
      <c r="A61" s="65" t="s">
        <v>53</v>
      </c>
      <c r="B61" s="61" t="s">
        <v>85</v>
      </c>
      <c r="C61" s="62" t="s">
        <v>43</v>
      </c>
      <c r="D61" s="30" t="s">
        <v>0</v>
      </c>
      <c r="E61" s="30">
        <f>SUM(E62:E64)</f>
        <v>159.89</v>
      </c>
      <c r="F61" s="19"/>
    </row>
    <row r="62" spans="1:6" s="21" customFormat="1" ht="12.75" customHeight="1">
      <c r="A62" s="66"/>
      <c r="B62" s="61"/>
      <c r="C62" s="63"/>
      <c r="D62" s="16" t="s">
        <v>4</v>
      </c>
      <c r="E62" s="16">
        <v>0</v>
      </c>
      <c r="F62" s="19"/>
    </row>
    <row r="63" spans="1:6" s="21" customFormat="1" ht="12.75">
      <c r="A63" s="66"/>
      <c r="B63" s="61"/>
      <c r="C63" s="63"/>
      <c r="D63" s="16" t="s">
        <v>15</v>
      </c>
      <c r="E63" s="16">
        <v>113.52</v>
      </c>
      <c r="F63" s="19"/>
    </row>
    <row r="64" spans="1:6" s="21" customFormat="1" ht="12.75">
      <c r="A64" s="66"/>
      <c r="B64" s="61"/>
      <c r="C64" s="64"/>
      <c r="D64" s="16" t="s">
        <v>17</v>
      </c>
      <c r="E64" s="16">
        <v>46.37</v>
      </c>
      <c r="F64" s="19"/>
    </row>
    <row r="65" spans="1:5" ht="12.75">
      <c r="A65" s="56" t="s">
        <v>39</v>
      </c>
      <c r="B65" s="56"/>
      <c r="C65" s="56"/>
      <c r="D65" s="56"/>
      <c r="E65" s="4">
        <f>E66+E70+E74</f>
        <v>2412.12</v>
      </c>
    </row>
    <row r="66" spans="1:6" s="20" customFormat="1" ht="12.75" customHeight="1">
      <c r="A66" s="65" t="s">
        <v>54</v>
      </c>
      <c r="B66" s="61" t="s">
        <v>35</v>
      </c>
      <c r="C66" s="62" t="s">
        <v>43</v>
      </c>
      <c r="D66" s="30" t="s">
        <v>0</v>
      </c>
      <c r="E66" s="30">
        <f>SUM(E67:E69)</f>
        <v>944.33</v>
      </c>
      <c r="F66" s="19"/>
    </row>
    <row r="67" spans="1:6" s="21" customFormat="1" ht="12.75">
      <c r="A67" s="66"/>
      <c r="B67" s="61"/>
      <c r="C67" s="63"/>
      <c r="D67" s="16" t="s">
        <v>4</v>
      </c>
      <c r="E67" s="16">
        <v>25.6</v>
      </c>
      <c r="F67" s="19"/>
    </row>
    <row r="68" spans="1:6" s="21" customFormat="1" ht="12.75">
      <c r="A68" s="66"/>
      <c r="B68" s="61"/>
      <c r="C68" s="63"/>
      <c r="D68" s="16" t="s">
        <v>15</v>
      </c>
      <c r="E68" s="16">
        <v>918.73</v>
      </c>
      <c r="F68" s="19"/>
    </row>
    <row r="69" spans="1:6" s="21" customFormat="1" ht="12.75">
      <c r="A69" s="66"/>
      <c r="B69" s="61"/>
      <c r="C69" s="64"/>
      <c r="D69" s="16" t="s">
        <v>17</v>
      </c>
      <c r="E69" s="16">
        <v>0</v>
      </c>
      <c r="F69" s="19"/>
    </row>
    <row r="70" spans="1:6" s="20" customFormat="1" ht="12.75" customHeight="1">
      <c r="A70" s="65" t="s">
        <v>55</v>
      </c>
      <c r="B70" s="61" t="s">
        <v>38</v>
      </c>
      <c r="C70" s="62" t="s">
        <v>43</v>
      </c>
      <c r="D70" s="30" t="s">
        <v>0</v>
      </c>
      <c r="E70" s="30">
        <f>SUM(E71:E73)</f>
        <v>1335.96</v>
      </c>
      <c r="F70" s="19"/>
    </row>
    <row r="71" spans="1:6" s="21" customFormat="1" ht="12.75">
      <c r="A71" s="66"/>
      <c r="B71" s="61"/>
      <c r="C71" s="63"/>
      <c r="D71" s="16" t="s">
        <v>4</v>
      </c>
      <c r="E71" s="16">
        <v>0</v>
      </c>
      <c r="F71" s="19"/>
    </row>
    <row r="72" spans="1:6" s="21" customFormat="1" ht="12.75">
      <c r="A72" s="66"/>
      <c r="B72" s="61"/>
      <c r="C72" s="63"/>
      <c r="D72" s="16" t="s">
        <v>15</v>
      </c>
      <c r="E72" s="16">
        <v>1248.68</v>
      </c>
      <c r="F72" s="19"/>
    </row>
    <row r="73" spans="1:6" s="21" customFormat="1" ht="12.75">
      <c r="A73" s="66"/>
      <c r="B73" s="61"/>
      <c r="C73" s="64"/>
      <c r="D73" s="16" t="s">
        <v>17</v>
      </c>
      <c r="E73" s="16">
        <v>87.28</v>
      </c>
      <c r="F73" s="19"/>
    </row>
    <row r="74" spans="1:6" s="21" customFormat="1" ht="12.75" customHeight="1">
      <c r="A74" s="68" t="s">
        <v>73</v>
      </c>
      <c r="B74" s="61" t="s">
        <v>86</v>
      </c>
      <c r="C74" s="62" t="s">
        <v>43</v>
      </c>
      <c r="D74" s="30" t="s">
        <v>0</v>
      </c>
      <c r="E74" s="30">
        <f>SUM(E75:E77)</f>
        <v>131.82999999999998</v>
      </c>
      <c r="F74" s="19"/>
    </row>
    <row r="75" spans="1:6" s="21" customFormat="1" ht="12.75">
      <c r="A75" s="69"/>
      <c r="B75" s="61"/>
      <c r="C75" s="63"/>
      <c r="D75" s="16" t="s">
        <v>4</v>
      </c>
      <c r="E75" s="16">
        <v>0</v>
      </c>
      <c r="F75" s="19"/>
    </row>
    <row r="76" spans="1:6" s="21" customFormat="1" ht="12.75">
      <c r="A76" s="69"/>
      <c r="B76" s="61"/>
      <c r="C76" s="63"/>
      <c r="D76" s="16" t="s">
        <v>15</v>
      </c>
      <c r="E76" s="16">
        <v>101.16</v>
      </c>
      <c r="F76" s="19"/>
    </row>
    <row r="77" spans="1:6" s="21" customFormat="1" ht="12.75">
      <c r="A77" s="70"/>
      <c r="B77" s="61"/>
      <c r="C77" s="64"/>
      <c r="D77" s="16" t="s">
        <v>17</v>
      </c>
      <c r="E77" s="16">
        <v>30.67</v>
      </c>
      <c r="F77" s="19"/>
    </row>
    <row r="78" spans="1:5" ht="12.75" customHeight="1">
      <c r="A78" s="56" t="s">
        <v>29</v>
      </c>
      <c r="B78" s="56"/>
      <c r="C78" s="56"/>
      <c r="D78" s="56"/>
      <c r="E78" s="4">
        <f>E79</f>
        <v>1517.8</v>
      </c>
    </row>
    <row r="79" spans="1:6" s="25" customFormat="1" ht="12.75">
      <c r="A79" s="60">
        <v>15</v>
      </c>
      <c r="B79" s="42" t="s">
        <v>23</v>
      </c>
      <c r="C79" s="43" t="s">
        <v>43</v>
      </c>
      <c r="D79" s="30" t="s">
        <v>0</v>
      </c>
      <c r="E79" s="30">
        <f>SUM(E80:E82)</f>
        <v>1517.8</v>
      </c>
      <c r="F79" s="24"/>
    </row>
    <row r="80" spans="1:6" s="25" customFormat="1" ht="12.75">
      <c r="A80" s="60"/>
      <c r="B80" s="42"/>
      <c r="C80" s="63"/>
      <c r="D80" s="16" t="s">
        <v>4</v>
      </c>
      <c r="E80" s="16">
        <v>531.5</v>
      </c>
      <c r="F80" s="24"/>
    </row>
    <row r="81" spans="1:6" s="25" customFormat="1" ht="12.75">
      <c r="A81" s="60"/>
      <c r="B81" s="42"/>
      <c r="C81" s="63"/>
      <c r="D81" s="16" t="s">
        <v>15</v>
      </c>
      <c r="E81" s="16">
        <f>588.9+71.06</f>
        <v>659.96</v>
      </c>
      <c r="F81" s="24"/>
    </row>
    <row r="82" spans="1:6" s="25" customFormat="1" ht="12.75">
      <c r="A82" s="60"/>
      <c r="B82" s="42"/>
      <c r="C82" s="64"/>
      <c r="D82" s="16" t="s">
        <v>17</v>
      </c>
      <c r="E82" s="16">
        <v>326.34</v>
      </c>
      <c r="F82" s="24"/>
    </row>
    <row r="83" spans="1:5" ht="12.75" customHeight="1">
      <c r="A83" s="56" t="s">
        <v>37</v>
      </c>
      <c r="B83" s="56"/>
      <c r="C83" s="56"/>
      <c r="D83" s="56"/>
      <c r="E83" s="4">
        <f>E84</f>
        <v>540.45</v>
      </c>
    </row>
    <row r="84" spans="1:6" s="23" customFormat="1" ht="12.75" customHeight="1">
      <c r="A84" s="57">
        <v>16</v>
      </c>
      <c r="B84" s="42" t="s">
        <v>92</v>
      </c>
      <c r="C84" s="43" t="s">
        <v>43</v>
      </c>
      <c r="D84" s="30" t="s">
        <v>0</v>
      </c>
      <c r="E84" s="30">
        <f>SUM(E85:E87)</f>
        <v>540.45</v>
      </c>
      <c r="F84" s="22"/>
    </row>
    <row r="85" spans="1:6" s="23" customFormat="1" ht="12.75">
      <c r="A85" s="58"/>
      <c r="B85" s="42"/>
      <c r="C85" s="63"/>
      <c r="D85" s="16" t="s">
        <v>4</v>
      </c>
      <c r="E85" s="16">
        <v>0</v>
      </c>
      <c r="F85" s="22"/>
    </row>
    <row r="86" spans="1:6" s="23" customFormat="1" ht="12.75">
      <c r="A86" s="58"/>
      <c r="B86" s="42"/>
      <c r="C86" s="63"/>
      <c r="D86" s="16" t="s">
        <v>15</v>
      </c>
      <c r="E86" s="16">
        <v>113.78</v>
      </c>
      <c r="F86" s="22">
        <f>E86+E87</f>
        <v>540.45</v>
      </c>
    </row>
    <row r="87" spans="1:6" s="23" customFormat="1" ht="12.75">
      <c r="A87" s="58"/>
      <c r="B87" s="42"/>
      <c r="C87" s="64"/>
      <c r="D87" s="16" t="s">
        <v>17</v>
      </c>
      <c r="E87" s="16">
        <v>426.67</v>
      </c>
      <c r="F87" s="22"/>
    </row>
    <row r="88" spans="1:5" ht="12.75" customHeight="1">
      <c r="A88" s="56" t="s">
        <v>36</v>
      </c>
      <c r="B88" s="56"/>
      <c r="C88" s="56"/>
      <c r="D88" s="56"/>
      <c r="E88" s="4">
        <f>E89</f>
        <v>2603.2</v>
      </c>
    </row>
    <row r="89" spans="1:6" s="25" customFormat="1" ht="12.75" customHeight="1">
      <c r="A89" s="57">
        <v>17</v>
      </c>
      <c r="B89" s="43" t="s">
        <v>6</v>
      </c>
      <c r="C89" s="43" t="s">
        <v>43</v>
      </c>
      <c r="D89" s="30" t="s">
        <v>0</v>
      </c>
      <c r="E89" s="30">
        <f>SUM(E90:E92)</f>
        <v>2603.2</v>
      </c>
      <c r="F89" s="24"/>
    </row>
    <row r="90" spans="1:6" s="25" customFormat="1" ht="12.75" customHeight="1">
      <c r="A90" s="58"/>
      <c r="B90" s="54"/>
      <c r="C90" s="63"/>
      <c r="D90" s="16" t="s">
        <v>4</v>
      </c>
      <c r="E90" s="16">
        <v>401.5</v>
      </c>
      <c r="F90" s="24"/>
    </row>
    <row r="91" spans="1:6" s="25" customFormat="1" ht="12.75">
      <c r="A91" s="58"/>
      <c r="B91" s="54"/>
      <c r="C91" s="63"/>
      <c r="D91" s="16" t="s">
        <v>15</v>
      </c>
      <c r="E91" s="16">
        <v>1938.6</v>
      </c>
      <c r="F91" s="24">
        <f>E91+E92</f>
        <v>2201.7</v>
      </c>
    </row>
    <row r="92" spans="1:6" s="25" customFormat="1" ht="12.75">
      <c r="A92" s="58"/>
      <c r="B92" s="54"/>
      <c r="C92" s="64"/>
      <c r="D92" s="16" t="s">
        <v>17</v>
      </c>
      <c r="E92" s="16">
        <v>263.1</v>
      </c>
      <c r="F92" s="24"/>
    </row>
    <row r="93" spans="1:5" ht="12.75" customHeight="1">
      <c r="A93" s="56" t="s">
        <v>48</v>
      </c>
      <c r="B93" s="56"/>
      <c r="C93" s="56"/>
      <c r="D93" s="56"/>
      <c r="E93" s="4">
        <f>E94+E98+E102</f>
        <v>2624.696</v>
      </c>
    </row>
    <row r="94" spans="1:6" s="25" customFormat="1" ht="12.75">
      <c r="A94" s="65" t="s">
        <v>105</v>
      </c>
      <c r="B94" s="42" t="s">
        <v>70</v>
      </c>
      <c r="C94" s="43" t="s">
        <v>45</v>
      </c>
      <c r="D94" s="30" t="s">
        <v>0</v>
      </c>
      <c r="E94" s="30">
        <f>SUM(E95:E97)</f>
        <v>69.79</v>
      </c>
      <c r="F94" s="24"/>
    </row>
    <row r="95" spans="1:6" s="25" customFormat="1" ht="12.75">
      <c r="A95" s="66"/>
      <c r="B95" s="42"/>
      <c r="C95" s="63"/>
      <c r="D95" s="16" t="s">
        <v>4</v>
      </c>
      <c r="E95" s="16">
        <v>15.77</v>
      </c>
      <c r="F95" s="24"/>
    </row>
    <row r="96" spans="1:6" s="25" customFormat="1" ht="12.75">
      <c r="A96" s="66"/>
      <c r="B96" s="42"/>
      <c r="C96" s="63"/>
      <c r="D96" s="16" t="s">
        <v>15</v>
      </c>
      <c r="E96" s="16">
        <v>0</v>
      </c>
      <c r="F96" s="24"/>
    </row>
    <row r="97" spans="1:6" s="25" customFormat="1" ht="15" customHeight="1">
      <c r="A97" s="67"/>
      <c r="B97" s="42"/>
      <c r="C97" s="64"/>
      <c r="D97" s="16" t="s">
        <v>17</v>
      </c>
      <c r="E97" s="16">
        <v>54.02</v>
      </c>
      <c r="F97" s="24"/>
    </row>
    <row r="98" spans="1:6" s="13" customFormat="1" ht="12.75" customHeight="1">
      <c r="A98" s="65" t="s">
        <v>106</v>
      </c>
      <c r="B98" s="43" t="s">
        <v>87</v>
      </c>
      <c r="C98" s="43" t="s">
        <v>43</v>
      </c>
      <c r="D98" s="30" t="s">
        <v>0</v>
      </c>
      <c r="E98" s="30">
        <f>SUM(E99:E101)</f>
        <v>2336.766</v>
      </c>
      <c r="F98" s="12"/>
    </row>
    <row r="99" spans="1:6" s="13" customFormat="1" ht="12.75">
      <c r="A99" s="66"/>
      <c r="B99" s="54"/>
      <c r="C99" s="63"/>
      <c r="D99" s="16" t="s">
        <v>4</v>
      </c>
      <c r="E99" s="16">
        <v>824.98</v>
      </c>
      <c r="F99" s="12"/>
    </row>
    <row r="100" spans="1:7" s="13" customFormat="1" ht="12.75">
      <c r="A100" s="66"/>
      <c r="B100" s="54"/>
      <c r="C100" s="63"/>
      <c r="D100" s="16" t="s">
        <v>15</v>
      </c>
      <c r="E100" s="16">
        <v>728.282</v>
      </c>
      <c r="F100" s="12">
        <f>E100+E101</f>
        <v>1511.786</v>
      </c>
      <c r="G100" s="35"/>
    </row>
    <row r="101" spans="1:6" s="13" customFormat="1" ht="12.75">
      <c r="A101" s="67"/>
      <c r="B101" s="54"/>
      <c r="C101" s="64"/>
      <c r="D101" s="16" t="s">
        <v>17</v>
      </c>
      <c r="E101" s="16">
        <v>783.504</v>
      </c>
      <c r="F101" s="12"/>
    </row>
    <row r="102" spans="1:6" s="13" customFormat="1" ht="12.75">
      <c r="A102" s="65" t="s">
        <v>110</v>
      </c>
      <c r="B102" s="61" t="s">
        <v>26</v>
      </c>
      <c r="C102" s="62" t="s">
        <v>43</v>
      </c>
      <c r="D102" s="30" t="s">
        <v>0</v>
      </c>
      <c r="E102" s="30">
        <f>SUM(E103:E105)</f>
        <v>218.14</v>
      </c>
      <c r="F102" s="12"/>
    </row>
    <row r="103" spans="1:6" s="13" customFormat="1" ht="12.75">
      <c r="A103" s="66"/>
      <c r="B103" s="61"/>
      <c r="C103" s="63"/>
      <c r="D103" s="36" t="s">
        <v>4</v>
      </c>
      <c r="E103" s="36">
        <v>0</v>
      </c>
      <c r="F103" s="12"/>
    </row>
    <row r="104" spans="1:6" s="13" customFormat="1" ht="12.75">
      <c r="A104" s="66"/>
      <c r="B104" s="61"/>
      <c r="C104" s="63"/>
      <c r="D104" s="36" t="s">
        <v>15</v>
      </c>
      <c r="E104" s="36">
        <v>218.14</v>
      </c>
      <c r="F104" s="12"/>
    </row>
    <row r="105" spans="1:6" s="13" customFormat="1" ht="12.75">
      <c r="A105" s="66"/>
      <c r="B105" s="61"/>
      <c r="C105" s="64"/>
      <c r="D105" s="36" t="s">
        <v>17</v>
      </c>
      <c r="E105" s="36">
        <v>0</v>
      </c>
      <c r="F105" s="12"/>
    </row>
    <row r="106" spans="1:5" ht="12.75">
      <c r="A106" s="56" t="s">
        <v>80</v>
      </c>
      <c r="B106" s="56"/>
      <c r="C106" s="56"/>
      <c r="D106" s="56"/>
      <c r="E106" s="4">
        <f>E107+E111+E115+E119+E123+E127+E131</f>
        <v>16142.749999999998</v>
      </c>
    </row>
    <row r="107" spans="1:6" s="21" customFormat="1" ht="12.75" customHeight="1">
      <c r="A107" s="60">
        <v>20</v>
      </c>
      <c r="B107" s="42" t="s">
        <v>7</v>
      </c>
      <c r="C107" s="43" t="s">
        <v>46</v>
      </c>
      <c r="D107" s="30" t="s">
        <v>0</v>
      </c>
      <c r="E107" s="30">
        <f>SUM(E108:E110)</f>
        <v>2489.82</v>
      </c>
      <c r="F107" s="19"/>
    </row>
    <row r="108" spans="1:6" s="21" customFormat="1" ht="12.75" customHeight="1">
      <c r="A108" s="60"/>
      <c r="B108" s="42"/>
      <c r="C108" s="63"/>
      <c r="D108" s="16" t="s">
        <v>4</v>
      </c>
      <c r="E108" s="16">
        <v>153.9</v>
      </c>
      <c r="F108" s="19"/>
    </row>
    <row r="109" spans="1:6" s="20" customFormat="1" ht="12.75" customHeight="1">
      <c r="A109" s="60"/>
      <c r="B109" s="42"/>
      <c r="C109" s="63"/>
      <c r="D109" s="16" t="s">
        <v>15</v>
      </c>
      <c r="E109" s="16">
        <f>1062.81+1209.32</f>
        <v>2272.13</v>
      </c>
      <c r="F109" s="19"/>
    </row>
    <row r="110" spans="1:6" s="21" customFormat="1" ht="12.75">
      <c r="A110" s="60"/>
      <c r="B110" s="42"/>
      <c r="C110" s="64"/>
      <c r="D110" s="16" t="s">
        <v>17</v>
      </c>
      <c r="E110" s="33">
        <v>63.79</v>
      </c>
      <c r="F110" s="19"/>
    </row>
    <row r="111" spans="1:6" s="21" customFormat="1" ht="12.75">
      <c r="A111" s="60">
        <v>21</v>
      </c>
      <c r="B111" s="42" t="s">
        <v>8</v>
      </c>
      <c r="C111" s="43" t="s">
        <v>46</v>
      </c>
      <c r="D111" s="30" t="s">
        <v>0</v>
      </c>
      <c r="E111" s="30">
        <f>SUM(E112:E114)</f>
        <v>5583.62</v>
      </c>
      <c r="F111" s="19"/>
    </row>
    <row r="112" spans="1:6" s="21" customFormat="1" ht="12.75">
      <c r="A112" s="60"/>
      <c r="B112" s="42"/>
      <c r="C112" s="63"/>
      <c r="D112" s="16" t="s">
        <v>4</v>
      </c>
      <c r="E112" s="16">
        <v>0</v>
      </c>
      <c r="F112" s="19"/>
    </row>
    <row r="113" spans="1:6" s="21" customFormat="1" ht="12.75">
      <c r="A113" s="60"/>
      <c r="B113" s="42"/>
      <c r="C113" s="63"/>
      <c r="D113" s="16" t="s">
        <v>15</v>
      </c>
      <c r="E113" s="16">
        <v>3696.18</v>
      </c>
      <c r="F113" s="19">
        <f>E113+E114</f>
        <v>5583.62</v>
      </c>
    </row>
    <row r="114" spans="1:6" s="20" customFormat="1" ht="12.75">
      <c r="A114" s="60"/>
      <c r="B114" s="42"/>
      <c r="C114" s="64"/>
      <c r="D114" s="16" t="s">
        <v>17</v>
      </c>
      <c r="E114" s="16">
        <v>1887.44</v>
      </c>
      <c r="F114" s="19"/>
    </row>
    <row r="115" spans="1:6" s="21" customFormat="1" ht="12.75">
      <c r="A115" s="60">
        <v>22</v>
      </c>
      <c r="B115" s="42" t="s">
        <v>9</v>
      </c>
      <c r="C115" s="43" t="s">
        <v>43</v>
      </c>
      <c r="D115" s="30" t="s">
        <v>0</v>
      </c>
      <c r="E115" s="30">
        <f>SUM(E116:E118)</f>
        <v>4483.4</v>
      </c>
      <c r="F115" s="19"/>
    </row>
    <row r="116" spans="1:6" s="21" customFormat="1" ht="12.75">
      <c r="A116" s="60"/>
      <c r="B116" s="42"/>
      <c r="C116" s="63"/>
      <c r="D116" s="16" t="s">
        <v>4</v>
      </c>
      <c r="E116" s="16">
        <v>0</v>
      </c>
      <c r="F116" s="19"/>
    </row>
    <row r="117" spans="1:6" s="21" customFormat="1" ht="12.75">
      <c r="A117" s="60"/>
      <c r="B117" s="42"/>
      <c r="C117" s="63"/>
      <c r="D117" s="16" t="s">
        <v>15</v>
      </c>
      <c r="E117" s="16">
        <v>886.25</v>
      </c>
      <c r="F117" s="19">
        <f>E117+E118</f>
        <v>4483.4</v>
      </c>
    </row>
    <row r="118" spans="1:6" s="21" customFormat="1" ht="12.75">
      <c r="A118" s="60"/>
      <c r="B118" s="42"/>
      <c r="C118" s="64"/>
      <c r="D118" s="16" t="s">
        <v>17</v>
      </c>
      <c r="E118" s="16">
        <v>3597.15</v>
      </c>
      <c r="F118" s="19"/>
    </row>
    <row r="119" spans="1:6" s="21" customFormat="1" ht="12.75">
      <c r="A119" s="65" t="s">
        <v>107</v>
      </c>
      <c r="B119" s="42" t="s">
        <v>60</v>
      </c>
      <c r="C119" s="43" t="s">
        <v>43</v>
      </c>
      <c r="D119" s="30" t="s">
        <v>0</v>
      </c>
      <c r="E119" s="30">
        <f>SUM(E120:E122)</f>
        <v>451.89000000000004</v>
      </c>
      <c r="F119" s="19"/>
    </row>
    <row r="120" spans="1:6" s="21" customFormat="1" ht="12.75">
      <c r="A120" s="66"/>
      <c r="B120" s="42"/>
      <c r="C120" s="63"/>
      <c r="D120" s="16" t="s">
        <v>4</v>
      </c>
      <c r="E120" s="16">
        <v>0</v>
      </c>
      <c r="F120" s="19"/>
    </row>
    <row r="121" spans="1:6" s="21" customFormat="1" ht="12.75">
      <c r="A121" s="66"/>
      <c r="B121" s="42"/>
      <c r="C121" s="63"/>
      <c r="D121" s="16" t="s">
        <v>15</v>
      </c>
      <c r="E121" s="16">
        <v>31.91</v>
      </c>
      <c r="F121" s="19">
        <f>E121+E122</f>
        <v>451.89000000000004</v>
      </c>
    </row>
    <row r="122" spans="1:6" s="21" customFormat="1" ht="12.75">
      <c r="A122" s="67"/>
      <c r="B122" s="42"/>
      <c r="C122" s="64"/>
      <c r="D122" s="16" t="s">
        <v>17</v>
      </c>
      <c r="E122" s="16">
        <v>419.98</v>
      </c>
      <c r="F122" s="19"/>
    </row>
    <row r="123" spans="1:6" s="21" customFormat="1" ht="12.75" customHeight="1">
      <c r="A123" s="65" t="s">
        <v>74</v>
      </c>
      <c r="B123" s="42" t="s">
        <v>62</v>
      </c>
      <c r="C123" s="43" t="s">
        <v>43</v>
      </c>
      <c r="D123" s="30" t="s">
        <v>0</v>
      </c>
      <c r="E123" s="30">
        <f>SUM(E124:E126)</f>
        <v>2584.3900000000003</v>
      </c>
      <c r="F123" s="19"/>
    </row>
    <row r="124" spans="1:6" s="21" customFormat="1" ht="12.75">
      <c r="A124" s="66"/>
      <c r="B124" s="42"/>
      <c r="C124" s="63"/>
      <c r="D124" s="16" t="s">
        <v>4</v>
      </c>
      <c r="E124" s="16">
        <v>0</v>
      </c>
      <c r="F124" s="19"/>
    </row>
    <row r="125" spans="1:6" s="21" customFormat="1" ht="12.75">
      <c r="A125" s="66"/>
      <c r="B125" s="42"/>
      <c r="C125" s="63"/>
      <c r="D125" s="16" t="s">
        <v>15</v>
      </c>
      <c r="E125" s="16">
        <v>2056.07</v>
      </c>
      <c r="F125" s="19"/>
    </row>
    <row r="126" spans="1:6" s="21" customFormat="1" ht="12.75">
      <c r="A126" s="67"/>
      <c r="B126" s="42"/>
      <c r="C126" s="64"/>
      <c r="D126" s="16" t="s">
        <v>17</v>
      </c>
      <c r="E126" s="16">
        <v>528.32</v>
      </c>
      <c r="F126" s="19"/>
    </row>
    <row r="127" spans="1:6" s="21" customFormat="1" ht="12.75" customHeight="1">
      <c r="A127" s="65" t="s">
        <v>75</v>
      </c>
      <c r="B127" s="42" t="s">
        <v>63</v>
      </c>
      <c r="C127" s="43" t="s">
        <v>43</v>
      </c>
      <c r="D127" s="30" t="s">
        <v>0</v>
      </c>
      <c r="E127" s="30">
        <f>SUM(E128:E130)</f>
        <v>152.38</v>
      </c>
      <c r="F127" s="19"/>
    </row>
    <row r="128" spans="1:6" s="21" customFormat="1" ht="12.75">
      <c r="A128" s="66"/>
      <c r="B128" s="42"/>
      <c r="C128" s="63"/>
      <c r="D128" s="16" t="s">
        <v>4</v>
      </c>
      <c r="E128" s="16">
        <v>0</v>
      </c>
      <c r="F128" s="19"/>
    </row>
    <row r="129" spans="1:6" s="21" customFormat="1" ht="12.75">
      <c r="A129" s="66"/>
      <c r="B129" s="42"/>
      <c r="C129" s="63"/>
      <c r="D129" s="16" t="s">
        <v>15</v>
      </c>
      <c r="E129" s="16">
        <v>22.15</v>
      </c>
      <c r="F129" s="19"/>
    </row>
    <row r="130" spans="1:6" s="21" customFormat="1" ht="12.75">
      <c r="A130" s="67"/>
      <c r="B130" s="42"/>
      <c r="C130" s="64"/>
      <c r="D130" s="16" t="s">
        <v>17</v>
      </c>
      <c r="E130" s="16">
        <v>130.23</v>
      </c>
      <c r="F130" s="19"/>
    </row>
    <row r="131" spans="1:6" s="21" customFormat="1" ht="12.75" customHeight="1">
      <c r="A131" s="65" t="s">
        <v>76</v>
      </c>
      <c r="B131" s="42" t="s">
        <v>61</v>
      </c>
      <c r="C131" s="43" t="s">
        <v>43</v>
      </c>
      <c r="D131" s="30" t="s">
        <v>0</v>
      </c>
      <c r="E131" s="30">
        <f>SUM(E132:E134)</f>
        <v>397.25</v>
      </c>
      <c r="F131" s="19"/>
    </row>
    <row r="132" spans="1:6" s="21" customFormat="1" ht="12.75">
      <c r="A132" s="66"/>
      <c r="B132" s="42"/>
      <c r="C132" s="63"/>
      <c r="D132" s="16" t="s">
        <v>4</v>
      </c>
      <c r="E132" s="16">
        <v>0</v>
      </c>
      <c r="F132" s="19"/>
    </row>
    <row r="133" spans="1:6" s="21" customFormat="1" ht="12.75">
      <c r="A133" s="66"/>
      <c r="B133" s="42"/>
      <c r="C133" s="63"/>
      <c r="D133" s="16" t="s">
        <v>15</v>
      </c>
      <c r="E133" s="16">
        <v>10.52</v>
      </c>
      <c r="F133" s="19"/>
    </row>
    <row r="134" spans="1:6" s="21" customFormat="1" ht="12.75">
      <c r="A134" s="67"/>
      <c r="B134" s="42"/>
      <c r="C134" s="64"/>
      <c r="D134" s="16" t="s">
        <v>17</v>
      </c>
      <c r="E134" s="16">
        <v>386.73</v>
      </c>
      <c r="F134" s="19"/>
    </row>
    <row r="135" spans="1:5" ht="12.75">
      <c r="A135" s="56" t="s">
        <v>40</v>
      </c>
      <c r="B135" s="56"/>
      <c r="C135" s="56"/>
      <c r="D135" s="56"/>
      <c r="E135" s="4">
        <f>E136</f>
        <v>259.781</v>
      </c>
    </row>
    <row r="136" spans="1:6" s="21" customFormat="1" ht="12.75" customHeight="1">
      <c r="A136" s="65" t="s">
        <v>108</v>
      </c>
      <c r="B136" s="42" t="s">
        <v>64</v>
      </c>
      <c r="C136" s="43" t="s">
        <v>43</v>
      </c>
      <c r="D136" s="30" t="s">
        <v>0</v>
      </c>
      <c r="E136" s="30">
        <f>SUM(E137:E139)</f>
        <v>259.781</v>
      </c>
      <c r="F136" s="19"/>
    </row>
    <row r="137" spans="1:6" s="21" customFormat="1" ht="12.75">
      <c r="A137" s="66"/>
      <c r="B137" s="42"/>
      <c r="C137" s="63"/>
      <c r="D137" s="16" t="s">
        <v>4</v>
      </c>
      <c r="E137" s="16">
        <v>0</v>
      </c>
      <c r="F137" s="19"/>
    </row>
    <row r="138" spans="1:6" s="21" customFormat="1" ht="12.75">
      <c r="A138" s="66"/>
      <c r="B138" s="42"/>
      <c r="C138" s="63"/>
      <c r="D138" s="16" t="s">
        <v>15</v>
      </c>
      <c r="E138" s="16">
        <v>173.3</v>
      </c>
      <c r="F138" s="19">
        <f>E138+E139</f>
        <v>259.781</v>
      </c>
    </row>
    <row r="139" spans="1:6" s="21" customFormat="1" ht="12.75">
      <c r="A139" s="67"/>
      <c r="B139" s="42"/>
      <c r="C139" s="64"/>
      <c r="D139" s="16" t="s">
        <v>17</v>
      </c>
      <c r="E139" s="16">
        <v>86.481</v>
      </c>
      <c r="F139" s="19"/>
    </row>
    <row r="140" spans="1:5" ht="12.75">
      <c r="A140" s="56" t="s">
        <v>59</v>
      </c>
      <c r="B140" s="56"/>
      <c r="C140" s="56"/>
      <c r="D140" s="56"/>
      <c r="E140" s="4">
        <f>E141+E145</f>
        <v>207.20000000000002</v>
      </c>
    </row>
    <row r="141" spans="1:6" s="21" customFormat="1" ht="12.75" customHeight="1">
      <c r="A141" s="65" t="s">
        <v>109</v>
      </c>
      <c r="B141" s="42" t="s">
        <v>65</v>
      </c>
      <c r="C141" s="43" t="s">
        <v>43</v>
      </c>
      <c r="D141" s="30" t="s">
        <v>0</v>
      </c>
      <c r="E141" s="30">
        <f>SUM(E142:E144)</f>
        <v>190.60000000000002</v>
      </c>
      <c r="F141" s="19"/>
    </row>
    <row r="142" spans="1:6" s="21" customFormat="1" ht="12.75">
      <c r="A142" s="66"/>
      <c r="B142" s="42"/>
      <c r="C142" s="63"/>
      <c r="D142" s="16" t="s">
        <v>4</v>
      </c>
      <c r="E142" s="16">
        <v>110</v>
      </c>
      <c r="F142" s="19"/>
    </row>
    <row r="143" spans="1:6" s="21" customFormat="1" ht="12.75">
      <c r="A143" s="66"/>
      <c r="B143" s="42"/>
      <c r="C143" s="63"/>
      <c r="D143" s="16" t="s">
        <v>15</v>
      </c>
      <c r="E143" s="16">
        <v>20.99</v>
      </c>
      <c r="F143" s="19"/>
    </row>
    <row r="144" spans="1:6" s="21" customFormat="1" ht="12.75">
      <c r="A144" s="67"/>
      <c r="B144" s="42"/>
      <c r="C144" s="64"/>
      <c r="D144" s="16" t="s">
        <v>17</v>
      </c>
      <c r="E144" s="16">
        <v>59.61</v>
      </c>
      <c r="F144" s="19"/>
    </row>
    <row r="145" spans="1:6" s="27" customFormat="1" ht="12.75" customHeight="1">
      <c r="A145" s="71" t="s">
        <v>56</v>
      </c>
      <c r="B145" s="42" t="s">
        <v>66</v>
      </c>
      <c r="C145" s="43" t="s">
        <v>43</v>
      </c>
      <c r="D145" s="30" t="s">
        <v>0</v>
      </c>
      <c r="E145" s="30">
        <f>SUM(E146:E148)</f>
        <v>16.6</v>
      </c>
      <c r="F145" s="26"/>
    </row>
    <row r="146" spans="1:6" s="27" customFormat="1" ht="12.75">
      <c r="A146" s="72"/>
      <c r="B146" s="42"/>
      <c r="C146" s="63"/>
      <c r="D146" s="16" t="s">
        <v>4</v>
      </c>
      <c r="E146" s="16">
        <v>0</v>
      </c>
      <c r="F146" s="26"/>
    </row>
    <row r="147" spans="1:6" s="27" customFormat="1" ht="12.75">
      <c r="A147" s="72"/>
      <c r="B147" s="42"/>
      <c r="C147" s="63"/>
      <c r="D147" s="16" t="s">
        <v>15</v>
      </c>
      <c r="E147" s="16">
        <v>0</v>
      </c>
      <c r="F147" s="26"/>
    </row>
    <row r="148" spans="1:6" s="27" customFormat="1" ht="12.75">
      <c r="A148" s="73"/>
      <c r="B148" s="42"/>
      <c r="C148" s="64"/>
      <c r="D148" s="16" t="s">
        <v>17</v>
      </c>
      <c r="E148" s="16">
        <v>16.6</v>
      </c>
      <c r="F148" s="26"/>
    </row>
    <row r="149" spans="1:5" ht="12.75">
      <c r="A149" s="56" t="s">
        <v>49</v>
      </c>
      <c r="B149" s="56"/>
      <c r="C149" s="56"/>
      <c r="D149" s="56"/>
      <c r="E149" s="4">
        <f>E150+E154</f>
        <v>8011.24</v>
      </c>
    </row>
    <row r="150" spans="1:6" s="13" customFormat="1" ht="12.75" customHeight="1">
      <c r="A150" s="74" t="s">
        <v>30</v>
      </c>
      <c r="B150" s="42" t="s">
        <v>10</v>
      </c>
      <c r="C150" s="43" t="s">
        <v>43</v>
      </c>
      <c r="D150" s="30" t="s">
        <v>0</v>
      </c>
      <c r="E150" s="30">
        <f>SUM(E151:E153)</f>
        <v>2874.58</v>
      </c>
      <c r="F150" s="12"/>
    </row>
    <row r="151" spans="1:6" s="28" customFormat="1" ht="12.75">
      <c r="A151" s="74"/>
      <c r="B151" s="42"/>
      <c r="C151" s="63"/>
      <c r="D151" s="16" t="s">
        <v>4</v>
      </c>
      <c r="E151" s="16">
        <v>352.95</v>
      </c>
      <c r="F151" s="12"/>
    </row>
    <row r="152" spans="1:6" s="13" customFormat="1" ht="12.75">
      <c r="A152" s="74"/>
      <c r="B152" s="42"/>
      <c r="C152" s="63"/>
      <c r="D152" s="16" t="s">
        <v>15</v>
      </c>
      <c r="E152" s="16">
        <v>1855.03</v>
      </c>
      <c r="F152" s="12">
        <f>E152+E153</f>
        <v>2521.63</v>
      </c>
    </row>
    <row r="153" spans="1:6" s="13" customFormat="1" ht="12.75">
      <c r="A153" s="74"/>
      <c r="B153" s="42"/>
      <c r="C153" s="64"/>
      <c r="D153" s="16" t="s">
        <v>17</v>
      </c>
      <c r="E153" s="16">
        <v>666.6</v>
      </c>
      <c r="F153" s="12"/>
    </row>
    <row r="154" spans="1:6" s="21" customFormat="1" ht="12.75">
      <c r="A154" s="74" t="s">
        <v>111</v>
      </c>
      <c r="B154" s="61" t="s">
        <v>26</v>
      </c>
      <c r="C154" s="62" t="s">
        <v>43</v>
      </c>
      <c r="D154" s="30" t="s">
        <v>0</v>
      </c>
      <c r="E154" s="30">
        <f>SUM(E155:E157)</f>
        <v>5136.66</v>
      </c>
      <c r="F154" s="19"/>
    </row>
    <row r="155" spans="1:6" s="21" customFormat="1" ht="12.75">
      <c r="A155" s="74"/>
      <c r="B155" s="61"/>
      <c r="C155" s="63"/>
      <c r="D155" s="16" t="s">
        <v>4</v>
      </c>
      <c r="E155" s="16">
        <v>3685.93</v>
      </c>
      <c r="F155" s="19"/>
    </row>
    <row r="156" spans="1:6" s="21" customFormat="1" ht="12.75">
      <c r="A156" s="74"/>
      <c r="B156" s="61"/>
      <c r="C156" s="63"/>
      <c r="D156" s="16" t="s">
        <v>15</v>
      </c>
      <c r="E156" s="16">
        <v>1450.73</v>
      </c>
      <c r="F156" s="19"/>
    </row>
    <row r="157" spans="1:6" s="21" customFormat="1" ht="12.75">
      <c r="A157" s="74"/>
      <c r="B157" s="61"/>
      <c r="C157" s="64"/>
      <c r="D157" s="16" t="s">
        <v>17</v>
      </c>
      <c r="E157" s="16">
        <v>0</v>
      </c>
      <c r="F157" s="19"/>
    </row>
    <row r="158" spans="1:5" ht="12.75">
      <c r="A158" s="56" t="s">
        <v>21</v>
      </c>
      <c r="B158" s="56"/>
      <c r="C158" s="56"/>
      <c r="D158" s="56"/>
      <c r="E158" s="4">
        <f>E159</f>
        <v>205.936</v>
      </c>
    </row>
    <row r="159" spans="1:6" s="21" customFormat="1" ht="12.75">
      <c r="A159" s="74" t="s">
        <v>41</v>
      </c>
      <c r="B159" s="61" t="s">
        <v>88</v>
      </c>
      <c r="C159" s="62" t="s">
        <v>43</v>
      </c>
      <c r="D159" s="30" t="s">
        <v>0</v>
      </c>
      <c r="E159" s="30">
        <f>SUM(E160:E162)</f>
        <v>205.936</v>
      </c>
      <c r="F159" s="19"/>
    </row>
    <row r="160" spans="1:6" s="21" customFormat="1" ht="12.75">
      <c r="A160" s="74"/>
      <c r="B160" s="61"/>
      <c r="C160" s="63"/>
      <c r="D160" s="16" t="s">
        <v>4</v>
      </c>
      <c r="E160" s="16">
        <v>0</v>
      </c>
      <c r="F160" s="19"/>
    </row>
    <row r="161" spans="1:6" s="21" customFormat="1" ht="12.75">
      <c r="A161" s="74"/>
      <c r="B161" s="61"/>
      <c r="C161" s="63"/>
      <c r="D161" s="16" t="s">
        <v>15</v>
      </c>
      <c r="E161" s="16">
        <v>155.984</v>
      </c>
      <c r="F161" s="19">
        <f>E161+E162</f>
        <v>205.936</v>
      </c>
    </row>
    <row r="162" spans="1:6" s="21" customFormat="1" ht="12.75">
      <c r="A162" s="74"/>
      <c r="B162" s="61"/>
      <c r="C162" s="64"/>
      <c r="D162" s="16" t="s">
        <v>17</v>
      </c>
      <c r="E162" s="16">
        <v>49.952</v>
      </c>
      <c r="F162" s="19"/>
    </row>
    <row r="163" spans="1:6" s="29" customFormat="1" ht="12.75" customHeight="1">
      <c r="A163" s="56" t="s">
        <v>13</v>
      </c>
      <c r="B163" s="56"/>
      <c r="C163" s="56"/>
      <c r="D163" s="56"/>
      <c r="E163" s="4">
        <f>E164</f>
        <v>240.70999999999998</v>
      </c>
      <c r="F163" s="24"/>
    </row>
    <row r="164" spans="1:6" s="25" customFormat="1" ht="12.75">
      <c r="A164" s="60">
        <v>32</v>
      </c>
      <c r="B164" s="42" t="s">
        <v>24</v>
      </c>
      <c r="C164" s="43" t="s">
        <v>43</v>
      </c>
      <c r="D164" s="30" t="s">
        <v>0</v>
      </c>
      <c r="E164" s="30">
        <f>SUM(E165:E167)</f>
        <v>240.70999999999998</v>
      </c>
      <c r="F164" s="24"/>
    </row>
    <row r="165" spans="1:6" s="25" customFormat="1" ht="12.75">
      <c r="A165" s="60"/>
      <c r="B165" s="42"/>
      <c r="C165" s="63"/>
      <c r="D165" s="16" t="s">
        <v>4</v>
      </c>
      <c r="E165" s="16">
        <v>119.67</v>
      </c>
      <c r="F165" s="24"/>
    </row>
    <row r="166" spans="1:6" s="25" customFormat="1" ht="12.75">
      <c r="A166" s="60"/>
      <c r="B166" s="42"/>
      <c r="C166" s="63"/>
      <c r="D166" s="16" t="s">
        <v>15</v>
      </c>
      <c r="E166" s="16">
        <v>96.9</v>
      </c>
      <c r="F166" s="24">
        <f>E166+E167</f>
        <v>121.04</v>
      </c>
    </row>
    <row r="167" spans="1:6" s="25" customFormat="1" ht="12.75">
      <c r="A167" s="60"/>
      <c r="B167" s="42"/>
      <c r="C167" s="64"/>
      <c r="D167" s="16" t="s">
        <v>17</v>
      </c>
      <c r="E167" s="16">
        <v>24.14</v>
      </c>
      <c r="F167" s="24"/>
    </row>
    <row r="168" spans="1:5" ht="12.75">
      <c r="A168" s="56" t="s">
        <v>50</v>
      </c>
      <c r="B168" s="56"/>
      <c r="C168" s="56"/>
      <c r="D168" s="56"/>
      <c r="E168" s="4">
        <f>E169+E173</f>
        <v>8560.58</v>
      </c>
    </row>
    <row r="169" spans="1:6" s="13" customFormat="1" ht="12.75" customHeight="1">
      <c r="A169" s="60">
        <v>33</v>
      </c>
      <c r="B169" s="43" t="s">
        <v>93</v>
      </c>
      <c r="C169" s="43" t="s">
        <v>43</v>
      </c>
      <c r="D169" s="30" t="s">
        <v>0</v>
      </c>
      <c r="E169" s="30">
        <f>SUM(E170:E172)</f>
        <v>6738.61</v>
      </c>
      <c r="F169" s="12"/>
    </row>
    <row r="170" spans="1:6" s="13" customFormat="1" ht="12.75">
      <c r="A170" s="60"/>
      <c r="B170" s="54"/>
      <c r="C170" s="63"/>
      <c r="D170" s="16" t="s">
        <v>4</v>
      </c>
      <c r="E170" s="16">
        <v>2944.37</v>
      </c>
      <c r="F170" s="12"/>
    </row>
    <row r="171" spans="1:6" s="13" customFormat="1" ht="12.75">
      <c r="A171" s="60"/>
      <c r="B171" s="54"/>
      <c r="C171" s="63"/>
      <c r="D171" s="16" t="s">
        <v>15</v>
      </c>
      <c r="E171" s="16">
        <v>3794.24</v>
      </c>
      <c r="F171" s="12"/>
    </row>
    <row r="172" spans="1:6" s="13" customFormat="1" ht="12.75">
      <c r="A172" s="60"/>
      <c r="B172" s="54"/>
      <c r="C172" s="64"/>
      <c r="D172" s="16" t="s">
        <v>17</v>
      </c>
      <c r="E172" s="16">
        <v>0</v>
      </c>
      <c r="F172" s="12"/>
    </row>
    <row r="173" spans="1:6" s="21" customFormat="1" ht="12.75" customHeight="1">
      <c r="A173" s="65" t="s">
        <v>114</v>
      </c>
      <c r="B173" s="62" t="s">
        <v>20</v>
      </c>
      <c r="C173" s="62" t="s">
        <v>43</v>
      </c>
      <c r="D173" s="30" t="s">
        <v>0</v>
      </c>
      <c r="E173" s="30">
        <f>SUM(E174:E176)</f>
        <v>1821.97</v>
      </c>
      <c r="F173" s="19"/>
    </row>
    <row r="174" spans="1:6" s="21" customFormat="1" ht="12.75">
      <c r="A174" s="66"/>
      <c r="B174" s="75"/>
      <c r="C174" s="63"/>
      <c r="D174" s="16" t="s">
        <v>4</v>
      </c>
      <c r="E174" s="16">
        <v>1821.97</v>
      </c>
      <c r="F174" s="19"/>
    </row>
    <row r="175" spans="1:6" s="21" customFormat="1" ht="12.75">
      <c r="A175" s="66"/>
      <c r="B175" s="75"/>
      <c r="C175" s="63"/>
      <c r="D175" s="16" t="s">
        <v>15</v>
      </c>
      <c r="E175" s="16">
        <v>0</v>
      </c>
      <c r="F175" s="19"/>
    </row>
    <row r="176" spans="1:6" s="20" customFormat="1" ht="12.75" customHeight="1">
      <c r="A176" s="67"/>
      <c r="B176" s="76"/>
      <c r="C176" s="64"/>
      <c r="D176" s="16" t="s">
        <v>17</v>
      </c>
      <c r="E176" s="16">
        <v>0</v>
      </c>
      <c r="F176" s="19"/>
    </row>
    <row r="177" spans="1:5" ht="12.75">
      <c r="A177" s="56" t="s">
        <v>69</v>
      </c>
      <c r="B177" s="56"/>
      <c r="C177" s="56"/>
      <c r="D177" s="56"/>
      <c r="E177" s="4">
        <f>E178+E182+E186</f>
        <v>21245.409999999996</v>
      </c>
    </row>
    <row r="178" spans="1:6" s="21" customFormat="1" ht="12.75">
      <c r="A178" s="57">
        <v>34</v>
      </c>
      <c r="B178" s="43" t="s">
        <v>25</v>
      </c>
      <c r="C178" s="43" t="s">
        <v>44</v>
      </c>
      <c r="D178" s="30" t="s">
        <v>0</v>
      </c>
      <c r="E178" s="30">
        <f>SUM(E179:E181)</f>
        <v>2423.96</v>
      </c>
      <c r="F178" s="19"/>
    </row>
    <row r="179" spans="1:6" s="21" customFormat="1" ht="12.75">
      <c r="A179" s="58"/>
      <c r="B179" s="54"/>
      <c r="C179" s="63"/>
      <c r="D179" s="16" t="s">
        <v>4</v>
      </c>
      <c r="E179" s="16">
        <v>2236.7</v>
      </c>
      <c r="F179" s="19"/>
    </row>
    <row r="180" spans="1:6" s="21" customFormat="1" ht="12.75">
      <c r="A180" s="58"/>
      <c r="B180" s="54"/>
      <c r="C180" s="63"/>
      <c r="D180" s="16" t="s">
        <v>15</v>
      </c>
      <c r="E180" s="16">
        <v>46.36</v>
      </c>
      <c r="F180" s="19"/>
    </row>
    <row r="181" spans="1:6" s="20" customFormat="1" ht="12.75">
      <c r="A181" s="58"/>
      <c r="B181" s="54"/>
      <c r="C181" s="64"/>
      <c r="D181" s="16" t="s">
        <v>17</v>
      </c>
      <c r="E181" s="16">
        <v>140.9</v>
      </c>
      <c r="F181" s="19"/>
    </row>
    <row r="182" spans="1:6" s="21" customFormat="1" ht="12.75">
      <c r="A182" s="60">
        <v>35</v>
      </c>
      <c r="B182" s="61" t="s">
        <v>89</v>
      </c>
      <c r="C182" s="62" t="s">
        <v>43</v>
      </c>
      <c r="D182" s="30" t="s">
        <v>0</v>
      </c>
      <c r="E182" s="30">
        <f>SUM(E183:E185)</f>
        <v>18301.859999999997</v>
      </c>
      <c r="F182" s="19"/>
    </row>
    <row r="183" spans="1:6" s="21" customFormat="1" ht="12.75">
      <c r="A183" s="60"/>
      <c r="B183" s="61"/>
      <c r="C183" s="63"/>
      <c r="D183" s="16" t="s">
        <v>4</v>
      </c>
      <c r="E183" s="16">
        <v>8476.35</v>
      </c>
      <c r="F183" s="19"/>
    </row>
    <row r="184" spans="1:6" s="21" customFormat="1" ht="12.75">
      <c r="A184" s="60"/>
      <c r="B184" s="61"/>
      <c r="C184" s="63"/>
      <c r="D184" s="16" t="s">
        <v>15</v>
      </c>
      <c r="E184" s="16">
        <v>8852.82</v>
      </c>
      <c r="F184" s="19"/>
    </row>
    <row r="185" spans="1:6" s="21" customFormat="1" ht="12.75" customHeight="1">
      <c r="A185" s="60"/>
      <c r="B185" s="61"/>
      <c r="C185" s="64"/>
      <c r="D185" s="16" t="s">
        <v>17</v>
      </c>
      <c r="E185" s="16">
        <v>972.69</v>
      </c>
      <c r="F185" s="19"/>
    </row>
    <row r="186" spans="1:6" s="13" customFormat="1" ht="12.75">
      <c r="A186" s="60">
        <v>36</v>
      </c>
      <c r="B186" s="43" t="s">
        <v>11</v>
      </c>
      <c r="C186" s="43" t="s">
        <v>44</v>
      </c>
      <c r="D186" s="30" t="s">
        <v>0</v>
      </c>
      <c r="E186" s="30">
        <f>SUM(E187:E189)</f>
        <v>519.59</v>
      </c>
      <c r="F186" s="12"/>
    </row>
    <row r="187" spans="1:6" s="13" customFormat="1" ht="12.75">
      <c r="A187" s="60"/>
      <c r="B187" s="54"/>
      <c r="C187" s="63"/>
      <c r="D187" s="16" t="s">
        <v>4</v>
      </c>
      <c r="E187" s="16">
        <v>305.31</v>
      </c>
      <c r="F187" s="12"/>
    </row>
    <row r="188" spans="1:6" s="13" customFormat="1" ht="12.75">
      <c r="A188" s="60"/>
      <c r="B188" s="54"/>
      <c r="C188" s="63"/>
      <c r="D188" s="16" t="s">
        <v>15</v>
      </c>
      <c r="E188" s="16">
        <v>214.28</v>
      </c>
      <c r="F188" s="12"/>
    </row>
    <row r="189" spans="1:6" s="13" customFormat="1" ht="12.75">
      <c r="A189" s="60"/>
      <c r="B189" s="55"/>
      <c r="C189" s="64"/>
      <c r="D189" s="16" t="s">
        <v>17</v>
      </c>
      <c r="E189" s="16">
        <v>0</v>
      </c>
      <c r="F189" s="12"/>
    </row>
    <row r="190" spans="1:6" s="13" customFormat="1" ht="12.75">
      <c r="A190" s="56" t="s">
        <v>95</v>
      </c>
      <c r="B190" s="56"/>
      <c r="C190" s="56"/>
      <c r="D190" s="56"/>
      <c r="E190" s="4">
        <f>E191</f>
        <v>1953.68</v>
      </c>
      <c r="F190" s="12"/>
    </row>
    <row r="191" spans="1:6" s="13" customFormat="1" ht="12.75">
      <c r="A191" s="57">
        <v>37</v>
      </c>
      <c r="B191" s="43" t="s">
        <v>97</v>
      </c>
      <c r="C191" s="32"/>
      <c r="D191" s="30" t="s">
        <v>0</v>
      </c>
      <c r="E191" s="30">
        <f>SUM(E192:E194)</f>
        <v>1953.68</v>
      </c>
      <c r="F191" s="12"/>
    </row>
    <row r="192" spans="1:6" s="13" customFormat="1" ht="12.75">
      <c r="A192" s="58"/>
      <c r="B192" s="54"/>
      <c r="C192" s="32"/>
      <c r="D192" s="31" t="s">
        <v>4</v>
      </c>
      <c r="E192" s="31">
        <v>0</v>
      </c>
      <c r="F192" s="12"/>
    </row>
    <row r="193" spans="1:6" s="13" customFormat="1" ht="12.75">
      <c r="A193" s="58"/>
      <c r="B193" s="54"/>
      <c r="C193" s="32"/>
      <c r="D193" s="31" t="s">
        <v>15</v>
      </c>
      <c r="E193" s="31">
        <v>1953.68</v>
      </c>
      <c r="F193" s="12"/>
    </row>
    <row r="194" spans="1:6" s="13" customFormat="1" ht="12.75">
      <c r="A194" s="59"/>
      <c r="B194" s="55"/>
      <c r="C194" s="32"/>
      <c r="D194" s="31" t="s">
        <v>17</v>
      </c>
      <c r="E194" s="31">
        <v>0</v>
      </c>
      <c r="F194" s="12"/>
    </row>
    <row r="195" spans="1:6" s="13" customFormat="1" ht="12.75">
      <c r="A195" s="56" t="s">
        <v>96</v>
      </c>
      <c r="B195" s="56"/>
      <c r="C195" s="56"/>
      <c r="D195" s="56"/>
      <c r="E195" s="4">
        <f>E196+E200+E204</f>
        <v>13723.14</v>
      </c>
      <c r="F195" s="12"/>
    </row>
    <row r="196" spans="1:6" s="13" customFormat="1" ht="12.75">
      <c r="A196" s="57" t="s">
        <v>112</v>
      </c>
      <c r="B196" s="43" t="s">
        <v>97</v>
      </c>
      <c r="C196" s="32"/>
      <c r="D196" s="30" t="s">
        <v>0</v>
      </c>
      <c r="E196" s="30">
        <f>SUM(E197:E199)</f>
        <v>9075.83</v>
      </c>
      <c r="F196" s="12"/>
    </row>
    <row r="197" spans="1:6" s="13" customFormat="1" ht="12.75">
      <c r="A197" s="58"/>
      <c r="B197" s="54"/>
      <c r="C197" s="32"/>
      <c r="D197" s="31" t="s">
        <v>4</v>
      </c>
      <c r="E197" s="31">
        <v>2146</v>
      </c>
      <c r="F197" s="12"/>
    </row>
    <row r="198" spans="1:6" s="13" customFormat="1" ht="12.75">
      <c r="A198" s="58"/>
      <c r="B198" s="54"/>
      <c r="C198" s="32"/>
      <c r="D198" s="31" t="s">
        <v>15</v>
      </c>
      <c r="E198" s="31">
        <v>6929.83</v>
      </c>
      <c r="F198" s="12"/>
    </row>
    <row r="199" spans="1:6" s="13" customFormat="1" ht="12.75">
      <c r="A199" s="59"/>
      <c r="B199" s="55"/>
      <c r="C199" s="32"/>
      <c r="D199" s="31" t="s">
        <v>17</v>
      </c>
      <c r="E199" s="31">
        <v>0</v>
      </c>
      <c r="F199" s="12"/>
    </row>
    <row r="200" spans="1:6" s="13" customFormat="1" ht="12.75">
      <c r="A200" s="57" t="s">
        <v>113</v>
      </c>
      <c r="B200" s="43" t="s">
        <v>98</v>
      </c>
      <c r="C200" s="32"/>
      <c r="D200" s="30" t="s">
        <v>0</v>
      </c>
      <c r="E200" s="30">
        <f>SUM(E201:E203)</f>
        <v>4607.82</v>
      </c>
      <c r="F200" s="12"/>
    </row>
    <row r="201" spans="1:6" s="13" customFormat="1" ht="12.75">
      <c r="A201" s="58"/>
      <c r="B201" s="54"/>
      <c r="C201" s="32"/>
      <c r="D201" s="31" t="s">
        <v>4</v>
      </c>
      <c r="E201" s="31">
        <v>454.67</v>
      </c>
      <c r="F201" s="12"/>
    </row>
    <row r="202" spans="1:6" s="13" customFormat="1" ht="12.75">
      <c r="A202" s="58"/>
      <c r="B202" s="54"/>
      <c r="C202" s="32"/>
      <c r="D202" s="31" t="s">
        <v>15</v>
      </c>
      <c r="E202" s="31">
        <v>4153.15</v>
      </c>
      <c r="F202" s="12"/>
    </row>
    <row r="203" spans="1:6" s="13" customFormat="1" ht="12.75">
      <c r="A203" s="59"/>
      <c r="B203" s="55"/>
      <c r="C203" s="32"/>
      <c r="D203" s="31" t="s">
        <v>17</v>
      </c>
      <c r="E203" s="31">
        <v>0</v>
      </c>
      <c r="F203" s="12"/>
    </row>
    <row r="204" spans="1:6" s="13" customFormat="1" ht="12.75">
      <c r="A204" s="57" t="s">
        <v>117</v>
      </c>
      <c r="B204" s="43" t="s">
        <v>118</v>
      </c>
      <c r="C204" s="37"/>
      <c r="D204" s="30" t="s">
        <v>0</v>
      </c>
      <c r="E204" s="30">
        <f>SUM(E205:E207)</f>
        <v>39.49</v>
      </c>
      <c r="F204" s="12"/>
    </row>
    <row r="205" spans="1:6" s="13" customFormat="1" ht="12.75">
      <c r="A205" s="58"/>
      <c r="B205" s="54"/>
      <c r="C205" s="37"/>
      <c r="D205" s="36" t="s">
        <v>4</v>
      </c>
      <c r="E205" s="36">
        <v>39.49</v>
      </c>
      <c r="F205" s="12"/>
    </row>
    <row r="206" spans="1:6" s="13" customFormat="1" ht="12.75">
      <c r="A206" s="58"/>
      <c r="B206" s="54"/>
      <c r="C206" s="37"/>
      <c r="D206" s="36" t="s">
        <v>15</v>
      </c>
      <c r="E206" s="36">
        <v>0</v>
      </c>
      <c r="F206" s="12"/>
    </row>
    <row r="207" spans="1:6" s="13" customFormat="1" ht="12.75">
      <c r="A207" s="59"/>
      <c r="B207" s="55"/>
      <c r="C207" s="37"/>
      <c r="D207" s="36" t="s">
        <v>17</v>
      </c>
      <c r="E207" s="36">
        <v>0</v>
      </c>
      <c r="F207" s="12"/>
    </row>
    <row r="208" spans="1:5" ht="12.75">
      <c r="A208" s="56" t="s">
        <v>14</v>
      </c>
      <c r="B208" s="56"/>
      <c r="C208" s="56"/>
      <c r="D208" s="56"/>
      <c r="E208" s="4">
        <f>E209+E213+E217+E221+E225+E229</f>
        <v>29087.164</v>
      </c>
    </row>
    <row r="209" spans="1:6" s="21" customFormat="1" ht="12.75">
      <c r="A209" s="60">
        <v>38</v>
      </c>
      <c r="B209" s="62" t="s">
        <v>71</v>
      </c>
      <c r="C209" s="43" t="s">
        <v>44</v>
      </c>
      <c r="D209" s="30" t="s">
        <v>0</v>
      </c>
      <c r="E209" s="30">
        <f>SUM(E210:E212)</f>
        <v>344.89</v>
      </c>
      <c r="F209" s="19"/>
    </row>
    <row r="210" spans="1:6" s="21" customFormat="1" ht="12.75">
      <c r="A210" s="60"/>
      <c r="B210" s="75"/>
      <c r="C210" s="63"/>
      <c r="D210" s="16" t="s">
        <v>4</v>
      </c>
      <c r="E210" s="16">
        <v>0</v>
      </c>
      <c r="F210" s="19"/>
    </row>
    <row r="211" spans="1:6" s="21" customFormat="1" ht="12.75" customHeight="1">
      <c r="A211" s="60"/>
      <c r="B211" s="75"/>
      <c r="C211" s="63"/>
      <c r="D211" s="16" t="s">
        <v>15</v>
      </c>
      <c r="E211" s="16">
        <v>344.89</v>
      </c>
      <c r="F211" s="19"/>
    </row>
    <row r="212" spans="1:6" s="20" customFormat="1" ht="13.5" customHeight="1">
      <c r="A212" s="60"/>
      <c r="B212" s="76"/>
      <c r="C212" s="63"/>
      <c r="D212" s="16" t="s">
        <v>17</v>
      </c>
      <c r="E212" s="16">
        <v>0</v>
      </c>
      <c r="F212" s="19"/>
    </row>
    <row r="213" spans="1:6" s="21" customFormat="1" ht="12.75">
      <c r="A213" s="65" t="s">
        <v>115</v>
      </c>
      <c r="B213" s="62" t="s">
        <v>94</v>
      </c>
      <c r="C213" s="43" t="s">
        <v>43</v>
      </c>
      <c r="D213" s="30" t="s">
        <v>0</v>
      </c>
      <c r="E213" s="30">
        <f>SUM(E214:E216)</f>
        <v>3722.434</v>
      </c>
      <c r="F213" s="19"/>
    </row>
    <row r="214" spans="1:6" s="21" customFormat="1" ht="12.75">
      <c r="A214" s="66"/>
      <c r="B214" s="75"/>
      <c r="C214" s="63"/>
      <c r="D214" s="16" t="s">
        <v>4</v>
      </c>
      <c r="E214" s="16">
        <v>3192.42</v>
      </c>
      <c r="F214" s="19"/>
    </row>
    <row r="215" spans="1:6" s="21" customFormat="1" ht="12.75">
      <c r="A215" s="66"/>
      <c r="B215" s="75"/>
      <c r="C215" s="63"/>
      <c r="D215" s="16" t="s">
        <v>15</v>
      </c>
      <c r="E215" s="16">
        <v>417.904</v>
      </c>
      <c r="F215" s="19">
        <f>E215+E216</f>
        <v>530.014</v>
      </c>
    </row>
    <row r="216" spans="1:6" s="20" customFormat="1" ht="12.75">
      <c r="A216" s="66"/>
      <c r="B216" s="75"/>
      <c r="C216" s="63"/>
      <c r="D216" s="16" t="s">
        <v>17</v>
      </c>
      <c r="E216" s="16">
        <v>112.11</v>
      </c>
      <c r="F216" s="19"/>
    </row>
    <row r="217" spans="1:6" s="21" customFormat="1" ht="12.75">
      <c r="A217" s="65" t="s">
        <v>119</v>
      </c>
      <c r="B217" s="62" t="s">
        <v>27</v>
      </c>
      <c r="C217" s="43" t="s">
        <v>43</v>
      </c>
      <c r="D217" s="30" t="s">
        <v>0</v>
      </c>
      <c r="E217" s="30">
        <f>SUM(E218:E220)</f>
        <v>21775.079999999998</v>
      </c>
      <c r="F217" s="19"/>
    </row>
    <row r="218" spans="1:6" s="21" customFormat="1" ht="12.75">
      <c r="A218" s="66"/>
      <c r="B218" s="75"/>
      <c r="C218" s="63"/>
      <c r="D218" s="16" t="s">
        <v>4</v>
      </c>
      <c r="E218" s="16">
        <v>17906.85</v>
      </c>
      <c r="F218" s="19"/>
    </row>
    <row r="219" spans="1:6" s="21" customFormat="1" ht="12.75">
      <c r="A219" s="66"/>
      <c r="B219" s="75"/>
      <c r="C219" s="63"/>
      <c r="D219" s="16" t="s">
        <v>15</v>
      </c>
      <c r="E219" s="16">
        <v>3685.45</v>
      </c>
      <c r="F219" s="19"/>
    </row>
    <row r="220" spans="1:6" s="20" customFormat="1" ht="12.75">
      <c r="A220" s="66"/>
      <c r="B220" s="75"/>
      <c r="C220" s="63"/>
      <c r="D220" s="16" t="s">
        <v>17</v>
      </c>
      <c r="E220" s="16">
        <v>182.78</v>
      </c>
      <c r="F220" s="19"/>
    </row>
    <row r="221" spans="1:6" s="21" customFormat="1" ht="12.75" customHeight="1">
      <c r="A221" s="65" t="s">
        <v>116</v>
      </c>
      <c r="B221" s="61" t="s">
        <v>70</v>
      </c>
      <c r="C221" s="43" t="s">
        <v>44</v>
      </c>
      <c r="D221" s="30" t="s">
        <v>0</v>
      </c>
      <c r="E221" s="30">
        <f>SUM(E222:E224)</f>
        <v>48.58</v>
      </c>
      <c r="F221" s="19"/>
    </row>
    <row r="222" spans="1:6" s="21" customFormat="1" ht="12.75">
      <c r="A222" s="66"/>
      <c r="B222" s="61"/>
      <c r="C222" s="63"/>
      <c r="D222" s="16" t="s">
        <v>4</v>
      </c>
      <c r="E222" s="16">
        <v>0</v>
      </c>
      <c r="F222" s="19"/>
    </row>
    <row r="223" spans="1:6" s="21" customFormat="1" ht="12.75">
      <c r="A223" s="66"/>
      <c r="B223" s="61"/>
      <c r="C223" s="63"/>
      <c r="D223" s="16" t="s">
        <v>15</v>
      </c>
      <c r="E223" s="16">
        <v>0</v>
      </c>
      <c r="F223" s="19"/>
    </row>
    <row r="224" spans="1:6" s="20" customFormat="1" ht="12.75">
      <c r="A224" s="66"/>
      <c r="B224" s="61"/>
      <c r="C224" s="63"/>
      <c r="D224" s="16" t="s">
        <v>17</v>
      </c>
      <c r="E224" s="16">
        <v>48.58</v>
      </c>
      <c r="F224" s="19"/>
    </row>
    <row r="225" spans="1:6" s="21" customFormat="1" ht="12.75" customHeight="1">
      <c r="A225" s="74" t="s">
        <v>77</v>
      </c>
      <c r="B225" s="61" t="s">
        <v>67</v>
      </c>
      <c r="C225" s="42" t="s">
        <v>43</v>
      </c>
      <c r="D225" s="30" t="s">
        <v>0</v>
      </c>
      <c r="E225" s="30">
        <f>SUM(E226:E228)</f>
        <v>711.72</v>
      </c>
      <c r="F225" s="19"/>
    </row>
    <row r="226" spans="1:6" s="21" customFormat="1" ht="12.75">
      <c r="A226" s="74"/>
      <c r="B226" s="61"/>
      <c r="C226" s="77"/>
      <c r="D226" s="16" t="s">
        <v>4</v>
      </c>
      <c r="E226" s="16">
        <v>534.5</v>
      </c>
      <c r="F226" s="19"/>
    </row>
    <row r="227" spans="1:6" s="21" customFormat="1" ht="12.75">
      <c r="A227" s="74"/>
      <c r="B227" s="61"/>
      <c r="C227" s="77"/>
      <c r="D227" s="16" t="s">
        <v>15</v>
      </c>
      <c r="E227" s="16">
        <v>163.58</v>
      </c>
      <c r="F227" s="19"/>
    </row>
    <row r="228" spans="1:6" s="20" customFormat="1" ht="12.75">
      <c r="A228" s="74"/>
      <c r="B228" s="61"/>
      <c r="C228" s="77"/>
      <c r="D228" s="16" t="s">
        <v>17</v>
      </c>
      <c r="E228" s="16">
        <v>13.64</v>
      </c>
      <c r="F228" s="19"/>
    </row>
    <row r="229" spans="1:6" s="20" customFormat="1" ht="12.75">
      <c r="A229" s="74" t="s">
        <v>78</v>
      </c>
      <c r="B229" s="61" t="s">
        <v>68</v>
      </c>
      <c r="C229" s="42" t="s">
        <v>43</v>
      </c>
      <c r="D229" s="30" t="s">
        <v>0</v>
      </c>
      <c r="E229" s="30">
        <f>SUM(E230:E232)</f>
        <v>2484.46</v>
      </c>
      <c r="F229" s="19"/>
    </row>
    <row r="230" spans="1:6" s="20" customFormat="1" ht="12.75">
      <c r="A230" s="74"/>
      <c r="B230" s="61"/>
      <c r="C230" s="77"/>
      <c r="D230" s="16" t="s">
        <v>4</v>
      </c>
      <c r="E230" s="16">
        <v>1716.4</v>
      </c>
      <c r="F230" s="19"/>
    </row>
    <row r="231" spans="1:6" s="20" customFormat="1" ht="12.75">
      <c r="A231" s="74"/>
      <c r="B231" s="61"/>
      <c r="C231" s="77"/>
      <c r="D231" s="16" t="s">
        <v>15</v>
      </c>
      <c r="E231" s="16">
        <v>584.48</v>
      </c>
      <c r="F231" s="19"/>
    </row>
    <row r="232" spans="1:6" s="20" customFormat="1" ht="12.75">
      <c r="A232" s="74"/>
      <c r="B232" s="61"/>
      <c r="C232" s="77"/>
      <c r="D232" s="16" t="s">
        <v>17</v>
      </c>
      <c r="E232" s="16">
        <v>183.58</v>
      </c>
      <c r="F232" s="19"/>
    </row>
    <row r="233" spans="1:6" ht="13.5">
      <c r="A233" s="9"/>
      <c r="B233" s="11"/>
      <c r="C233" s="11"/>
      <c r="D233" s="17" t="s">
        <v>18</v>
      </c>
      <c r="E233" s="18">
        <f>E208+E195+E190+E177+E168+E163+E158+E149+E140+E135+E106+E93+E88+E83+E78+E65+E60+E55+E42+E37+E20+E15+E10</f>
        <v>130139.27900000001</v>
      </c>
      <c r="F233" s="5">
        <f>E233-E6</f>
        <v>0</v>
      </c>
    </row>
    <row r="234" spans="1:5" ht="13.5" hidden="1">
      <c r="A234" s="78"/>
      <c r="B234" s="78"/>
      <c r="C234" s="78"/>
      <c r="D234" s="78"/>
      <c r="E234" s="8">
        <f>E233-E6</f>
        <v>0</v>
      </c>
    </row>
    <row r="235" spans="1:5" ht="13.5" hidden="1">
      <c r="A235" s="79" t="s">
        <v>19</v>
      </c>
      <c r="B235" s="79"/>
      <c r="C235" s="79"/>
      <c r="D235" s="79"/>
      <c r="E235" s="15">
        <v>39</v>
      </c>
    </row>
    <row r="236" spans="1:6" s="2" customFormat="1" ht="13.5" customHeight="1">
      <c r="A236" s="6"/>
      <c r="B236" s="12"/>
      <c r="C236" s="12"/>
      <c r="D236" s="5"/>
      <c r="E236" s="5"/>
      <c r="F236" s="5"/>
    </row>
    <row r="237" spans="1:5" ht="12.75">
      <c r="A237" s="6"/>
      <c r="B237" s="12"/>
      <c r="C237" s="12"/>
      <c r="D237" s="5"/>
      <c r="E237" s="5"/>
    </row>
    <row r="238" spans="1:5" ht="12.75">
      <c r="A238" s="6"/>
      <c r="B238" s="12"/>
      <c r="C238" s="12"/>
      <c r="D238" s="5"/>
      <c r="E238" s="5"/>
    </row>
    <row r="240" spans="1:6" s="2" customFormat="1" ht="12" customHeight="1">
      <c r="A240" s="7"/>
      <c r="B240" s="13"/>
      <c r="C240" s="13"/>
      <c r="D240" s="1"/>
      <c r="E240" s="1"/>
      <c r="F240" s="5"/>
    </row>
    <row r="244" spans="1:6" s="2" customFormat="1" ht="12.75">
      <c r="A244" s="7"/>
      <c r="B244" s="13"/>
      <c r="C244" s="13"/>
      <c r="D244" s="1"/>
      <c r="E244" s="1"/>
      <c r="F244" s="5"/>
    </row>
    <row r="248" spans="1:6" s="2" customFormat="1" ht="12.75">
      <c r="A248" s="7"/>
      <c r="B248" s="13"/>
      <c r="C248" s="13"/>
      <c r="D248" s="1"/>
      <c r="E248" s="1"/>
      <c r="F248" s="5"/>
    </row>
    <row r="252" spans="1:6" s="2" customFormat="1" ht="12.75">
      <c r="A252" s="7"/>
      <c r="B252" s="13"/>
      <c r="C252" s="13"/>
      <c r="D252" s="1"/>
      <c r="E252" s="1"/>
      <c r="F252" s="5"/>
    </row>
    <row r="256" spans="1:6" s="2" customFormat="1" ht="12.75">
      <c r="A256" s="7"/>
      <c r="B256" s="13"/>
      <c r="C256" s="13"/>
      <c r="D256" s="1"/>
      <c r="E256" s="1"/>
      <c r="F256" s="5"/>
    </row>
    <row r="260" spans="1:6" s="2" customFormat="1" ht="12.75">
      <c r="A260" s="7"/>
      <c r="B260" s="13"/>
      <c r="C260" s="13"/>
      <c r="D260" s="1"/>
      <c r="E260" s="1"/>
      <c r="F260" s="5"/>
    </row>
    <row r="304" ht="13.5" customHeight="1"/>
    <row r="305" spans="1:6" s="3" customFormat="1" ht="12.75" customHeight="1">
      <c r="A305" s="7"/>
      <c r="B305" s="13"/>
      <c r="C305" s="13"/>
      <c r="D305" s="1"/>
      <c r="E305" s="1"/>
      <c r="F305" s="5"/>
    </row>
    <row r="309" spans="1:6" s="2" customFormat="1" ht="12.75" customHeight="1">
      <c r="A309" s="7"/>
      <c r="B309" s="13"/>
      <c r="C309" s="13"/>
      <c r="D309" s="1"/>
      <c r="E309" s="1"/>
      <c r="F309" s="5"/>
    </row>
    <row r="313" spans="1:6" s="2" customFormat="1" ht="12.75">
      <c r="A313" s="7"/>
      <c r="B313" s="13"/>
      <c r="C313" s="13"/>
      <c r="D313" s="1"/>
      <c r="E313" s="1"/>
      <c r="F313" s="5"/>
    </row>
    <row r="324" ht="15.75" customHeight="1"/>
    <row r="325" ht="18" customHeight="1"/>
    <row r="326" ht="17.25" customHeight="1"/>
    <row r="327" ht="18" customHeight="1"/>
  </sheetData>
  <sheetProtection/>
  <mergeCells count="181">
    <mergeCell ref="A234:D234"/>
    <mergeCell ref="A235:D235"/>
    <mergeCell ref="A229:A232"/>
    <mergeCell ref="B229:B232"/>
    <mergeCell ref="C229:C232"/>
    <mergeCell ref="A221:A224"/>
    <mergeCell ref="B221:B224"/>
    <mergeCell ref="C221:C224"/>
    <mergeCell ref="A225:A228"/>
    <mergeCell ref="B225:B228"/>
    <mergeCell ref="C225:C228"/>
    <mergeCell ref="A213:A216"/>
    <mergeCell ref="B213:B216"/>
    <mergeCell ref="C213:C216"/>
    <mergeCell ref="A217:A220"/>
    <mergeCell ref="B217:B220"/>
    <mergeCell ref="C217:C220"/>
    <mergeCell ref="A208:D208"/>
    <mergeCell ref="A209:A212"/>
    <mergeCell ref="B209:B212"/>
    <mergeCell ref="C209:C212"/>
    <mergeCell ref="A195:D195"/>
    <mergeCell ref="A200:A203"/>
    <mergeCell ref="B200:B203"/>
    <mergeCell ref="A204:A207"/>
    <mergeCell ref="B204:B207"/>
    <mergeCell ref="A182:A185"/>
    <mergeCell ref="B182:B185"/>
    <mergeCell ref="C182:C185"/>
    <mergeCell ref="A190:D190"/>
    <mergeCell ref="B191:B194"/>
    <mergeCell ref="A191:A194"/>
    <mergeCell ref="A186:A189"/>
    <mergeCell ref="B186:B189"/>
    <mergeCell ref="C186:C189"/>
    <mergeCell ref="A173:A176"/>
    <mergeCell ref="B173:B176"/>
    <mergeCell ref="C173:C176"/>
    <mergeCell ref="A177:D177"/>
    <mergeCell ref="A178:A181"/>
    <mergeCell ref="B178:B181"/>
    <mergeCell ref="C178:C181"/>
    <mergeCell ref="A164:A167"/>
    <mergeCell ref="B164:B167"/>
    <mergeCell ref="C164:C167"/>
    <mergeCell ref="A168:D168"/>
    <mergeCell ref="A169:A172"/>
    <mergeCell ref="B169:B172"/>
    <mergeCell ref="C169:C172"/>
    <mergeCell ref="A158:D158"/>
    <mergeCell ref="A159:A162"/>
    <mergeCell ref="B159:B162"/>
    <mergeCell ref="C159:C162"/>
    <mergeCell ref="A163:D163"/>
    <mergeCell ref="A149:D149"/>
    <mergeCell ref="A150:A153"/>
    <mergeCell ref="B150:B153"/>
    <mergeCell ref="C150:C153"/>
    <mergeCell ref="A154:A157"/>
    <mergeCell ref="B154:B157"/>
    <mergeCell ref="C154:C157"/>
    <mergeCell ref="A140:D140"/>
    <mergeCell ref="A141:A144"/>
    <mergeCell ref="B141:B144"/>
    <mergeCell ref="C141:C144"/>
    <mergeCell ref="A145:A148"/>
    <mergeCell ref="B145:B148"/>
    <mergeCell ref="C145:C148"/>
    <mergeCell ref="A135:D135"/>
    <mergeCell ref="A136:A139"/>
    <mergeCell ref="B136:B139"/>
    <mergeCell ref="C136:C139"/>
    <mergeCell ref="A127:A130"/>
    <mergeCell ref="B127:B130"/>
    <mergeCell ref="C127:C130"/>
    <mergeCell ref="A131:A134"/>
    <mergeCell ref="B131:B134"/>
    <mergeCell ref="C131:C134"/>
    <mergeCell ref="A119:A122"/>
    <mergeCell ref="B119:B122"/>
    <mergeCell ref="C119:C122"/>
    <mergeCell ref="A123:A126"/>
    <mergeCell ref="B123:B126"/>
    <mergeCell ref="C123:C126"/>
    <mergeCell ref="A111:A114"/>
    <mergeCell ref="B111:B114"/>
    <mergeCell ref="C111:C114"/>
    <mergeCell ref="A115:A118"/>
    <mergeCell ref="B115:B118"/>
    <mergeCell ref="C115:C118"/>
    <mergeCell ref="A98:A101"/>
    <mergeCell ref="B98:B101"/>
    <mergeCell ref="C98:C101"/>
    <mergeCell ref="A106:D106"/>
    <mergeCell ref="A107:A110"/>
    <mergeCell ref="B107:B110"/>
    <mergeCell ref="C107:C110"/>
    <mergeCell ref="A102:A105"/>
    <mergeCell ref="B102:B105"/>
    <mergeCell ref="C102:C105"/>
    <mergeCell ref="A89:A92"/>
    <mergeCell ref="B89:B92"/>
    <mergeCell ref="C89:C92"/>
    <mergeCell ref="A93:D93"/>
    <mergeCell ref="A94:A97"/>
    <mergeCell ref="B94:B97"/>
    <mergeCell ref="C94:C97"/>
    <mergeCell ref="A83:D83"/>
    <mergeCell ref="A84:A87"/>
    <mergeCell ref="B84:B87"/>
    <mergeCell ref="C84:C87"/>
    <mergeCell ref="A88:D88"/>
    <mergeCell ref="A74:A77"/>
    <mergeCell ref="B74:B77"/>
    <mergeCell ref="C74:C77"/>
    <mergeCell ref="A78:D78"/>
    <mergeCell ref="A79:A82"/>
    <mergeCell ref="B79:B82"/>
    <mergeCell ref="C79:C82"/>
    <mergeCell ref="A66:A69"/>
    <mergeCell ref="B66:B69"/>
    <mergeCell ref="C66:C69"/>
    <mergeCell ref="A70:A73"/>
    <mergeCell ref="B70:B73"/>
    <mergeCell ref="C70:C73"/>
    <mergeCell ref="A60:D60"/>
    <mergeCell ref="A61:A64"/>
    <mergeCell ref="B61:B64"/>
    <mergeCell ref="C61:C64"/>
    <mergeCell ref="A65:D65"/>
    <mergeCell ref="C47:C50"/>
    <mergeCell ref="A55:D55"/>
    <mergeCell ref="A56:A59"/>
    <mergeCell ref="B56:B59"/>
    <mergeCell ref="C56:C59"/>
    <mergeCell ref="A42:D42"/>
    <mergeCell ref="A43:A46"/>
    <mergeCell ref="B43:B46"/>
    <mergeCell ref="C43:C46"/>
    <mergeCell ref="A51:A54"/>
    <mergeCell ref="B51:B54"/>
    <mergeCell ref="C51:C54"/>
    <mergeCell ref="A47:A50"/>
    <mergeCell ref="B47:B50"/>
    <mergeCell ref="A33:A36"/>
    <mergeCell ref="B33:B36"/>
    <mergeCell ref="C33:C36"/>
    <mergeCell ref="A37:D37"/>
    <mergeCell ref="A38:A41"/>
    <mergeCell ref="B38:B41"/>
    <mergeCell ref="C38:C41"/>
    <mergeCell ref="A25:A28"/>
    <mergeCell ref="B25:B28"/>
    <mergeCell ref="C25:C28"/>
    <mergeCell ref="A29:A32"/>
    <mergeCell ref="B29:B32"/>
    <mergeCell ref="C29:C32"/>
    <mergeCell ref="B16:B19"/>
    <mergeCell ref="C16:C19"/>
    <mergeCell ref="A20:D20"/>
    <mergeCell ref="A21:A24"/>
    <mergeCell ref="B21:B24"/>
    <mergeCell ref="C21:C24"/>
    <mergeCell ref="A6:B9"/>
    <mergeCell ref="C6:C9"/>
    <mergeCell ref="A10:D10"/>
    <mergeCell ref="A196:A199"/>
    <mergeCell ref="B196:B199"/>
    <mergeCell ref="A11:A14"/>
    <mergeCell ref="B11:B14"/>
    <mergeCell ref="C11:C14"/>
    <mergeCell ref="A15:D15"/>
    <mergeCell ref="A16:A19"/>
    <mergeCell ref="A1:E1"/>
    <mergeCell ref="A2:E2"/>
    <mergeCell ref="A3:E3"/>
    <mergeCell ref="A4:A5"/>
    <mergeCell ref="B4:B5"/>
    <mergeCell ref="C4:C5"/>
    <mergeCell ref="D4:D5"/>
    <mergeCell ref="E4:E5"/>
  </mergeCells>
  <printOptions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72" r:id="rId1"/>
  <rowBreaks count="2" manualBreakCount="2">
    <brk id="77" max="4" man="1"/>
    <brk id="15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Служба по тарифам ЧР Грибоедова С.А.</cp:lastModifiedBy>
  <cp:lastPrinted>2023-01-12T10:36:56Z</cp:lastPrinted>
  <dcterms:created xsi:type="dcterms:W3CDTF">1996-10-08T23:32:33Z</dcterms:created>
  <dcterms:modified xsi:type="dcterms:W3CDTF">2023-01-12T10:40:06Z</dcterms:modified>
  <cp:category/>
  <cp:version/>
  <cp:contentType/>
  <cp:contentStatus/>
</cp:coreProperties>
</file>