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<sst xmlns="http://schemas.openxmlformats.org/spreadsheetml/2006/main" count="937" uniqueCount="145">
  <si>
    <t>Статус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</si>
  <si>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</si>
  <si>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</si>
  <si>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</si>
  <si>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</si>
  <si>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</si>
  <si>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</si>
  <si>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</si>
  <si>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</si>
  <si>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</si>
  <si>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</si>
  <si>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</si>
  <si>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</si>
  <si>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х</t>
  </si>
  <si>
    <t>Ч410000000</t>
  </si>
  <si>
    <t>всего</t>
  </si>
  <si>
    <t>федеральный бюджет</t>
  </si>
  <si>
    <t xml:space="preserve">республиканский бюджет </t>
  </si>
  <si>
    <t>Основное мероприятие 1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</si>
  <si>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</si>
  <si>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</si>
  <si>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республиканский бюджет</t>
  </si>
  <si>
    <t>0111</t>
  </si>
  <si>
    <t>Ч410173430</t>
  </si>
  <si>
    <t>Мероприятие 1.1</t>
  </si>
  <si>
    <t>Разработка бюджетных проектировок и направление их главным распорядителям бюджетных средств</t>
  </si>
  <si>
    <t>Мероприятие 1.2</t>
  </si>
  <si>
    <t>Мероприятие 1.3</t>
  </si>
  <si>
    <t>Мероприятие 1.4</t>
  </si>
  <si>
    <t>Основное мероприятие 2</t>
  </si>
  <si>
    <t>Ч410200000</t>
  </si>
  <si>
    <t>Мероприятие 2.1</t>
  </si>
  <si>
    <t>Мероприятие 2.2</t>
  </si>
  <si>
    <t>Основное мероприятие 3</t>
  </si>
  <si>
    <t>Ч410300000</t>
  </si>
  <si>
    <t>Мероприятие 3.1</t>
  </si>
  <si>
    <t>Мероприятие 3.2</t>
  </si>
  <si>
    <t>Мероприятие 3.3</t>
  </si>
  <si>
    <t>Основное мероприятие 4</t>
  </si>
  <si>
    <t>Ч410400000</t>
  </si>
  <si>
    <t>0203</t>
  </si>
  <si>
    <t>Ч410451180</t>
  </si>
  <si>
    <t>0106</t>
  </si>
  <si>
    <t>Ч4104Д0071</t>
  </si>
  <si>
    <t>Ч4104Д0072</t>
  </si>
  <si>
    <t>Ч4104Г0040</t>
  </si>
  <si>
    <t>Мероприятие 4.1</t>
  </si>
  <si>
    <t>Мероприятие 4.2</t>
  </si>
  <si>
    <t>Мероприятие 4.3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</si>
  <si>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</si>
  <si>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</si>
  <si>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Основное мероприятие 5</t>
  </si>
  <si>
    <t>Ч410500000</t>
  </si>
  <si>
    <t>Мероприятие 5.1</t>
  </si>
  <si>
    <t>ответственный исполнитель – Финансовый отдел администрации Яльчикского  района</t>
  </si>
  <si>
    <t>Мероприятие 5.2</t>
  </si>
  <si>
    <t>Мероприятие 5.3</t>
  </si>
  <si>
    <t>Мероприятие 5.4</t>
  </si>
  <si>
    <t>Мероприятие 5.5</t>
  </si>
  <si>
    <t>Основное мероприятие 6</t>
  </si>
  <si>
    <t>Ч410600000</t>
  </si>
  <si>
    <t>Мероприятие 6.1</t>
  </si>
  <si>
    <t>Мероприятие 6.2</t>
  </si>
  <si>
    <t>Приложение № 2
к постановлению администрации
Чебоксарского района
от _____________________ № ______</t>
  </si>
  <si>
    <t xml:space="preserve">"Приложение
к подпрограмме «Совершенствование бюджетной политики и обеспечение сбалансированности консолидированного бюджета Чебоксарского района" муниципальной программы Чебоксарского района "Управление общественными финансами и муниципальным долгом Чебоксарского района" </t>
  </si>
  <si>
    <t>Ресурсное обеспечение 
реализации подпрограммы «Совершенствование бюджетной политики и обеспечение сбалансированности консолидированного бюджета Чебоксарского района» муниципальной программы Чебоксарского района «Управление общественными финансами и муниципальным долгом Чебоксарского района» за счет всех источников финансирования</t>
  </si>
  <si>
    <t>Наименование подпрограммы муниципальной программы Чебоксарского района (основного мероприятия, мероприятия)</t>
  </si>
  <si>
    <t>«Совершенствование бюджетной политики и обеспечение сбалансированности консолидированного бюджета Чебоксарского района»</t>
  </si>
  <si>
    <t>ответственный исполнитель – Финанасовый отдел администрации Чебоксарского района</t>
  </si>
  <si>
    <t>Развитие бюджетного планирования, формирование бюджета Чебоксарского района на очередной финансовый год и плановый период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</si>
  <si>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Чебоксарского района на очередной финансовый год и плановый период</t>
  </si>
  <si>
    <t>Анализ поступлений доходов в бюджет Чебоксарского района и предоставляемых налоговых льгот</t>
  </si>
  <si>
    <t>Подготовка проектов решений Собрания депутатов о внесении изменений в решение Собрания депутатов о бюджете Чебоксарского района на очередной финансовый год и плановый период</t>
  </si>
  <si>
    <t>Организация исполнения бюджета Чебоксарского района</t>
  </si>
  <si>
    <t>Прочие выплаты по обязательствам Чебоксарского района</t>
  </si>
  <si>
    <t>Составление и представление бюджетной отчетности Чебоксарского района</t>
  </si>
  <si>
    <t>Реализация мер по оптимизации муниципального долга Чебоксарского района и своевременному исполнению долговых обязательств</t>
  </si>
  <si>
    <t xml:space="preserve">Ведение Муниципальной долговой книги Чебоксарского района </t>
  </si>
  <si>
    <t xml:space="preserve">Погашение муниципального долга Чебоксарского района  </t>
  </si>
  <si>
    <t xml:space="preserve">Процентные платежи по муниципальному долгу Чебоксарского района </t>
  </si>
  <si>
    <t>Муниципальные гарантии Чебоксарского района</t>
  </si>
  <si>
    <t>Обеспечение долгосрочной устойчивости и сбалансированности бюджетной системы в Чебоксарского районе</t>
  </si>
  <si>
    <t>Разработка (корректировка) бюджетного прог­ноза Чебоксарского района на долгосрочный период</t>
  </si>
  <si>
    <t xml:space="preserve">Формирование сбалансированного бюджета Чебоксарского района на очередной финансовый год и плановый период, обеспечивающего поддержание безопасного уровня муниципального долга Чебоксарского района </t>
  </si>
  <si>
    <t>бюджет Чебоксарского района</t>
  </si>
  <si>
    <t>Цель «Создание условий для обеспечения долгосрочной сбалансированности и повышения устойчивости бюджетной системы в Чебоксарском районе»</t>
  </si>
  <si>
    <t>Цель «Создание условий для обеспечения долгосрочной сбалансированности и повышения устойчивости бюджетной системы в Чебоксарском  районе»</t>
  </si>
  <si>
    <t>Ч410373450</t>
  </si>
  <si>
    <t>0113</t>
  </si>
  <si>
    <t>0502</t>
  </si>
  <si>
    <t>рационализация структуры расходов и эффективное использование средств бюджета Чебоксарского района, концентрация бюджетных инвестиций на приоритетных направлениях социально-экономического развития Чебоксарского района</t>
  </si>
  <si>
    <t>обеспечение долговой устойчивости Чебоксарского района, проведение ответственной долговой политики, снижение бюджетных рисков, связанных с долговой нагрузкой на бюджет Чебоксарского района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</si>
  <si>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Чебоксарского района на долгосрочный период; эффективное управление муниципальным долгом Чебоксарского района, недопущение образования просроченной задолженности по долговым обязательствам Чебоксарского района</t>
  </si>
  <si>
    <t>Ч410419982</t>
  </si>
  <si>
    <t>0104</t>
  </si>
  <si>
    <t>0804</t>
  </si>
  <si>
    <t>0709</t>
  </si>
  <si>
    <t>0702</t>
  </si>
  <si>
    <t>0701</t>
  </si>
  <si>
    <t>0703</t>
  </si>
  <si>
    <t>Мероприятие 4.5</t>
  </si>
  <si>
    <t>Мероприятие 4.6</t>
  </si>
  <si>
    <t>Мероприятие 4.7</t>
  </si>
  <si>
    <t>Ч410455500</t>
  </si>
  <si>
    <t>Резервный фонд Чебоксарского района</t>
  </si>
  <si>
    <t>Проведение работы, связанной с рассмотрением Собрания депутатов чебоксарского района  проекта решений о бюджете Чебоксарского района на очередной финансовый год и плановый период</t>
  </si>
  <si>
    <t xml:space="preserve">Финансовое обеспечение пеередаваемых государственных полномочий Чувашской Республики по расчету и предоставлению дотаций на выравнивание бюджетной обеспеченности сельских поселений </t>
  </si>
  <si>
    <t xml:space="preserve">Организация исполнения и подготовка отчетов об исполнении бюджета Чебоксарского района </t>
  </si>
  <si>
    <t>обеспечение роста собственных доходов консолидированного бюджета Чувашской Республики, рациональное использование механизма предоставления налоговых льгот</t>
  </si>
  <si>
    <t xml:space="preserve">Повышение доходной базы, уточнение бюджета Чебоксарского района в ходе его исполнения с учетом поступлений доходов в бюджет Чебоксарского района </t>
  </si>
  <si>
    <t>Дотации на выравнивание бюджетной обеспеченности сельских поселений Чебоксарского района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</si>
  <si>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</si>
  <si>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Анализ объема и структуры муниципального долга Чебоксарского района и осу­ществление мер по его оптимизации</t>
  </si>
  <si>
    <t xml:space="preserve">Дотации на поддержку мер по обеспечению сбалансированности бюджетов сельских поселений </t>
  </si>
  <si>
    <t>0501</t>
  </si>
  <si>
    <t>ответственный исполнитель – Финанасовый отдел администрации Чебоксарского района, соисполнители - Администрация Чебоксарского района, Отдел образования администрации Чебоксарского района</t>
  </si>
  <si>
    <t>ответственный исполнитель – Финанасовый отдел администрации Чебоксарского района, соисполнители - Администрация Чебоксарского района, Отдел образования администрации Чебоксарского района, Отдел культуры, туризма и социального развития</t>
  </si>
  <si>
    <t>ответственный исполнитель – Финанасовый отдел администрации Чебоксарского района, соисполнитель - Отдел образования администрации Чебоксарского района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</si>
  <si>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</si>
  <si>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Ч410400610</t>
  </si>
  <si>
    <t>развитие и совершенствование механизмов финансовой поддержки бюджетов муниципальных образований Чебоксарского района, направленных на повышение их сбалансированности и бюджетной обеспеченности му­ниципальных об­разований</t>
  </si>
  <si>
    <t>Реализация вопросов местного значения в сфере образования, культуры и физической культуры и спорта</t>
  </si>
  <si>
    <t>Ч4104SA720</t>
  </si>
  <si>
    <t>Мероприятие 4.8</t>
  </si>
  <si>
    <t>Реализация вопросов местного значения в сфере образования, физической культуры и спорта</t>
  </si>
  <si>
    <t>Ч4104SA710</t>
  </si>
  <si>
    <t>1403</t>
  </si>
  <si>
    <t>Ч410455491</t>
  </si>
  <si>
    <t>0801</t>
  </si>
  <si>
    <t>Поощрение  за содействие достижению значений (уровней) показателей для оценки эффективности деятельности высших должностных лиц (руководителей высших органов местного самоуправления) Чебоксарского района и деятельности органов местного самоуправления Чебоксарского района а счет средств межбюджетных трансфертов, предоставляемых из республиканского бюджета Чувашской Республики за достижение показателей деятельности органов местного самоуправления Чебоксарского района</t>
  </si>
  <si>
    <t>1102</t>
  </si>
  <si>
    <t>ответственный исполнитель – Финанасовый отдел администрации Чебоксарского района, соисполнитель - Администрация Чебоксарского района</t>
  </si>
  <si>
    <t>Мероприятие 4.9</t>
  </si>
  <si>
    <t>Разработка и корректировка муниципальных программ энергосбережения, программ энергосбережения организаций, подведомственных органам местного самоуправления</t>
  </si>
  <si>
    <t>Ч410471680</t>
  </si>
  <si>
    <t>Ч410422360</t>
  </si>
  <si>
    <t>Мероприятие 4.10</t>
  </si>
  <si>
    <t>Иные межбюджетные трансферты бюджетам муниципальных районов, муниципальных округов и городских округов для частичной компенсации дополнительных расходов на повышение оплаты труда отдельных категорий работников в связи с увеличением минимального размера оплаты труда</t>
  </si>
  <si>
    <t>Задача подпрограммы муниципальной программы Чебоксарского района</t>
  </si>
  <si>
    <t>Мероприятие 4.11</t>
  </si>
  <si>
    <t>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</t>
  </si>
  <si>
    <t>Ч410422680</t>
  </si>
  <si>
    <t>ответственный исполнитель – Финанасовый отдел администрации Чебоксарского района, соисполнитель - Отдел образования администрации Чебоксарского района, Отдел культуры, туризма и социального развития</t>
  </si>
  <si>
    <t>ответственный исполнитель – Финанасовый отдел администрации Чебоксарского района, соисполнитель -  Отдел культуры, туризма и социального развития</t>
  </si>
  <si>
    <t>ответственный исполнитель – Финанасовый отдел администрации Чебоксарского района, соисполнители -Отдел образования администрации Чебоксарского района, Отдел культуры, туризма и социального развития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</si>
</sst>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</numFmts>
  <fonts count="5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175" fontId="9" fillId="0" borderId="10" xfId="0" applyNumberFormat="1" applyFont="1" applyFill="1" applyBorder="1" applyAlignment="1">
      <alignment horizontal="right" vertical="top" wrapText="1"/>
    </xf>
    <xf numFmtId="175" fontId="8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175" fontId="10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175" fontId="8" fillId="0" borderId="11" xfId="0" applyNumberFormat="1" applyFont="1" applyFill="1" applyBorder="1" applyAlignment="1">
      <alignment horizontal="right" vertical="top" wrapText="1"/>
    </xf>
    <xf numFmtId="175" fontId="12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75" fontId="8" fillId="0" borderId="13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175" fontId="15" fillId="0" borderId="10" xfId="0" applyNumberFormat="1" applyFont="1" applyFill="1" applyBorder="1" applyAlignment="1">
      <alignment horizontal="right" vertical="top" wrapText="1"/>
    </xf>
    <xf numFmtId="175" fontId="11" fillId="0" borderId="14" xfId="0" applyNumberFormat="1" applyFont="1" applyFill="1" applyBorder="1" applyAlignment="1">
      <alignment horizontal="right" vertical="top" wrapText="1"/>
    </xf>
    <xf numFmtId="175" fontId="11" fillId="0" borderId="15" xfId="0" applyNumberFormat="1" applyFont="1" applyFill="1" applyBorder="1" applyAlignment="1">
      <alignment horizontal="right" vertical="top" wrapText="1"/>
    </xf>
    <xf numFmtId="175" fontId="11" fillId="0" borderId="11" xfId="0" applyNumberFormat="1" applyFont="1" applyFill="1" applyBorder="1" applyAlignment="1">
      <alignment horizontal="right" vertical="top" wrapText="1"/>
    </xf>
    <xf numFmtId="175" fontId="11" fillId="0" borderId="16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49" fontId="16" fillId="0" borderId="14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9"/>
  <sheetViews>
    <sheetView tabSelected="1" zoomScale="86" zoomScaleNormal="86" zoomScalePageLayoutView="0" workbookViewId="0" topLeftCell="A181">
      <selection activeCell="A195" sqref="A195:A200"/>
    </sheetView>
  </sheetViews>
  <sheetFormatPr defaultColWidth="9.00390625" defaultRowHeight="12.75"/>
  <cols>
    <col min="1" max="1" width="13.00390625" style="10" customWidth="1"/>
    <col min="2" max="2" width="24.875" style="10" customWidth="1"/>
    <col min="3" max="3" width="19.75390625" style="10" customWidth="1"/>
    <col min="4" max="4" width="13.25390625" style="10" customWidth="1"/>
    <col min="5" max="5" width="7.125" style="10" customWidth="1"/>
    <col min="6" max="6" width="8.25390625" style="10" customWidth="1"/>
    <col min="7" max="7" width="10.875" style="10" customWidth="1"/>
    <col min="8" max="8" width="6.25390625" style="10" customWidth="1"/>
    <col min="9" max="9" width="13.75390625" style="10" customWidth="1"/>
    <col min="10" max="10" width="12.25390625" style="10" customWidth="1"/>
    <col min="11" max="11" width="11.375" style="10" customWidth="1"/>
    <col min="12" max="14" width="10.75390625" style="10" customWidth="1"/>
    <col min="15" max="15" width="12.00390625" style="10" customWidth="1"/>
    <col min="16" max="16" width="10.75390625" style="10" customWidth="1"/>
    <col min="17" max="17" width="11.875" style="10" customWidth="1"/>
    <col min="18" max="18" width="12.25390625" style="10" customWidth="1"/>
    <col min="19" max="19" width="19.625" style="10" customWidth="1"/>
    <col min="20" max="20" width="17.125" style="10" customWidth="1"/>
    <col min="21" max="16384" width="9.125" style="10" customWidth="1"/>
  </cols>
  <sheetData>
    <row r="1" spans="1:18" ht="69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4" t="s">
        <v>63</v>
      </c>
      <c r="N1" s="64"/>
      <c r="O1" s="64"/>
      <c r="P1" s="64"/>
      <c r="Q1" s="64"/>
      <c r="R1" s="64"/>
    </row>
    <row r="2" spans="1:18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4"/>
      <c r="N2" s="14"/>
      <c r="O2" s="14"/>
      <c r="P2" s="14"/>
      <c r="Q2" s="14"/>
      <c r="R2" s="14"/>
    </row>
    <row r="3" spans="1:18" ht="9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5" t="s">
        <v>64</v>
      </c>
      <c r="N3" s="65"/>
      <c r="O3" s="65"/>
      <c r="P3" s="65"/>
      <c r="Q3" s="65"/>
      <c r="R3" s="65"/>
    </row>
    <row r="4" spans="1:18" ht="7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68.25" customHeight="1">
      <c r="A5" s="67" t="s">
        <v>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7"/>
    </row>
    <row r="6" spans="1:18" ht="12.75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4.25" customHeight="1">
      <c r="A7" s="44" t="s">
        <v>0</v>
      </c>
      <c r="B7" s="44" t="s">
        <v>66</v>
      </c>
      <c r="C7" s="44" t="s">
        <v>138</v>
      </c>
      <c r="D7" s="44" t="s">
        <v>1</v>
      </c>
      <c r="E7" s="44" t="s">
        <v>2</v>
      </c>
      <c r="F7" s="44"/>
      <c r="G7" s="44"/>
      <c r="H7" s="44"/>
      <c r="I7" s="44" t="s">
        <v>3</v>
      </c>
      <c r="J7" s="44" t="s">
        <v>4</v>
      </c>
      <c r="K7" s="44"/>
      <c r="L7" s="44"/>
      <c r="M7" s="44"/>
      <c r="N7" s="44"/>
      <c r="O7" s="44"/>
      <c r="P7" s="44"/>
      <c r="Q7" s="44"/>
      <c r="R7" s="44"/>
    </row>
    <row r="8" spans="1:18" ht="71.25" customHeight="1">
      <c r="A8" s="44"/>
      <c r="B8" s="44"/>
      <c r="C8" s="44"/>
      <c r="D8" s="44"/>
      <c r="E8" s="8" t="s">
        <v>5</v>
      </c>
      <c r="F8" s="8" t="s">
        <v>6</v>
      </c>
      <c r="G8" s="8" t="s">
        <v>7</v>
      </c>
      <c r="H8" s="8" t="s">
        <v>8</v>
      </c>
      <c r="I8" s="44" t="s">
        <v>9</v>
      </c>
      <c r="J8" s="8">
        <v>2019</v>
      </c>
      <c r="K8" s="8">
        <v>2020</v>
      </c>
      <c r="L8" s="8">
        <v>2021</v>
      </c>
      <c r="M8" s="8">
        <v>2022</v>
      </c>
      <c r="N8" s="8">
        <v>2023</v>
      </c>
      <c r="O8" s="8">
        <v>2024</v>
      </c>
      <c r="P8" s="8">
        <v>2025</v>
      </c>
      <c r="Q8" s="8" t="s">
        <v>10</v>
      </c>
      <c r="R8" s="8" t="s">
        <v>11</v>
      </c>
    </row>
    <row r="9" spans="1:18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</row>
    <row r="10" spans="1:19" s="3" customFormat="1" ht="13.5" customHeight="1">
      <c r="A10" s="63" t="s">
        <v>12</v>
      </c>
      <c r="B10" s="61" t="s">
        <v>67</v>
      </c>
      <c r="C10" s="54"/>
      <c r="D10" s="1" t="s">
        <v>13</v>
      </c>
      <c r="E10" s="1" t="s">
        <v>13</v>
      </c>
      <c r="F10" s="1" t="s">
        <v>13</v>
      </c>
      <c r="G10" s="1" t="s">
        <v>14</v>
      </c>
      <c r="H10" s="1" t="s">
        <v>13</v>
      </c>
      <c r="I10" s="2" t="s">
        <v>15</v>
      </c>
      <c r="J10" s="4">
        <f aca="true" t="shared" si="0" ref="J10:R10">SUM(J11:J13)</f>
        <v>193263.2</v>
      </c>
      <c r="K10" s="4">
        <f t="shared" si="0"/>
        <v>189634.3</v>
      </c>
      <c r="L10" s="4">
        <f>SUM(L11:L13)</f>
        <v>272610.2</v>
      </c>
      <c r="M10" s="4">
        <f>SUM(M11:M13)</f>
        <v>252067.2</v>
      </c>
      <c r="N10" s="4">
        <f>SUM(N11:N13)</f>
        <v>153323.3</v>
      </c>
      <c r="O10" s="4">
        <f>SUM(O11:O13)</f>
        <v>148669.3</v>
      </c>
      <c r="P10" s="4">
        <f>SUM(P11:P13)</f>
        <v>150574.1</v>
      </c>
      <c r="Q10" s="4">
        <f t="shared" si="0"/>
        <v>642701.5</v>
      </c>
      <c r="R10" s="4">
        <f t="shared" si="0"/>
        <v>642701.5</v>
      </c>
      <c r="S10" s="11"/>
    </row>
    <row r="11" spans="1:19" s="3" customFormat="1" ht="22.5" customHeight="1">
      <c r="A11" s="63"/>
      <c r="B11" s="62"/>
      <c r="C11" s="63"/>
      <c r="D11" s="63" t="s">
        <v>68</v>
      </c>
      <c r="E11" s="1" t="s">
        <v>13</v>
      </c>
      <c r="F11" s="1" t="s">
        <v>13</v>
      </c>
      <c r="G11" s="1" t="s">
        <v>13</v>
      </c>
      <c r="H11" s="1" t="s">
        <v>13</v>
      </c>
      <c r="I11" s="2" t="s">
        <v>16</v>
      </c>
      <c r="J11" s="4">
        <f>J16+J39+J52+J101+J204+J229</f>
        <v>2698.5</v>
      </c>
      <c r="K11" s="4">
        <f>K16+K39+K52+K101+K204+K229</f>
        <v>2975.4</v>
      </c>
      <c r="L11" s="4">
        <f>L16+L39+L52+L101+L204+L229+L95+L96+L97+L99+L98+L100</f>
        <v>5613.1</v>
      </c>
      <c r="M11" s="4">
        <f>M16+M39+M52+M101+M204+M229+M95+M96+M97+M99+M98+M100</f>
        <v>6990</v>
      </c>
      <c r="N11" s="4">
        <f>N16+N39+N52+N101+N204+N229+N95+N96+N97+N99+N98+N100</f>
        <v>3165.5</v>
      </c>
      <c r="O11" s="4">
        <f>O16+O39+O52+O101+O204+O229+O95+O96+O97+O99+O98+O100</f>
        <v>3300.8</v>
      </c>
      <c r="P11" s="4">
        <f>P16+P39+P52+P101+P204+P229+P95+P96+P97+P99+P98+P100</f>
        <v>3300.8</v>
      </c>
      <c r="Q11" s="4">
        <f>Q16+Q39+Q52+Q101+Q204+Q229</f>
        <v>14895</v>
      </c>
      <c r="R11" s="4">
        <f>R16+R39+R52+R101+R204+R229</f>
        <v>14895</v>
      </c>
      <c r="S11" s="11"/>
    </row>
    <row r="12" spans="1:20" s="3" customFormat="1" ht="22.5" customHeight="1">
      <c r="A12" s="63"/>
      <c r="B12" s="62"/>
      <c r="C12" s="63"/>
      <c r="D12" s="63"/>
      <c r="E12" s="1" t="s">
        <v>13</v>
      </c>
      <c r="F12" s="1" t="s">
        <v>13</v>
      </c>
      <c r="G12" s="1" t="s">
        <v>13</v>
      </c>
      <c r="H12" s="1" t="s">
        <v>13</v>
      </c>
      <c r="I12" s="2" t="s">
        <v>17</v>
      </c>
      <c r="J12" s="4">
        <f>J17+J40+J53+J102+J103+J104+J107+J108+J109+J110+J116+J117+J118+J120+J111+J112+J113+J114+J115</f>
        <v>115068.3</v>
      </c>
      <c r="K12" s="4">
        <f>K17+K40+K53+K102+K103+K104+K107+K108+K109+K110+K116+K117+K118+K120+K111+K112+K113+K114+K115+K105+K106</f>
        <v>110912.59999999999</v>
      </c>
      <c r="L12" s="4">
        <f>L17+L40+L53+L102+L103+L104+L107+L108+L109+L110+L116+L117+L118+L120+L111+L112+L113+L114+L115+L105+L106+L124+L125+L122</f>
        <v>183043.80000000002</v>
      </c>
      <c r="M12" s="4">
        <f>M17+M40+M53+M102+M103+M104+M107+M108+M109+M110+M116+M117+M118+M120+M111+M112+M113+M114+M115+M105+M106+M124+M125+M122+M119+M121+M123</f>
        <v>156872.6</v>
      </c>
      <c r="N12" s="4">
        <f>N17+N40+N53+N102+N103+N104+N107+N108+N109+N110+N116+N117+N118+N120+N111+N112+N113+N114+N115+N105+N106+N124+N125+N122</f>
        <v>84945.8</v>
      </c>
      <c r="O12" s="4">
        <f>O17+O40+O53+O102+O103+O104+O107+O108+O109+O110+O116+O117+O118+O120+O111+O112+O113+O114+O115+O105+O106+O124+O125+O122</f>
        <v>80156.5</v>
      </c>
      <c r="P12" s="4">
        <f>P17+P40+P53+P102+P103+P104+P107+P108+P109+P110+P116+P117+P118+P120+P111+P112+P113+P114+P115+P105+P106+P124+P125+P122</f>
        <v>82061.3</v>
      </c>
      <c r="Q12" s="4">
        <f>Q17+Q40+Q53+Q102+Q103+Q104+Q107+Q108+Q109+Q110+Q116+Q117+Q118+Q120</f>
        <v>410306.5</v>
      </c>
      <c r="R12" s="4">
        <f>R17+R40+R53+R102+R103+R104+R107+R108+R109+R110+R116+R117+R118+R120</f>
        <v>410306.5</v>
      </c>
      <c r="S12" s="11"/>
      <c r="T12" s="11"/>
    </row>
    <row r="13" spans="1:19" s="3" customFormat="1" ht="33" customHeight="1">
      <c r="A13" s="63"/>
      <c r="B13" s="62"/>
      <c r="C13" s="63"/>
      <c r="D13" s="63"/>
      <c r="E13" s="1" t="s">
        <v>13</v>
      </c>
      <c r="F13" s="1" t="s">
        <v>13</v>
      </c>
      <c r="G13" s="1" t="s">
        <v>13</v>
      </c>
      <c r="H13" s="1" t="s">
        <v>13</v>
      </c>
      <c r="I13" s="2" t="s">
        <v>84</v>
      </c>
      <c r="J13" s="4">
        <v>75496.4</v>
      </c>
      <c r="K13" s="4">
        <v>75746.3</v>
      </c>
      <c r="L13" s="4">
        <f>L41+L54+L61+L62+L63+L64+L65+L66+L67+L127+L128+L130+L131+L132+L206+L231</f>
        <v>83953.29999999999</v>
      </c>
      <c r="M13" s="4">
        <f aca="true" t="shared" si="1" ref="M13:R13">M41+M54+M61+M62+M63+M64+M65+M66+M67+M127+M128+M130+M131+M132+M206+M231+M18+M126+M153+M19</f>
        <v>88204.6</v>
      </c>
      <c r="N13" s="4">
        <f t="shared" si="1"/>
        <v>65212</v>
      </c>
      <c r="O13" s="4">
        <f t="shared" si="1"/>
        <v>65212</v>
      </c>
      <c r="P13" s="4">
        <f t="shared" si="1"/>
        <v>65212</v>
      </c>
      <c r="Q13" s="4">
        <f t="shared" si="1"/>
        <v>217500</v>
      </c>
      <c r="R13" s="4">
        <f t="shared" si="1"/>
        <v>217500</v>
      </c>
      <c r="S13" s="11"/>
    </row>
    <row r="14" spans="1:18" ht="24.75" customHeight="1">
      <c r="A14" s="54" t="s">
        <v>86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s="18" customFormat="1" ht="14.25" customHeight="1">
      <c r="A15" s="46" t="s">
        <v>18</v>
      </c>
      <c r="B15" s="68" t="s">
        <v>69</v>
      </c>
      <c r="C15" s="68" t="s">
        <v>19</v>
      </c>
      <c r="D15" s="16" t="s">
        <v>13</v>
      </c>
      <c r="E15" s="16" t="s">
        <v>13</v>
      </c>
      <c r="F15" s="16" t="s">
        <v>13</v>
      </c>
      <c r="G15" s="16" t="s">
        <v>20</v>
      </c>
      <c r="H15" s="16" t="s">
        <v>13</v>
      </c>
      <c r="I15" s="17" t="s">
        <v>15</v>
      </c>
      <c r="J15" s="9">
        <f>SUM(J16:J19)</f>
        <v>0</v>
      </c>
      <c r="K15" s="9">
        <f>SUM(K16:K19)</f>
        <v>0</v>
      </c>
      <c r="L15" s="9">
        <f>SUM(L16:L19)</f>
        <v>0</v>
      </c>
      <c r="M15" s="9">
        <f aca="true" t="shared" si="2" ref="M15:R15">M16+M17+M18+M19</f>
        <v>500</v>
      </c>
      <c r="N15" s="9">
        <f t="shared" si="2"/>
        <v>500</v>
      </c>
      <c r="O15" s="9">
        <f t="shared" si="2"/>
        <v>500</v>
      </c>
      <c r="P15" s="9">
        <f t="shared" si="2"/>
        <v>500</v>
      </c>
      <c r="Q15" s="9">
        <f t="shared" si="2"/>
        <v>2500</v>
      </c>
      <c r="R15" s="9">
        <f t="shared" si="2"/>
        <v>2500</v>
      </c>
    </row>
    <row r="16" spans="1:18" s="18" customFormat="1" ht="26.25" customHeight="1">
      <c r="A16" s="46"/>
      <c r="B16" s="46"/>
      <c r="C16" s="46"/>
      <c r="D16" s="46" t="s">
        <v>68</v>
      </c>
      <c r="E16" s="16" t="s">
        <v>13</v>
      </c>
      <c r="F16" s="16" t="s">
        <v>13</v>
      </c>
      <c r="G16" s="16" t="s">
        <v>13</v>
      </c>
      <c r="H16" s="16" t="s">
        <v>13</v>
      </c>
      <c r="I16" s="17" t="s">
        <v>16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spans="1:18" s="18" customFormat="1" ht="22.5">
      <c r="A17" s="46"/>
      <c r="B17" s="46"/>
      <c r="C17" s="46"/>
      <c r="D17" s="46"/>
      <c r="E17" s="16" t="s">
        <v>13</v>
      </c>
      <c r="F17" s="16" t="s">
        <v>13</v>
      </c>
      <c r="G17" s="16" t="s">
        <v>13</v>
      </c>
      <c r="H17" s="16" t="s">
        <v>13</v>
      </c>
      <c r="I17" s="17" t="s">
        <v>21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1:18" s="18" customFormat="1" ht="12.75">
      <c r="A18" s="46"/>
      <c r="B18" s="46"/>
      <c r="C18" s="46"/>
      <c r="D18" s="46"/>
      <c r="E18" s="16">
        <v>903</v>
      </c>
      <c r="F18" s="16">
        <v>1003</v>
      </c>
      <c r="G18" s="16" t="s">
        <v>23</v>
      </c>
      <c r="H18" s="16">
        <v>244</v>
      </c>
      <c r="I18" s="56" t="s">
        <v>84</v>
      </c>
      <c r="J18" s="9">
        <v>0</v>
      </c>
      <c r="K18" s="9">
        <v>0</v>
      </c>
      <c r="L18" s="9">
        <v>0</v>
      </c>
      <c r="M18" s="9">
        <f>M27</f>
        <v>115.2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1:18" s="18" customFormat="1" ht="67.5" customHeight="1">
      <c r="A19" s="46"/>
      <c r="B19" s="46"/>
      <c r="C19" s="46"/>
      <c r="D19" s="46"/>
      <c r="E19" s="16">
        <v>992</v>
      </c>
      <c r="F19" s="19" t="s">
        <v>22</v>
      </c>
      <c r="G19" s="16" t="s">
        <v>23</v>
      </c>
      <c r="H19" s="16">
        <v>870</v>
      </c>
      <c r="I19" s="57"/>
      <c r="J19" s="9">
        <f>J23</f>
        <v>0</v>
      </c>
      <c r="K19" s="9">
        <f>K23</f>
        <v>0</v>
      </c>
      <c r="L19" s="9">
        <f>L23</f>
        <v>0</v>
      </c>
      <c r="M19" s="9">
        <f>M28</f>
        <v>384.8</v>
      </c>
      <c r="N19" s="9">
        <v>500</v>
      </c>
      <c r="O19" s="9">
        <v>500</v>
      </c>
      <c r="P19" s="9">
        <v>500</v>
      </c>
      <c r="Q19" s="9">
        <v>2500</v>
      </c>
      <c r="R19" s="9">
        <v>2500</v>
      </c>
    </row>
    <row r="20" spans="1:18" ht="13.5" customHeight="1">
      <c r="A20" s="53" t="s">
        <v>24</v>
      </c>
      <c r="B20" s="53" t="s">
        <v>25</v>
      </c>
      <c r="C20" s="45"/>
      <c r="D20" s="44" t="s">
        <v>68</v>
      </c>
      <c r="E20" s="8" t="s">
        <v>13</v>
      </c>
      <c r="F20" s="8" t="s">
        <v>13</v>
      </c>
      <c r="G20" s="8" t="s">
        <v>13</v>
      </c>
      <c r="H20" s="8" t="s">
        <v>13</v>
      </c>
      <c r="I20" s="20" t="s">
        <v>15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</row>
    <row r="21" spans="1:18" ht="22.5">
      <c r="A21" s="53"/>
      <c r="B21" s="53"/>
      <c r="C21" s="45"/>
      <c r="D21" s="45"/>
      <c r="E21" s="8" t="s">
        <v>13</v>
      </c>
      <c r="F21" s="8" t="s">
        <v>13</v>
      </c>
      <c r="G21" s="8" t="s">
        <v>13</v>
      </c>
      <c r="H21" s="8" t="s">
        <v>13</v>
      </c>
      <c r="I21" s="20" t="s">
        <v>16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</row>
    <row r="22" spans="1:18" ht="22.5">
      <c r="A22" s="53"/>
      <c r="B22" s="53"/>
      <c r="C22" s="45"/>
      <c r="D22" s="45"/>
      <c r="E22" s="8" t="s">
        <v>13</v>
      </c>
      <c r="F22" s="8" t="s">
        <v>13</v>
      </c>
      <c r="G22" s="8" t="s">
        <v>13</v>
      </c>
      <c r="H22" s="8" t="s">
        <v>13</v>
      </c>
      <c r="I22" s="20" t="s">
        <v>17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</row>
    <row r="23" spans="1:18" ht="33.75">
      <c r="A23" s="53"/>
      <c r="B23" s="53"/>
      <c r="C23" s="45"/>
      <c r="D23" s="45"/>
      <c r="E23" s="8" t="s">
        <v>13</v>
      </c>
      <c r="F23" s="8" t="s">
        <v>13</v>
      </c>
      <c r="G23" s="8" t="s">
        <v>13</v>
      </c>
      <c r="H23" s="8" t="s">
        <v>13</v>
      </c>
      <c r="I23" s="20" t="s">
        <v>84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</row>
    <row r="24" spans="1:18" ht="14.25" customHeight="1">
      <c r="A24" s="53" t="s">
        <v>26</v>
      </c>
      <c r="B24" s="53" t="s">
        <v>104</v>
      </c>
      <c r="C24" s="45"/>
      <c r="D24" s="44" t="s">
        <v>131</v>
      </c>
      <c r="E24" s="8" t="s">
        <v>13</v>
      </c>
      <c r="F24" s="8" t="s">
        <v>13</v>
      </c>
      <c r="G24" s="8" t="s">
        <v>13</v>
      </c>
      <c r="H24" s="8" t="s">
        <v>13</v>
      </c>
      <c r="I24" s="20" t="s">
        <v>15</v>
      </c>
      <c r="J24" s="5">
        <f aca="true" t="shared" si="3" ref="J24:R24">SUM(J25:J28)</f>
        <v>0</v>
      </c>
      <c r="K24" s="5">
        <v>0</v>
      </c>
      <c r="L24" s="5">
        <f t="shared" si="3"/>
        <v>500</v>
      </c>
      <c r="M24" s="5">
        <f t="shared" si="3"/>
        <v>500</v>
      </c>
      <c r="N24" s="5">
        <f t="shared" si="3"/>
        <v>500</v>
      </c>
      <c r="O24" s="5">
        <f t="shared" si="3"/>
        <v>500</v>
      </c>
      <c r="P24" s="5">
        <f t="shared" si="3"/>
        <v>500</v>
      </c>
      <c r="Q24" s="5">
        <f t="shared" si="3"/>
        <v>2500</v>
      </c>
      <c r="R24" s="5">
        <f t="shared" si="3"/>
        <v>2500</v>
      </c>
    </row>
    <row r="25" spans="1:18" ht="22.5">
      <c r="A25" s="53"/>
      <c r="B25" s="53"/>
      <c r="C25" s="45"/>
      <c r="D25" s="45"/>
      <c r="E25" s="8" t="s">
        <v>13</v>
      </c>
      <c r="F25" s="8" t="s">
        <v>13</v>
      </c>
      <c r="G25" s="8" t="s">
        <v>13</v>
      </c>
      <c r="H25" s="8" t="s">
        <v>13</v>
      </c>
      <c r="I25" s="20" t="s">
        <v>16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</row>
    <row r="26" spans="1:18" ht="22.5">
      <c r="A26" s="53"/>
      <c r="B26" s="53"/>
      <c r="C26" s="45"/>
      <c r="D26" s="45"/>
      <c r="E26" s="8" t="s">
        <v>13</v>
      </c>
      <c r="F26" s="8" t="s">
        <v>13</v>
      </c>
      <c r="G26" s="8" t="s">
        <v>13</v>
      </c>
      <c r="H26" s="8" t="s">
        <v>13</v>
      </c>
      <c r="I26" s="20" t="s">
        <v>17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</row>
    <row r="27" spans="1:18" ht="12.75">
      <c r="A27" s="53"/>
      <c r="B27" s="53"/>
      <c r="C27" s="45"/>
      <c r="D27" s="45"/>
      <c r="E27" s="8">
        <v>903</v>
      </c>
      <c r="F27" s="8">
        <v>1003</v>
      </c>
      <c r="G27" s="8" t="s">
        <v>23</v>
      </c>
      <c r="H27" s="8">
        <v>240</v>
      </c>
      <c r="I27" s="47" t="s">
        <v>84</v>
      </c>
      <c r="J27" s="5">
        <v>0</v>
      </c>
      <c r="K27" s="5">
        <v>0</v>
      </c>
      <c r="L27" s="5">
        <v>0</v>
      </c>
      <c r="M27" s="5">
        <v>115.2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</row>
    <row r="28" spans="1:18" ht="55.5" customHeight="1">
      <c r="A28" s="53"/>
      <c r="B28" s="53"/>
      <c r="C28" s="45"/>
      <c r="D28" s="45"/>
      <c r="E28" s="8">
        <v>992</v>
      </c>
      <c r="F28" s="21" t="s">
        <v>22</v>
      </c>
      <c r="G28" s="8" t="s">
        <v>23</v>
      </c>
      <c r="H28" s="8">
        <v>870</v>
      </c>
      <c r="I28" s="49"/>
      <c r="J28" s="5">
        <v>0</v>
      </c>
      <c r="K28" s="5">
        <v>0</v>
      </c>
      <c r="L28" s="5">
        <v>500</v>
      </c>
      <c r="M28" s="5">
        <v>384.8</v>
      </c>
      <c r="N28" s="5">
        <v>500</v>
      </c>
      <c r="O28" s="5">
        <v>500</v>
      </c>
      <c r="P28" s="5">
        <v>500</v>
      </c>
      <c r="Q28" s="5">
        <v>2500</v>
      </c>
      <c r="R28" s="5">
        <v>2500</v>
      </c>
    </row>
    <row r="29" spans="1:18" ht="19.5" customHeight="1">
      <c r="A29" s="53" t="s">
        <v>27</v>
      </c>
      <c r="B29" s="53" t="s">
        <v>70</v>
      </c>
      <c r="C29" s="45"/>
      <c r="D29" s="44" t="s">
        <v>68</v>
      </c>
      <c r="E29" s="8" t="s">
        <v>13</v>
      </c>
      <c r="F29" s="8" t="s">
        <v>13</v>
      </c>
      <c r="G29" s="8" t="s">
        <v>13</v>
      </c>
      <c r="H29" s="8" t="s">
        <v>13</v>
      </c>
      <c r="I29" s="20" t="s">
        <v>15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18" ht="27.75" customHeight="1">
      <c r="A30" s="53"/>
      <c r="B30" s="53"/>
      <c r="C30" s="45"/>
      <c r="D30" s="45"/>
      <c r="E30" s="8" t="s">
        <v>13</v>
      </c>
      <c r="F30" s="8" t="s">
        <v>13</v>
      </c>
      <c r="G30" s="8" t="s">
        <v>13</v>
      </c>
      <c r="H30" s="8" t="s">
        <v>13</v>
      </c>
      <c r="I30" s="20" t="s">
        <v>16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</row>
    <row r="31" spans="1:18" ht="27.75" customHeight="1">
      <c r="A31" s="53"/>
      <c r="B31" s="53"/>
      <c r="C31" s="45"/>
      <c r="D31" s="45"/>
      <c r="E31" s="8" t="s">
        <v>13</v>
      </c>
      <c r="F31" s="8" t="s">
        <v>13</v>
      </c>
      <c r="G31" s="8" t="s">
        <v>13</v>
      </c>
      <c r="H31" s="8" t="s">
        <v>13</v>
      </c>
      <c r="I31" s="20" t="s">
        <v>17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</row>
    <row r="32" spans="1:18" ht="38.25" customHeight="1">
      <c r="A32" s="53"/>
      <c r="B32" s="53"/>
      <c r="C32" s="45"/>
      <c r="D32" s="45"/>
      <c r="E32" s="8" t="s">
        <v>13</v>
      </c>
      <c r="F32" s="8" t="s">
        <v>13</v>
      </c>
      <c r="G32" s="8" t="s">
        <v>13</v>
      </c>
      <c r="H32" s="8" t="s">
        <v>13</v>
      </c>
      <c r="I32" s="20" t="s">
        <v>84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</row>
    <row r="33" spans="1:18" ht="14.25" customHeight="1">
      <c r="A33" s="53" t="s">
        <v>28</v>
      </c>
      <c r="B33" s="53" t="s">
        <v>105</v>
      </c>
      <c r="C33" s="45"/>
      <c r="D33" s="44" t="s">
        <v>68</v>
      </c>
      <c r="E33" s="8" t="s">
        <v>13</v>
      </c>
      <c r="F33" s="8" t="s">
        <v>13</v>
      </c>
      <c r="G33" s="8" t="s">
        <v>13</v>
      </c>
      <c r="H33" s="8" t="s">
        <v>13</v>
      </c>
      <c r="I33" s="20" t="s">
        <v>15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</row>
    <row r="34" spans="1:18" ht="22.5">
      <c r="A34" s="53"/>
      <c r="B34" s="53"/>
      <c r="C34" s="45"/>
      <c r="D34" s="45"/>
      <c r="E34" s="8" t="s">
        <v>13</v>
      </c>
      <c r="F34" s="8" t="s">
        <v>13</v>
      </c>
      <c r="G34" s="8" t="s">
        <v>13</v>
      </c>
      <c r="H34" s="8" t="s">
        <v>13</v>
      </c>
      <c r="I34" s="20" t="s">
        <v>16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</row>
    <row r="35" spans="1:18" ht="22.5">
      <c r="A35" s="53"/>
      <c r="B35" s="53"/>
      <c r="C35" s="45"/>
      <c r="D35" s="45"/>
      <c r="E35" s="8" t="s">
        <v>13</v>
      </c>
      <c r="F35" s="8" t="s">
        <v>13</v>
      </c>
      <c r="G35" s="8" t="s">
        <v>13</v>
      </c>
      <c r="H35" s="8" t="s">
        <v>13</v>
      </c>
      <c r="I35" s="20" t="s">
        <v>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37.5" customHeight="1">
      <c r="A36" s="53"/>
      <c r="B36" s="53"/>
      <c r="C36" s="45"/>
      <c r="D36" s="45"/>
      <c r="E36" s="8" t="s">
        <v>13</v>
      </c>
      <c r="F36" s="8" t="s">
        <v>13</v>
      </c>
      <c r="G36" s="8" t="s">
        <v>13</v>
      </c>
      <c r="H36" s="8" t="s">
        <v>13</v>
      </c>
      <c r="I36" s="20" t="s">
        <v>84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25.5" customHeight="1">
      <c r="A37" s="54" t="s">
        <v>85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18" s="18" customFormat="1" ht="14.25" customHeight="1">
      <c r="A38" s="55" t="s">
        <v>29</v>
      </c>
      <c r="B38" s="55" t="s">
        <v>109</v>
      </c>
      <c r="C38" s="55" t="s">
        <v>108</v>
      </c>
      <c r="D38" s="46" t="s">
        <v>68</v>
      </c>
      <c r="E38" s="16" t="s">
        <v>13</v>
      </c>
      <c r="F38" s="16" t="s">
        <v>13</v>
      </c>
      <c r="G38" s="16" t="s">
        <v>30</v>
      </c>
      <c r="H38" s="16" t="s">
        <v>13</v>
      </c>
      <c r="I38" s="17" t="s">
        <v>15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</row>
    <row r="39" spans="1:18" s="18" customFormat="1" ht="22.5">
      <c r="A39" s="55"/>
      <c r="B39" s="55"/>
      <c r="C39" s="55"/>
      <c r="D39" s="55"/>
      <c r="E39" s="16" t="s">
        <v>13</v>
      </c>
      <c r="F39" s="16" t="s">
        <v>13</v>
      </c>
      <c r="G39" s="16" t="s">
        <v>13</v>
      </c>
      <c r="H39" s="16" t="s">
        <v>13</v>
      </c>
      <c r="I39" s="17" t="s">
        <v>16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spans="1:18" s="18" customFormat="1" ht="22.5">
      <c r="A40" s="55"/>
      <c r="B40" s="55"/>
      <c r="C40" s="55"/>
      <c r="D40" s="55"/>
      <c r="E40" s="16" t="s">
        <v>13</v>
      </c>
      <c r="F40" s="16" t="s">
        <v>13</v>
      </c>
      <c r="G40" s="16" t="s">
        <v>13</v>
      </c>
      <c r="H40" s="16" t="s">
        <v>13</v>
      </c>
      <c r="I40" s="17" t="s">
        <v>21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1" spans="1:18" s="18" customFormat="1" ht="46.5" customHeight="1">
      <c r="A41" s="55"/>
      <c r="B41" s="55"/>
      <c r="C41" s="55"/>
      <c r="D41" s="55"/>
      <c r="E41" s="16" t="s">
        <v>13</v>
      </c>
      <c r="F41" s="16" t="s">
        <v>13</v>
      </c>
      <c r="G41" s="16" t="s">
        <v>13</v>
      </c>
      <c r="H41" s="16" t="s">
        <v>13</v>
      </c>
      <c r="I41" s="17" t="s">
        <v>84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</row>
    <row r="42" spans="1:18" ht="14.25" customHeight="1">
      <c r="A42" s="45" t="s">
        <v>31</v>
      </c>
      <c r="B42" s="45" t="s">
        <v>71</v>
      </c>
      <c r="C42" s="45"/>
      <c r="D42" s="44" t="s">
        <v>68</v>
      </c>
      <c r="E42" s="8" t="s">
        <v>13</v>
      </c>
      <c r="F42" s="8" t="s">
        <v>13</v>
      </c>
      <c r="G42" s="8" t="s">
        <v>13</v>
      </c>
      <c r="H42" s="8" t="s">
        <v>13</v>
      </c>
      <c r="I42" s="20" t="s">
        <v>15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</row>
    <row r="43" spans="1:18" ht="22.5">
      <c r="A43" s="45"/>
      <c r="B43" s="45"/>
      <c r="C43" s="45"/>
      <c r="D43" s="45"/>
      <c r="E43" s="8" t="s">
        <v>13</v>
      </c>
      <c r="F43" s="8" t="s">
        <v>13</v>
      </c>
      <c r="G43" s="8" t="s">
        <v>13</v>
      </c>
      <c r="H43" s="8" t="s">
        <v>13</v>
      </c>
      <c r="I43" s="20" t="s">
        <v>16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</row>
    <row r="44" spans="1:18" ht="22.5">
      <c r="A44" s="45"/>
      <c r="B44" s="45"/>
      <c r="C44" s="45"/>
      <c r="D44" s="45"/>
      <c r="E44" s="8" t="s">
        <v>13</v>
      </c>
      <c r="F44" s="8" t="s">
        <v>13</v>
      </c>
      <c r="G44" s="8" t="s">
        <v>13</v>
      </c>
      <c r="H44" s="8" t="s">
        <v>13</v>
      </c>
      <c r="I44" s="20" t="s">
        <v>17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</row>
    <row r="45" spans="1:18" ht="33.75">
      <c r="A45" s="45"/>
      <c r="B45" s="45"/>
      <c r="C45" s="45"/>
      <c r="D45" s="45"/>
      <c r="E45" s="8" t="s">
        <v>13</v>
      </c>
      <c r="F45" s="8" t="s">
        <v>13</v>
      </c>
      <c r="G45" s="8" t="s">
        <v>13</v>
      </c>
      <c r="H45" s="8" t="s">
        <v>13</v>
      </c>
      <c r="I45" s="20" t="s">
        <v>84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</row>
    <row r="46" spans="1:18" ht="14.25" customHeight="1">
      <c r="A46" s="45" t="s">
        <v>32</v>
      </c>
      <c r="B46" s="45" t="s">
        <v>72</v>
      </c>
      <c r="C46" s="45"/>
      <c r="D46" s="44" t="s">
        <v>68</v>
      </c>
      <c r="E46" s="8" t="s">
        <v>13</v>
      </c>
      <c r="F46" s="8" t="s">
        <v>13</v>
      </c>
      <c r="G46" s="8" t="s">
        <v>13</v>
      </c>
      <c r="H46" s="8" t="s">
        <v>13</v>
      </c>
      <c r="I46" s="20" t="s">
        <v>15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</row>
    <row r="47" spans="1:18" ht="21" customHeight="1">
      <c r="A47" s="45"/>
      <c r="B47" s="45"/>
      <c r="C47" s="45"/>
      <c r="D47" s="45"/>
      <c r="E47" s="8" t="s">
        <v>13</v>
      </c>
      <c r="F47" s="8" t="s">
        <v>13</v>
      </c>
      <c r="G47" s="8" t="s">
        <v>13</v>
      </c>
      <c r="H47" s="8" t="s">
        <v>13</v>
      </c>
      <c r="I47" s="20" t="s">
        <v>16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</row>
    <row r="48" spans="1:18" ht="21" customHeight="1">
      <c r="A48" s="45"/>
      <c r="B48" s="45"/>
      <c r="C48" s="45"/>
      <c r="D48" s="45"/>
      <c r="E48" s="8" t="s">
        <v>13</v>
      </c>
      <c r="F48" s="8" t="s">
        <v>13</v>
      </c>
      <c r="G48" s="8" t="s">
        <v>13</v>
      </c>
      <c r="H48" s="8" t="s">
        <v>13</v>
      </c>
      <c r="I48" s="20" t="s">
        <v>17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</row>
    <row r="49" spans="1:18" ht="33.75" customHeight="1">
      <c r="A49" s="45"/>
      <c r="B49" s="45"/>
      <c r="C49" s="45"/>
      <c r="D49" s="45"/>
      <c r="E49" s="8" t="s">
        <v>13</v>
      </c>
      <c r="F49" s="8" t="s">
        <v>13</v>
      </c>
      <c r="G49" s="8" t="s">
        <v>13</v>
      </c>
      <c r="H49" s="8" t="s">
        <v>13</v>
      </c>
      <c r="I49" s="20" t="s">
        <v>84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</row>
    <row r="50" spans="1:18" ht="23.25" customHeight="1">
      <c r="A50" s="54" t="s">
        <v>85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</row>
    <row r="51" spans="1:18" s="18" customFormat="1" ht="18" customHeight="1">
      <c r="A51" s="55" t="s">
        <v>33</v>
      </c>
      <c r="B51" s="68" t="s">
        <v>107</v>
      </c>
      <c r="C51" s="68" t="s">
        <v>90</v>
      </c>
      <c r="D51" s="46" t="s">
        <v>115</v>
      </c>
      <c r="E51" s="16" t="s">
        <v>13</v>
      </c>
      <c r="F51" s="16" t="s">
        <v>13</v>
      </c>
      <c r="G51" s="16" t="s">
        <v>34</v>
      </c>
      <c r="H51" s="16" t="s">
        <v>13</v>
      </c>
      <c r="I51" s="17" t="s">
        <v>15</v>
      </c>
      <c r="J51" s="9">
        <f aca="true" t="shared" si="4" ref="J51:R51">SUM(J52:J67)</f>
        <v>4019.6999999999994</v>
      </c>
      <c r="K51" s="9">
        <f t="shared" si="4"/>
        <v>14002.5</v>
      </c>
      <c r="L51" s="9">
        <f t="shared" si="4"/>
        <v>16493.699999999997</v>
      </c>
      <c r="M51" s="9">
        <f t="shared" si="4"/>
        <v>22171.7</v>
      </c>
      <c r="N51" s="9">
        <f t="shared" si="4"/>
        <v>0</v>
      </c>
      <c r="O51" s="9">
        <f t="shared" si="4"/>
        <v>0</v>
      </c>
      <c r="P51" s="9">
        <f t="shared" si="4"/>
        <v>0</v>
      </c>
      <c r="Q51" s="9">
        <f t="shared" si="4"/>
        <v>0</v>
      </c>
      <c r="R51" s="9">
        <f t="shared" si="4"/>
        <v>0</v>
      </c>
    </row>
    <row r="52" spans="1:18" s="18" customFormat="1" ht="26.25" customHeight="1">
      <c r="A52" s="55"/>
      <c r="B52" s="68"/>
      <c r="C52" s="68"/>
      <c r="D52" s="46"/>
      <c r="E52" s="16" t="s">
        <v>13</v>
      </c>
      <c r="F52" s="16" t="s">
        <v>13</v>
      </c>
      <c r="G52" s="16" t="s">
        <v>13</v>
      </c>
      <c r="H52" s="16" t="s">
        <v>13</v>
      </c>
      <c r="I52" s="17" t="s">
        <v>16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</row>
    <row r="53" spans="1:18" s="18" customFormat="1" ht="26.25" customHeight="1">
      <c r="A53" s="55"/>
      <c r="B53" s="68"/>
      <c r="C53" s="68"/>
      <c r="D53" s="46"/>
      <c r="E53" s="16"/>
      <c r="F53" s="16"/>
      <c r="G53" s="16"/>
      <c r="H53" s="16"/>
      <c r="I53" s="17" t="s">
        <v>17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s="18" customFormat="1" ht="12.75" customHeight="1">
      <c r="A54" s="55"/>
      <c r="B54" s="68"/>
      <c r="C54" s="68"/>
      <c r="D54" s="46"/>
      <c r="E54" s="16">
        <v>903</v>
      </c>
      <c r="F54" s="19" t="s">
        <v>88</v>
      </c>
      <c r="G54" s="16" t="s">
        <v>87</v>
      </c>
      <c r="H54" s="16">
        <v>830</v>
      </c>
      <c r="I54" s="56" t="s">
        <v>84</v>
      </c>
      <c r="J54" s="9">
        <f>J75</f>
        <v>2116.7</v>
      </c>
      <c r="K54" s="9">
        <f>K75</f>
        <v>1213</v>
      </c>
      <c r="L54" s="9">
        <f>L75</f>
        <v>289.2</v>
      </c>
      <c r="M54" s="9">
        <f>M75</f>
        <v>124.4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</row>
    <row r="55" spans="1:18" s="18" customFormat="1" ht="12.75" customHeight="1">
      <c r="A55" s="55"/>
      <c r="B55" s="68"/>
      <c r="C55" s="68"/>
      <c r="D55" s="46"/>
      <c r="E55" s="16">
        <v>903</v>
      </c>
      <c r="F55" s="19" t="s">
        <v>88</v>
      </c>
      <c r="G55" s="16" t="s">
        <v>87</v>
      </c>
      <c r="H55" s="16">
        <v>850</v>
      </c>
      <c r="I55" s="57"/>
      <c r="J55" s="9">
        <f>J76</f>
        <v>290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</row>
    <row r="56" spans="1:18" s="18" customFormat="1" ht="13.5" customHeight="1">
      <c r="A56" s="55"/>
      <c r="B56" s="68"/>
      <c r="C56" s="68"/>
      <c r="D56" s="46"/>
      <c r="E56" s="16">
        <v>903</v>
      </c>
      <c r="F56" s="19" t="s">
        <v>114</v>
      </c>
      <c r="G56" s="16" t="s">
        <v>87</v>
      </c>
      <c r="H56" s="16">
        <v>240</v>
      </c>
      <c r="I56" s="57"/>
      <c r="J56" s="9">
        <v>0</v>
      </c>
      <c r="K56" s="9">
        <f>K77</f>
        <v>68.3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</row>
    <row r="57" spans="1:18" s="18" customFormat="1" ht="14.25" customHeight="1">
      <c r="A57" s="55"/>
      <c r="B57" s="68"/>
      <c r="C57" s="68"/>
      <c r="D57" s="46"/>
      <c r="E57" s="16">
        <v>903</v>
      </c>
      <c r="F57" s="19" t="s">
        <v>114</v>
      </c>
      <c r="G57" s="16" t="s">
        <v>87</v>
      </c>
      <c r="H57" s="16">
        <v>830</v>
      </c>
      <c r="I57" s="57"/>
      <c r="J57" s="9">
        <v>0</v>
      </c>
      <c r="K57" s="9">
        <f>K78</f>
        <v>7.2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</row>
    <row r="58" spans="1:18" s="18" customFormat="1" ht="14.25" customHeight="1">
      <c r="A58" s="55"/>
      <c r="B58" s="68"/>
      <c r="C58" s="68"/>
      <c r="D58" s="46"/>
      <c r="E58" s="16">
        <v>903</v>
      </c>
      <c r="F58" s="19" t="s">
        <v>89</v>
      </c>
      <c r="G58" s="16" t="s">
        <v>87</v>
      </c>
      <c r="H58" s="16">
        <v>240</v>
      </c>
      <c r="I58" s="57"/>
      <c r="J58" s="9">
        <f>J79</f>
        <v>540.6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</row>
    <row r="59" spans="1:18" s="18" customFormat="1" ht="14.25" customHeight="1">
      <c r="A59" s="55"/>
      <c r="B59" s="68"/>
      <c r="C59" s="68"/>
      <c r="D59" s="46"/>
      <c r="E59" s="16">
        <v>903</v>
      </c>
      <c r="F59" s="19" t="s">
        <v>89</v>
      </c>
      <c r="G59" s="16" t="s">
        <v>87</v>
      </c>
      <c r="H59" s="16">
        <v>540</v>
      </c>
      <c r="I59" s="57"/>
      <c r="J59" s="9">
        <f>J80</f>
        <v>1000</v>
      </c>
      <c r="K59" s="9">
        <f>K80</f>
        <v>3235.5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</row>
    <row r="60" spans="1:18" s="18" customFormat="1" ht="14.25" customHeight="1">
      <c r="A60" s="55"/>
      <c r="B60" s="68"/>
      <c r="C60" s="68"/>
      <c r="D60" s="46"/>
      <c r="E60" s="16">
        <v>903</v>
      </c>
      <c r="F60" s="19" t="s">
        <v>89</v>
      </c>
      <c r="G60" s="16" t="s">
        <v>87</v>
      </c>
      <c r="H60" s="16">
        <v>830</v>
      </c>
      <c r="I60" s="57"/>
      <c r="J60" s="9">
        <f>J81</f>
        <v>36.2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</row>
    <row r="61" spans="1:18" s="18" customFormat="1" ht="14.25" customHeight="1">
      <c r="A61" s="55"/>
      <c r="B61" s="68"/>
      <c r="C61" s="68"/>
      <c r="D61" s="46"/>
      <c r="E61" s="16">
        <v>903</v>
      </c>
      <c r="F61" s="19" t="s">
        <v>98</v>
      </c>
      <c r="G61" s="16" t="s">
        <v>87</v>
      </c>
      <c r="H61" s="16">
        <v>240</v>
      </c>
      <c r="I61" s="57"/>
      <c r="J61" s="9">
        <v>0</v>
      </c>
      <c r="K61" s="9">
        <v>0</v>
      </c>
      <c r="L61" s="9">
        <f>L82</f>
        <v>354</v>
      </c>
      <c r="M61" s="9">
        <f aca="true" t="shared" si="5" ref="M61:R61">M82</f>
        <v>0</v>
      </c>
      <c r="N61" s="9">
        <f t="shared" si="5"/>
        <v>0</v>
      </c>
      <c r="O61" s="9">
        <f t="shared" si="5"/>
        <v>0</v>
      </c>
      <c r="P61" s="9">
        <f t="shared" si="5"/>
        <v>0</v>
      </c>
      <c r="Q61" s="9">
        <f t="shared" si="5"/>
        <v>0</v>
      </c>
      <c r="R61" s="9">
        <f t="shared" si="5"/>
        <v>0</v>
      </c>
    </row>
    <row r="62" spans="1:18" s="18" customFormat="1" ht="14.25" customHeight="1">
      <c r="A62" s="55"/>
      <c r="B62" s="68"/>
      <c r="C62" s="68"/>
      <c r="D62" s="46"/>
      <c r="E62" s="16">
        <v>903</v>
      </c>
      <c r="F62" s="19" t="s">
        <v>98</v>
      </c>
      <c r="G62" s="16" t="s">
        <v>87</v>
      </c>
      <c r="H62" s="16">
        <v>410</v>
      </c>
      <c r="I62" s="57"/>
      <c r="J62" s="9">
        <v>0</v>
      </c>
      <c r="K62" s="9">
        <v>0</v>
      </c>
      <c r="L62" s="9">
        <f>L83</f>
        <v>2916.2</v>
      </c>
      <c r="M62" s="9">
        <f aca="true" t="shared" si="6" ref="M62:R62">M83</f>
        <v>18142</v>
      </c>
      <c r="N62" s="9">
        <f t="shared" si="6"/>
        <v>0</v>
      </c>
      <c r="O62" s="9">
        <f t="shared" si="6"/>
        <v>0</v>
      </c>
      <c r="P62" s="9">
        <f t="shared" si="6"/>
        <v>0</v>
      </c>
      <c r="Q62" s="9">
        <f t="shared" si="6"/>
        <v>0</v>
      </c>
      <c r="R62" s="9">
        <f t="shared" si="6"/>
        <v>0</v>
      </c>
    </row>
    <row r="63" spans="1:18" s="18" customFormat="1" ht="14.25" customHeight="1">
      <c r="A63" s="55"/>
      <c r="B63" s="68"/>
      <c r="C63" s="68"/>
      <c r="D63" s="46"/>
      <c r="E63" s="16">
        <v>903</v>
      </c>
      <c r="F63" s="19" t="s">
        <v>98</v>
      </c>
      <c r="G63" s="16" t="s">
        <v>87</v>
      </c>
      <c r="H63" s="16">
        <v>830</v>
      </c>
      <c r="I63" s="57"/>
      <c r="J63" s="9">
        <v>0</v>
      </c>
      <c r="K63" s="9">
        <v>0</v>
      </c>
      <c r="L63" s="9">
        <f>L84</f>
        <v>309.8</v>
      </c>
      <c r="M63" s="9">
        <f aca="true" t="shared" si="7" ref="M63:R63">M84</f>
        <v>175</v>
      </c>
      <c r="N63" s="9">
        <f t="shared" si="7"/>
        <v>0</v>
      </c>
      <c r="O63" s="9">
        <f t="shared" si="7"/>
        <v>0</v>
      </c>
      <c r="P63" s="9">
        <f t="shared" si="7"/>
        <v>0</v>
      </c>
      <c r="Q63" s="9">
        <f t="shared" si="7"/>
        <v>0</v>
      </c>
      <c r="R63" s="9">
        <f t="shared" si="7"/>
        <v>0</v>
      </c>
    </row>
    <row r="64" spans="1:18" s="18" customFormat="1" ht="14.25" customHeight="1">
      <c r="A64" s="55"/>
      <c r="B64" s="68"/>
      <c r="C64" s="68"/>
      <c r="D64" s="46"/>
      <c r="E64" s="16">
        <v>974</v>
      </c>
      <c r="F64" s="19" t="s">
        <v>97</v>
      </c>
      <c r="G64" s="16" t="s">
        <v>87</v>
      </c>
      <c r="H64" s="16">
        <v>830</v>
      </c>
      <c r="I64" s="57"/>
      <c r="J64" s="9">
        <f>J85</f>
        <v>36.2</v>
      </c>
      <c r="K64" s="9">
        <v>9478.5</v>
      </c>
      <c r="L64" s="9">
        <v>0</v>
      </c>
      <c r="M64" s="9">
        <v>0</v>
      </c>
      <c r="N64" s="9">
        <f>N67+N71+N88</f>
        <v>0</v>
      </c>
      <c r="O64" s="9">
        <f>O67+O71+O88</f>
        <v>0</v>
      </c>
      <c r="P64" s="9">
        <f>P67+P71+P88</f>
        <v>0</v>
      </c>
      <c r="Q64" s="9">
        <f>Q67+Q71+Q88</f>
        <v>0</v>
      </c>
      <c r="R64" s="9">
        <f>R67+R71+R88</f>
        <v>0</v>
      </c>
    </row>
    <row r="65" spans="1:18" s="18" customFormat="1" ht="14.25" customHeight="1">
      <c r="A65" s="55"/>
      <c r="B65" s="68"/>
      <c r="C65" s="68"/>
      <c r="D65" s="46"/>
      <c r="E65" s="16">
        <v>903</v>
      </c>
      <c r="F65" s="19" t="s">
        <v>130</v>
      </c>
      <c r="G65" s="16" t="s">
        <v>87</v>
      </c>
      <c r="H65" s="16">
        <v>410</v>
      </c>
      <c r="I65" s="57"/>
      <c r="J65" s="9">
        <v>0</v>
      </c>
      <c r="K65" s="9">
        <v>0</v>
      </c>
      <c r="L65" s="9">
        <f>L86</f>
        <v>395.3</v>
      </c>
      <c r="M65" s="9">
        <f aca="true" t="shared" si="8" ref="M65:R65">M86</f>
        <v>0</v>
      </c>
      <c r="N65" s="9">
        <f t="shared" si="8"/>
        <v>0</v>
      </c>
      <c r="O65" s="9">
        <f t="shared" si="8"/>
        <v>0</v>
      </c>
      <c r="P65" s="9">
        <f t="shared" si="8"/>
        <v>0</v>
      </c>
      <c r="Q65" s="9">
        <f t="shared" si="8"/>
        <v>0</v>
      </c>
      <c r="R65" s="9">
        <f t="shared" si="8"/>
        <v>0</v>
      </c>
    </row>
    <row r="66" spans="1:18" s="18" customFormat="1" ht="14.25" customHeight="1">
      <c r="A66" s="55"/>
      <c r="B66" s="68"/>
      <c r="C66" s="68"/>
      <c r="D66" s="46"/>
      <c r="E66" s="16">
        <v>903</v>
      </c>
      <c r="F66" s="19" t="s">
        <v>130</v>
      </c>
      <c r="G66" s="16" t="s">
        <v>87</v>
      </c>
      <c r="H66" s="16">
        <v>831</v>
      </c>
      <c r="I66" s="57"/>
      <c r="J66" s="9">
        <v>0</v>
      </c>
      <c r="K66" s="9">
        <v>0</v>
      </c>
      <c r="L66" s="9">
        <f>L87</f>
        <v>10.9</v>
      </c>
      <c r="M66" s="9">
        <f aca="true" t="shared" si="9" ref="M66:R66">M87</f>
        <v>0</v>
      </c>
      <c r="N66" s="9">
        <f t="shared" si="9"/>
        <v>0</v>
      </c>
      <c r="O66" s="9">
        <f t="shared" si="9"/>
        <v>0</v>
      </c>
      <c r="P66" s="9">
        <f t="shared" si="9"/>
        <v>0</v>
      </c>
      <c r="Q66" s="9">
        <f t="shared" si="9"/>
        <v>0</v>
      </c>
      <c r="R66" s="9">
        <f t="shared" si="9"/>
        <v>0</v>
      </c>
    </row>
    <row r="67" spans="1:18" s="18" customFormat="1" ht="13.5" customHeight="1">
      <c r="A67" s="55"/>
      <c r="B67" s="68"/>
      <c r="C67" s="68"/>
      <c r="D67" s="46"/>
      <c r="E67" s="16">
        <v>903</v>
      </c>
      <c r="F67" s="19" t="s">
        <v>126</v>
      </c>
      <c r="G67" s="16" t="s">
        <v>87</v>
      </c>
      <c r="H67" s="16">
        <v>540</v>
      </c>
      <c r="I67" s="69"/>
      <c r="J67" s="9">
        <f>J88</f>
        <v>0</v>
      </c>
      <c r="K67" s="9">
        <v>0</v>
      </c>
      <c r="L67" s="9">
        <f>L88</f>
        <v>12218.3</v>
      </c>
      <c r="M67" s="9">
        <f>M88</f>
        <v>3730.3</v>
      </c>
      <c r="N67" s="9">
        <f>N68+N72+N89</f>
        <v>0</v>
      </c>
      <c r="O67" s="9">
        <f>O68+O72+O89</f>
        <v>0</v>
      </c>
      <c r="P67" s="9">
        <f>P68+P72+P89</f>
        <v>0</v>
      </c>
      <c r="Q67" s="9">
        <f>Q68+Q72+Q89</f>
        <v>0</v>
      </c>
      <c r="R67" s="9">
        <f>R68+R72+R89</f>
        <v>0</v>
      </c>
    </row>
    <row r="68" spans="1:18" ht="14.25" customHeight="1">
      <c r="A68" s="45" t="s">
        <v>35</v>
      </c>
      <c r="B68" s="53" t="s">
        <v>73</v>
      </c>
      <c r="C68" s="45"/>
      <c r="D68" s="44" t="s">
        <v>68</v>
      </c>
      <c r="E68" s="8" t="s">
        <v>13</v>
      </c>
      <c r="F68" s="8" t="s">
        <v>13</v>
      </c>
      <c r="G68" s="8" t="s">
        <v>13</v>
      </c>
      <c r="H68" s="8" t="s">
        <v>13</v>
      </c>
      <c r="I68" s="20" t="s">
        <v>15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</row>
    <row r="69" spans="1:18" ht="22.5">
      <c r="A69" s="45"/>
      <c r="B69" s="45"/>
      <c r="C69" s="45"/>
      <c r="D69" s="45"/>
      <c r="E69" s="8" t="s">
        <v>13</v>
      </c>
      <c r="F69" s="8" t="s">
        <v>13</v>
      </c>
      <c r="G69" s="8" t="s">
        <v>13</v>
      </c>
      <c r="H69" s="8" t="s">
        <v>13</v>
      </c>
      <c r="I69" s="20" t="s">
        <v>16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</row>
    <row r="70" spans="1:18" ht="22.5">
      <c r="A70" s="45"/>
      <c r="B70" s="45"/>
      <c r="C70" s="45"/>
      <c r="D70" s="45"/>
      <c r="E70" s="8" t="s">
        <v>13</v>
      </c>
      <c r="F70" s="8" t="s">
        <v>13</v>
      </c>
      <c r="G70" s="8" t="s">
        <v>13</v>
      </c>
      <c r="H70" s="8" t="s">
        <v>13</v>
      </c>
      <c r="I70" s="20" t="s">
        <v>21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</row>
    <row r="71" spans="1:18" ht="37.5" customHeight="1">
      <c r="A71" s="45"/>
      <c r="B71" s="45"/>
      <c r="C71" s="45"/>
      <c r="D71" s="45"/>
      <c r="E71" s="8" t="s">
        <v>13</v>
      </c>
      <c r="F71" s="8" t="s">
        <v>13</v>
      </c>
      <c r="G71" s="8" t="s">
        <v>13</v>
      </c>
      <c r="H71" s="8" t="s">
        <v>13</v>
      </c>
      <c r="I71" s="20" t="s">
        <v>84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</row>
    <row r="72" spans="1:18" ht="14.25" customHeight="1">
      <c r="A72" s="45" t="s">
        <v>36</v>
      </c>
      <c r="B72" s="45" t="s">
        <v>74</v>
      </c>
      <c r="C72" s="45"/>
      <c r="D72" s="44" t="s">
        <v>115</v>
      </c>
      <c r="E72" s="8" t="s">
        <v>13</v>
      </c>
      <c r="F72" s="8" t="s">
        <v>13</v>
      </c>
      <c r="G72" s="8" t="s">
        <v>13</v>
      </c>
      <c r="H72" s="8" t="s">
        <v>13</v>
      </c>
      <c r="I72" s="20" t="s">
        <v>15</v>
      </c>
      <c r="J72" s="5">
        <f aca="true" t="shared" si="10" ref="J72:R72">SUM(J73:J88)</f>
        <v>4019.6999999999994</v>
      </c>
      <c r="K72" s="5">
        <f t="shared" si="10"/>
        <v>14002.5</v>
      </c>
      <c r="L72" s="5">
        <f t="shared" si="10"/>
        <v>16493.699999999997</v>
      </c>
      <c r="M72" s="5">
        <f t="shared" si="10"/>
        <v>22171.7</v>
      </c>
      <c r="N72" s="5">
        <f t="shared" si="10"/>
        <v>0</v>
      </c>
      <c r="O72" s="5">
        <f t="shared" si="10"/>
        <v>0</v>
      </c>
      <c r="P72" s="5">
        <f t="shared" si="10"/>
        <v>0</v>
      </c>
      <c r="Q72" s="5">
        <f t="shared" si="10"/>
        <v>0</v>
      </c>
      <c r="R72" s="5">
        <f t="shared" si="10"/>
        <v>0</v>
      </c>
    </row>
    <row r="73" spans="1:18" ht="22.5">
      <c r="A73" s="45"/>
      <c r="B73" s="45"/>
      <c r="C73" s="45"/>
      <c r="D73" s="45"/>
      <c r="E73" s="8" t="s">
        <v>13</v>
      </c>
      <c r="F73" s="8" t="s">
        <v>13</v>
      </c>
      <c r="G73" s="8" t="s">
        <v>13</v>
      </c>
      <c r="H73" s="8" t="s">
        <v>13</v>
      </c>
      <c r="I73" s="20" t="s">
        <v>16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</row>
    <row r="74" spans="1:18" ht="22.5">
      <c r="A74" s="45"/>
      <c r="B74" s="45"/>
      <c r="C74" s="45"/>
      <c r="D74" s="45"/>
      <c r="E74" s="8" t="s">
        <v>13</v>
      </c>
      <c r="F74" s="8" t="s">
        <v>13</v>
      </c>
      <c r="G74" s="8" t="s">
        <v>13</v>
      </c>
      <c r="H74" s="8" t="s">
        <v>13</v>
      </c>
      <c r="I74" s="20" t="s">
        <v>21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</row>
    <row r="75" spans="1:18" ht="12.75" customHeight="1">
      <c r="A75" s="45"/>
      <c r="B75" s="45"/>
      <c r="C75" s="45"/>
      <c r="D75" s="45"/>
      <c r="E75" s="8">
        <v>903</v>
      </c>
      <c r="F75" s="21" t="s">
        <v>88</v>
      </c>
      <c r="G75" s="8" t="s">
        <v>87</v>
      </c>
      <c r="H75" s="8">
        <v>830</v>
      </c>
      <c r="I75" s="50" t="s">
        <v>84</v>
      </c>
      <c r="J75" s="5">
        <v>2116.7</v>
      </c>
      <c r="K75" s="5">
        <v>1213</v>
      </c>
      <c r="L75" s="5">
        <v>289.2</v>
      </c>
      <c r="M75" s="5">
        <v>124.4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</row>
    <row r="76" spans="1:18" ht="12.75">
      <c r="A76" s="45"/>
      <c r="B76" s="45"/>
      <c r="C76" s="45"/>
      <c r="D76" s="45"/>
      <c r="E76" s="8">
        <v>903</v>
      </c>
      <c r="F76" s="21" t="s">
        <v>88</v>
      </c>
      <c r="G76" s="8" t="s">
        <v>87</v>
      </c>
      <c r="H76" s="8">
        <v>850</v>
      </c>
      <c r="I76" s="51"/>
      <c r="J76" s="5">
        <v>290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</row>
    <row r="77" spans="1:18" ht="12.75">
      <c r="A77" s="45"/>
      <c r="B77" s="45"/>
      <c r="C77" s="45"/>
      <c r="D77" s="45"/>
      <c r="E77" s="8">
        <v>903</v>
      </c>
      <c r="F77" s="21" t="s">
        <v>114</v>
      </c>
      <c r="G77" s="8" t="s">
        <v>87</v>
      </c>
      <c r="H77" s="8">
        <v>240</v>
      </c>
      <c r="I77" s="51"/>
      <c r="J77" s="5">
        <v>0</v>
      </c>
      <c r="K77" s="5">
        <v>68.3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</row>
    <row r="78" spans="1:18" ht="12.75">
      <c r="A78" s="45"/>
      <c r="B78" s="45"/>
      <c r="C78" s="45"/>
      <c r="D78" s="45"/>
      <c r="E78" s="8">
        <v>903</v>
      </c>
      <c r="F78" s="21" t="s">
        <v>114</v>
      </c>
      <c r="G78" s="8" t="s">
        <v>87</v>
      </c>
      <c r="H78" s="8">
        <v>830</v>
      </c>
      <c r="I78" s="51"/>
      <c r="J78" s="5">
        <v>0</v>
      </c>
      <c r="K78" s="5">
        <v>7.2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</row>
    <row r="79" spans="1:18" ht="12.75">
      <c r="A79" s="45"/>
      <c r="B79" s="45"/>
      <c r="C79" s="45"/>
      <c r="D79" s="45"/>
      <c r="E79" s="8">
        <v>903</v>
      </c>
      <c r="F79" s="21" t="s">
        <v>89</v>
      </c>
      <c r="G79" s="8" t="s">
        <v>87</v>
      </c>
      <c r="H79" s="8">
        <v>240</v>
      </c>
      <c r="I79" s="51"/>
      <c r="J79" s="5">
        <v>540.6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</row>
    <row r="80" spans="1:18" ht="12.75">
      <c r="A80" s="45"/>
      <c r="B80" s="45"/>
      <c r="C80" s="45"/>
      <c r="D80" s="45"/>
      <c r="E80" s="8">
        <v>903</v>
      </c>
      <c r="F80" s="21" t="s">
        <v>89</v>
      </c>
      <c r="G80" s="8" t="s">
        <v>87</v>
      </c>
      <c r="H80" s="8">
        <v>540</v>
      </c>
      <c r="I80" s="51"/>
      <c r="J80" s="5">
        <v>1000</v>
      </c>
      <c r="K80" s="5">
        <v>3235.5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</row>
    <row r="81" spans="1:18" ht="12.75">
      <c r="A81" s="45"/>
      <c r="B81" s="45"/>
      <c r="C81" s="45"/>
      <c r="D81" s="45"/>
      <c r="E81" s="8">
        <v>903</v>
      </c>
      <c r="F81" s="21" t="s">
        <v>89</v>
      </c>
      <c r="G81" s="8" t="s">
        <v>87</v>
      </c>
      <c r="H81" s="8">
        <v>830</v>
      </c>
      <c r="I81" s="51"/>
      <c r="J81" s="24">
        <v>36.2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</row>
    <row r="82" spans="1:18" ht="12.75">
      <c r="A82" s="45"/>
      <c r="B82" s="45"/>
      <c r="C82" s="45"/>
      <c r="D82" s="45"/>
      <c r="E82" s="8">
        <v>903</v>
      </c>
      <c r="F82" s="21" t="s">
        <v>98</v>
      </c>
      <c r="G82" s="8" t="s">
        <v>87</v>
      </c>
      <c r="H82" s="8">
        <v>240</v>
      </c>
      <c r="I82" s="51"/>
      <c r="J82" s="24">
        <v>0</v>
      </c>
      <c r="K82" s="5">
        <v>0</v>
      </c>
      <c r="L82" s="5">
        <v>354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</row>
    <row r="83" spans="1:18" ht="12.75">
      <c r="A83" s="45"/>
      <c r="B83" s="45"/>
      <c r="C83" s="45"/>
      <c r="D83" s="45"/>
      <c r="E83" s="8">
        <v>903</v>
      </c>
      <c r="F83" s="21" t="s">
        <v>98</v>
      </c>
      <c r="G83" s="8" t="s">
        <v>87</v>
      </c>
      <c r="H83" s="8">
        <v>410</v>
      </c>
      <c r="I83" s="51"/>
      <c r="J83" s="24">
        <v>0</v>
      </c>
      <c r="K83" s="5">
        <v>0</v>
      </c>
      <c r="L83" s="5">
        <v>2916.2</v>
      </c>
      <c r="M83" s="5">
        <v>18142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</row>
    <row r="84" spans="1:18" ht="12.75">
      <c r="A84" s="45"/>
      <c r="B84" s="45"/>
      <c r="C84" s="45"/>
      <c r="D84" s="45"/>
      <c r="E84" s="8">
        <v>903</v>
      </c>
      <c r="F84" s="21" t="s">
        <v>98</v>
      </c>
      <c r="G84" s="8" t="s">
        <v>87</v>
      </c>
      <c r="H84" s="8">
        <v>830</v>
      </c>
      <c r="I84" s="51"/>
      <c r="J84" s="24">
        <v>0</v>
      </c>
      <c r="K84" s="5">
        <v>0</v>
      </c>
      <c r="L84" s="5">
        <v>309.8</v>
      </c>
      <c r="M84" s="5">
        <v>175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</row>
    <row r="85" spans="1:18" ht="12.75">
      <c r="A85" s="45"/>
      <c r="B85" s="45"/>
      <c r="C85" s="45"/>
      <c r="D85" s="45"/>
      <c r="E85" s="8">
        <v>974</v>
      </c>
      <c r="F85" s="21" t="s">
        <v>97</v>
      </c>
      <c r="G85" s="8" t="s">
        <v>87</v>
      </c>
      <c r="H85" s="8">
        <v>830</v>
      </c>
      <c r="I85" s="51"/>
      <c r="J85" s="24">
        <v>36.2</v>
      </c>
      <c r="K85" s="5">
        <v>9478.5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</row>
    <row r="86" spans="1:18" ht="12.75">
      <c r="A86" s="45"/>
      <c r="B86" s="45"/>
      <c r="C86" s="45"/>
      <c r="D86" s="45"/>
      <c r="E86" s="8">
        <v>903</v>
      </c>
      <c r="F86" s="21" t="s">
        <v>130</v>
      </c>
      <c r="G86" s="8" t="s">
        <v>87</v>
      </c>
      <c r="H86" s="8">
        <v>410</v>
      </c>
      <c r="I86" s="51"/>
      <c r="J86" s="24">
        <v>0</v>
      </c>
      <c r="K86" s="5">
        <v>0</v>
      </c>
      <c r="L86" s="5">
        <v>395.3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</row>
    <row r="87" spans="1:18" ht="12.75">
      <c r="A87" s="45"/>
      <c r="B87" s="45"/>
      <c r="C87" s="45"/>
      <c r="D87" s="45"/>
      <c r="E87" s="8">
        <v>903</v>
      </c>
      <c r="F87" s="21" t="s">
        <v>130</v>
      </c>
      <c r="G87" s="8" t="s">
        <v>87</v>
      </c>
      <c r="H87" s="8">
        <v>831</v>
      </c>
      <c r="I87" s="51"/>
      <c r="J87" s="24">
        <v>0</v>
      </c>
      <c r="K87" s="5">
        <v>0</v>
      </c>
      <c r="L87" s="5">
        <v>10.9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</row>
    <row r="88" spans="1:18" ht="18" customHeight="1">
      <c r="A88" s="45"/>
      <c r="B88" s="45"/>
      <c r="C88" s="45"/>
      <c r="D88" s="45"/>
      <c r="E88" s="8">
        <v>903</v>
      </c>
      <c r="F88" s="21" t="s">
        <v>126</v>
      </c>
      <c r="G88" s="8" t="s">
        <v>87</v>
      </c>
      <c r="H88" s="8">
        <v>540</v>
      </c>
      <c r="I88" s="52"/>
      <c r="J88" s="24">
        <v>0</v>
      </c>
      <c r="K88" s="5">
        <v>0</v>
      </c>
      <c r="L88" s="5">
        <v>12218.3</v>
      </c>
      <c r="M88" s="5">
        <v>3730.3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</row>
    <row r="89" spans="1:18" ht="14.25" customHeight="1">
      <c r="A89" s="45" t="s">
        <v>37</v>
      </c>
      <c r="B89" s="45" t="s">
        <v>75</v>
      </c>
      <c r="C89" s="45"/>
      <c r="D89" s="44" t="s">
        <v>68</v>
      </c>
      <c r="E89" s="8" t="s">
        <v>13</v>
      </c>
      <c r="F89" s="8" t="s">
        <v>13</v>
      </c>
      <c r="G89" s="8" t="s">
        <v>13</v>
      </c>
      <c r="H89" s="8" t="s">
        <v>13</v>
      </c>
      <c r="I89" s="20" t="s">
        <v>15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</row>
    <row r="90" spans="1:18" ht="22.5">
      <c r="A90" s="45"/>
      <c r="B90" s="45"/>
      <c r="C90" s="45"/>
      <c r="D90" s="45"/>
      <c r="E90" s="8" t="s">
        <v>13</v>
      </c>
      <c r="F90" s="8" t="s">
        <v>13</v>
      </c>
      <c r="G90" s="8" t="s">
        <v>13</v>
      </c>
      <c r="H90" s="8" t="s">
        <v>13</v>
      </c>
      <c r="I90" s="20" t="s">
        <v>16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</row>
    <row r="91" spans="1:18" ht="22.5">
      <c r="A91" s="45"/>
      <c r="B91" s="45"/>
      <c r="C91" s="45"/>
      <c r="D91" s="45"/>
      <c r="E91" s="8" t="s">
        <v>13</v>
      </c>
      <c r="F91" s="8" t="s">
        <v>13</v>
      </c>
      <c r="G91" s="8" t="s">
        <v>13</v>
      </c>
      <c r="H91" s="8" t="s">
        <v>13</v>
      </c>
      <c r="I91" s="20" t="s">
        <v>21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</row>
    <row r="92" spans="1:18" ht="38.25" customHeight="1">
      <c r="A92" s="45"/>
      <c r="B92" s="45"/>
      <c r="C92" s="45"/>
      <c r="D92" s="45"/>
      <c r="E92" s="8" t="s">
        <v>13</v>
      </c>
      <c r="F92" s="8" t="s">
        <v>13</v>
      </c>
      <c r="G92" s="8" t="s">
        <v>13</v>
      </c>
      <c r="H92" s="8" t="s">
        <v>13</v>
      </c>
      <c r="I92" s="20" t="s">
        <v>84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</row>
    <row r="93" spans="1:18" ht="19.5" customHeight="1">
      <c r="A93" s="54" t="s">
        <v>85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</row>
    <row r="94" spans="1:19" s="18" customFormat="1" ht="19.5" customHeight="1">
      <c r="A94" s="70" t="s">
        <v>38</v>
      </c>
      <c r="B94" s="56" t="s">
        <v>111</v>
      </c>
      <c r="C94" s="56" t="s">
        <v>120</v>
      </c>
      <c r="D94" s="56" t="s">
        <v>116</v>
      </c>
      <c r="E94" s="16" t="s">
        <v>13</v>
      </c>
      <c r="F94" s="16" t="s">
        <v>13</v>
      </c>
      <c r="G94" s="16" t="s">
        <v>39</v>
      </c>
      <c r="H94" s="16" t="s">
        <v>13</v>
      </c>
      <c r="I94" s="17" t="s">
        <v>15</v>
      </c>
      <c r="J94" s="9">
        <f>SUM(J101:J131)</f>
        <v>189243.5</v>
      </c>
      <c r="K94" s="9">
        <f>SUM(K101:K131)</f>
        <v>175631.80000000002</v>
      </c>
      <c r="L94" s="9">
        <f>SUM(L95:L132)</f>
        <v>256116.5</v>
      </c>
      <c r="M94" s="9">
        <f>SUM(M95:M132)</f>
        <v>229395.5</v>
      </c>
      <c r="N94" s="9">
        <f>SUM(N101:N131)</f>
        <v>152823.3</v>
      </c>
      <c r="O94" s="9">
        <f>SUM(O101:O131)</f>
        <v>148169.3</v>
      </c>
      <c r="P94" s="9">
        <f>SUM(P101:P131)</f>
        <v>150074.09999999998</v>
      </c>
      <c r="Q94" s="9">
        <f>SUM(Q101:Q131)</f>
        <v>640201.5</v>
      </c>
      <c r="R94" s="9">
        <f>SUM(R101:R131)</f>
        <v>640201.5</v>
      </c>
      <c r="S94" s="25"/>
    </row>
    <row r="95" spans="1:19" s="18" customFormat="1" ht="17.25" customHeight="1">
      <c r="A95" s="71"/>
      <c r="B95" s="57"/>
      <c r="C95" s="57"/>
      <c r="D95" s="57"/>
      <c r="E95" s="16">
        <v>903</v>
      </c>
      <c r="F95" s="19" t="s">
        <v>94</v>
      </c>
      <c r="G95" s="16" t="s">
        <v>127</v>
      </c>
      <c r="H95" s="16">
        <v>120</v>
      </c>
      <c r="I95" s="70" t="s">
        <v>16</v>
      </c>
      <c r="J95" s="9">
        <f>J175</f>
        <v>0</v>
      </c>
      <c r="K95" s="9">
        <f>K175</f>
        <v>0</v>
      </c>
      <c r="L95" s="9">
        <f>L175</f>
        <v>1113.7</v>
      </c>
      <c r="M95" s="9">
        <f aca="true" t="shared" si="11" ref="M95:R95">M175</f>
        <v>1620.4</v>
      </c>
      <c r="N95" s="9">
        <f t="shared" si="11"/>
        <v>0</v>
      </c>
      <c r="O95" s="9">
        <f t="shared" si="11"/>
        <v>0</v>
      </c>
      <c r="P95" s="9">
        <f t="shared" si="11"/>
        <v>0</v>
      </c>
      <c r="Q95" s="9">
        <f t="shared" si="11"/>
        <v>0</v>
      </c>
      <c r="R95" s="9">
        <f t="shared" si="11"/>
        <v>0</v>
      </c>
      <c r="S95" s="25"/>
    </row>
    <row r="96" spans="1:20" s="18" customFormat="1" ht="15" customHeight="1">
      <c r="A96" s="71"/>
      <c r="B96" s="57"/>
      <c r="C96" s="57"/>
      <c r="D96" s="57"/>
      <c r="E96" s="16">
        <v>903</v>
      </c>
      <c r="F96" s="19" t="s">
        <v>42</v>
      </c>
      <c r="G96" s="16" t="s">
        <v>127</v>
      </c>
      <c r="H96" s="16">
        <v>120</v>
      </c>
      <c r="I96" s="71"/>
      <c r="J96" s="9">
        <f aca="true" t="shared" si="12" ref="J96:R100">J176</f>
        <v>0</v>
      </c>
      <c r="K96" s="9">
        <f t="shared" si="12"/>
        <v>0</v>
      </c>
      <c r="L96" s="9">
        <f t="shared" si="12"/>
        <v>37.7</v>
      </c>
      <c r="M96" s="9">
        <f t="shared" si="12"/>
        <v>0</v>
      </c>
      <c r="N96" s="9">
        <f t="shared" si="12"/>
        <v>0</v>
      </c>
      <c r="O96" s="9">
        <f t="shared" si="12"/>
        <v>0</v>
      </c>
      <c r="P96" s="9">
        <f t="shared" si="12"/>
        <v>0</v>
      </c>
      <c r="Q96" s="9">
        <f t="shared" si="12"/>
        <v>0</v>
      </c>
      <c r="R96" s="9">
        <f t="shared" si="12"/>
        <v>0</v>
      </c>
      <c r="S96" s="25"/>
      <c r="T96" s="25"/>
    </row>
    <row r="97" spans="1:19" s="18" customFormat="1" ht="15" customHeight="1">
      <c r="A97" s="71"/>
      <c r="B97" s="57"/>
      <c r="C97" s="57"/>
      <c r="D97" s="57"/>
      <c r="E97" s="16">
        <v>992</v>
      </c>
      <c r="F97" s="19" t="s">
        <v>42</v>
      </c>
      <c r="G97" s="16" t="s">
        <v>127</v>
      </c>
      <c r="H97" s="16">
        <v>120</v>
      </c>
      <c r="I97" s="71"/>
      <c r="J97" s="9">
        <f t="shared" si="12"/>
        <v>0</v>
      </c>
      <c r="K97" s="9">
        <f t="shared" si="12"/>
        <v>0</v>
      </c>
      <c r="L97" s="9">
        <f t="shared" si="12"/>
        <v>343.1</v>
      </c>
      <c r="M97" s="9">
        <f t="shared" si="12"/>
        <v>408.6</v>
      </c>
      <c r="N97" s="9">
        <f t="shared" si="12"/>
        <v>0</v>
      </c>
      <c r="O97" s="9">
        <f t="shared" si="12"/>
        <v>0</v>
      </c>
      <c r="P97" s="9">
        <f t="shared" si="12"/>
        <v>0</v>
      </c>
      <c r="Q97" s="9">
        <f t="shared" si="12"/>
        <v>0</v>
      </c>
      <c r="R97" s="9">
        <f t="shared" si="12"/>
        <v>0</v>
      </c>
      <c r="S97" s="25"/>
    </row>
    <row r="98" spans="1:20" s="18" customFormat="1" ht="14.25" customHeight="1">
      <c r="A98" s="71"/>
      <c r="B98" s="57"/>
      <c r="C98" s="57"/>
      <c r="D98" s="57"/>
      <c r="E98" s="16">
        <v>974</v>
      </c>
      <c r="F98" s="19" t="s">
        <v>96</v>
      </c>
      <c r="G98" s="16" t="s">
        <v>127</v>
      </c>
      <c r="H98" s="16">
        <v>120</v>
      </c>
      <c r="I98" s="71"/>
      <c r="J98" s="9">
        <f t="shared" si="12"/>
        <v>0</v>
      </c>
      <c r="K98" s="9">
        <f t="shared" si="12"/>
        <v>0</v>
      </c>
      <c r="L98" s="9">
        <f t="shared" si="12"/>
        <v>99.8</v>
      </c>
      <c r="M98" s="9">
        <f t="shared" si="12"/>
        <v>70</v>
      </c>
      <c r="N98" s="9">
        <f t="shared" si="12"/>
        <v>0</v>
      </c>
      <c r="O98" s="9">
        <f t="shared" si="12"/>
        <v>0</v>
      </c>
      <c r="P98" s="9">
        <f t="shared" si="12"/>
        <v>0</v>
      </c>
      <c r="Q98" s="9">
        <f t="shared" si="12"/>
        <v>0</v>
      </c>
      <c r="R98" s="9">
        <f t="shared" si="12"/>
        <v>0</v>
      </c>
      <c r="S98" s="25"/>
      <c r="T98" s="25"/>
    </row>
    <row r="99" spans="1:18" s="18" customFormat="1" ht="14.25" customHeight="1">
      <c r="A99" s="71"/>
      <c r="B99" s="57"/>
      <c r="C99" s="57"/>
      <c r="D99" s="57"/>
      <c r="E99" s="16">
        <v>957</v>
      </c>
      <c r="F99" s="19" t="s">
        <v>95</v>
      </c>
      <c r="G99" s="16" t="s">
        <v>127</v>
      </c>
      <c r="H99" s="16">
        <v>120</v>
      </c>
      <c r="I99" s="71"/>
      <c r="J99" s="9">
        <f t="shared" si="12"/>
        <v>0</v>
      </c>
      <c r="K99" s="9">
        <f t="shared" si="12"/>
        <v>0</v>
      </c>
      <c r="L99" s="9">
        <f t="shared" si="12"/>
        <v>93.9</v>
      </c>
      <c r="M99" s="9">
        <f t="shared" si="12"/>
        <v>147.9</v>
      </c>
      <c r="N99" s="9">
        <f t="shared" si="12"/>
        <v>0</v>
      </c>
      <c r="O99" s="9">
        <f t="shared" si="12"/>
        <v>0</v>
      </c>
      <c r="P99" s="9">
        <f t="shared" si="12"/>
        <v>0</v>
      </c>
      <c r="Q99" s="9">
        <f t="shared" si="12"/>
        <v>0</v>
      </c>
      <c r="R99" s="9">
        <f t="shared" si="12"/>
        <v>0</v>
      </c>
    </row>
    <row r="100" spans="1:18" s="18" customFormat="1" ht="15" customHeight="1">
      <c r="A100" s="71"/>
      <c r="B100" s="57"/>
      <c r="C100" s="57"/>
      <c r="D100" s="57"/>
      <c r="E100" s="16">
        <v>992</v>
      </c>
      <c r="F100" s="19" t="s">
        <v>126</v>
      </c>
      <c r="G100" s="16" t="s">
        <v>127</v>
      </c>
      <c r="H100" s="16">
        <v>540</v>
      </c>
      <c r="I100" s="71"/>
      <c r="J100" s="9">
        <f t="shared" si="12"/>
        <v>0</v>
      </c>
      <c r="K100" s="9">
        <f t="shared" si="12"/>
        <v>0</v>
      </c>
      <c r="L100" s="9">
        <f t="shared" si="12"/>
        <v>1125.5</v>
      </c>
      <c r="M100" s="9">
        <f t="shared" si="12"/>
        <v>1498</v>
      </c>
      <c r="N100" s="9">
        <f t="shared" si="12"/>
        <v>0</v>
      </c>
      <c r="O100" s="9">
        <f t="shared" si="12"/>
        <v>0</v>
      </c>
      <c r="P100" s="9">
        <f t="shared" si="12"/>
        <v>0</v>
      </c>
      <c r="Q100" s="9">
        <f t="shared" si="12"/>
        <v>0</v>
      </c>
      <c r="R100" s="9">
        <f t="shared" si="12"/>
        <v>0</v>
      </c>
    </row>
    <row r="101" spans="1:19" s="18" customFormat="1" ht="14.25" customHeight="1">
      <c r="A101" s="71"/>
      <c r="B101" s="57"/>
      <c r="C101" s="57"/>
      <c r="D101" s="57"/>
      <c r="E101" s="16">
        <v>992</v>
      </c>
      <c r="F101" s="19" t="s">
        <v>40</v>
      </c>
      <c r="G101" s="16" t="s">
        <v>41</v>
      </c>
      <c r="H101" s="16">
        <v>530</v>
      </c>
      <c r="I101" s="72"/>
      <c r="J101" s="9">
        <f>J145</f>
        <v>2698.5</v>
      </c>
      <c r="K101" s="9">
        <f>K134+K138+K142+K146+K150+K163+K177</f>
        <v>2975.4</v>
      </c>
      <c r="L101" s="9">
        <f aca="true" t="shared" si="13" ref="L101:R101">L134+L138+L142+L146+L150+L163</f>
        <v>2799.4</v>
      </c>
      <c r="M101" s="9">
        <f t="shared" si="13"/>
        <v>3245.1</v>
      </c>
      <c r="N101" s="9">
        <f t="shared" si="13"/>
        <v>3165.5</v>
      </c>
      <c r="O101" s="9">
        <f t="shared" si="13"/>
        <v>3300.8</v>
      </c>
      <c r="P101" s="9">
        <f t="shared" si="13"/>
        <v>3300.8</v>
      </c>
      <c r="Q101" s="9">
        <f t="shared" si="13"/>
        <v>14895</v>
      </c>
      <c r="R101" s="9">
        <f t="shared" si="13"/>
        <v>14895</v>
      </c>
      <c r="S101" s="25"/>
    </row>
    <row r="102" spans="1:18" s="18" customFormat="1" ht="14.25" customHeight="1">
      <c r="A102" s="71"/>
      <c r="B102" s="57"/>
      <c r="C102" s="57"/>
      <c r="D102" s="57"/>
      <c r="E102" s="16">
        <v>992</v>
      </c>
      <c r="F102" s="19" t="s">
        <v>42</v>
      </c>
      <c r="G102" s="16" t="s">
        <v>43</v>
      </c>
      <c r="H102" s="16">
        <v>120</v>
      </c>
      <c r="I102" s="73" t="s">
        <v>21</v>
      </c>
      <c r="J102" s="9">
        <f>J141</f>
        <v>131</v>
      </c>
      <c r="K102" s="9">
        <f aca="true" t="shared" si="14" ref="K102:R102">K141</f>
        <v>136.1</v>
      </c>
      <c r="L102" s="9">
        <f t="shared" si="14"/>
        <v>140.2</v>
      </c>
      <c r="M102" s="9">
        <f t="shared" si="14"/>
        <v>144.1</v>
      </c>
      <c r="N102" s="9">
        <f t="shared" si="14"/>
        <v>144.1</v>
      </c>
      <c r="O102" s="9">
        <f t="shared" si="14"/>
        <v>144.1</v>
      </c>
      <c r="P102" s="9">
        <f t="shared" si="14"/>
        <v>144.1</v>
      </c>
      <c r="Q102" s="9">
        <f t="shared" si="14"/>
        <v>720.5</v>
      </c>
      <c r="R102" s="9">
        <f t="shared" si="14"/>
        <v>720.5</v>
      </c>
    </row>
    <row r="103" spans="1:19" s="18" customFormat="1" ht="12.75">
      <c r="A103" s="71"/>
      <c r="B103" s="57"/>
      <c r="C103" s="57"/>
      <c r="D103" s="57"/>
      <c r="E103" s="16">
        <v>992</v>
      </c>
      <c r="F103" s="16">
        <v>1401</v>
      </c>
      <c r="G103" s="16" t="s">
        <v>44</v>
      </c>
      <c r="H103" s="16">
        <v>510</v>
      </c>
      <c r="I103" s="59"/>
      <c r="J103" s="9">
        <f>J133</f>
        <v>52572.9</v>
      </c>
      <c r="K103" s="9">
        <f>K135</f>
        <v>55715.9</v>
      </c>
      <c r="L103" s="9">
        <f aca="true" t="shared" si="15" ref="L103:R103">L135</f>
        <v>104327.2</v>
      </c>
      <c r="M103" s="9">
        <f t="shared" si="15"/>
        <v>104527.2</v>
      </c>
      <c r="N103" s="9">
        <f t="shared" si="15"/>
        <v>84801.7</v>
      </c>
      <c r="O103" s="9">
        <f t="shared" si="15"/>
        <v>80012.4</v>
      </c>
      <c r="P103" s="9">
        <f t="shared" si="15"/>
        <v>81917.2</v>
      </c>
      <c r="Q103" s="9">
        <f t="shared" si="15"/>
        <v>409586</v>
      </c>
      <c r="R103" s="9">
        <f t="shared" si="15"/>
        <v>409586</v>
      </c>
      <c r="S103" s="25"/>
    </row>
    <row r="104" spans="1:18" s="18" customFormat="1" ht="12.75">
      <c r="A104" s="71"/>
      <c r="B104" s="57"/>
      <c r="C104" s="57"/>
      <c r="D104" s="57"/>
      <c r="E104" s="16">
        <v>903</v>
      </c>
      <c r="F104" s="19" t="s">
        <v>94</v>
      </c>
      <c r="G104" s="16" t="s">
        <v>93</v>
      </c>
      <c r="H104" s="16">
        <v>120</v>
      </c>
      <c r="I104" s="59"/>
      <c r="J104" s="9">
        <f>J181</f>
        <v>1248.5</v>
      </c>
      <c r="K104" s="9">
        <f aca="true" t="shared" si="16" ref="K104:R104">K181</f>
        <v>0</v>
      </c>
      <c r="L104" s="9">
        <f t="shared" si="16"/>
        <v>0</v>
      </c>
      <c r="M104" s="9">
        <f t="shared" si="16"/>
        <v>0</v>
      </c>
      <c r="N104" s="9">
        <f t="shared" si="16"/>
        <v>0</v>
      </c>
      <c r="O104" s="9">
        <f t="shared" si="16"/>
        <v>0</v>
      </c>
      <c r="P104" s="9">
        <f t="shared" si="16"/>
        <v>0</v>
      </c>
      <c r="Q104" s="9">
        <f t="shared" si="16"/>
        <v>0</v>
      </c>
      <c r="R104" s="9">
        <f t="shared" si="16"/>
        <v>0</v>
      </c>
    </row>
    <row r="105" spans="1:18" s="18" customFormat="1" ht="12.75">
      <c r="A105" s="71"/>
      <c r="B105" s="57"/>
      <c r="C105" s="57"/>
      <c r="D105" s="57"/>
      <c r="E105" s="16">
        <v>974</v>
      </c>
      <c r="F105" s="19" t="s">
        <v>99</v>
      </c>
      <c r="G105" s="16" t="s">
        <v>119</v>
      </c>
      <c r="H105" s="16">
        <v>610</v>
      </c>
      <c r="I105" s="59"/>
      <c r="J105" s="9">
        <v>0</v>
      </c>
      <c r="K105" s="9">
        <v>130.2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</row>
    <row r="106" spans="1:20" s="18" customFormat="1" ht="12.75">
      <c r="A106" s="71"/>
      <c r="B106" s="57"/>
      <c r="C106" s="57"/>
      <c r="D106" s="57"/>
      <c r="E106" s="16">
        <v>903</v>
      </c>
      <c r="F106" s="19" t="s">
        <v>94</v>
      </c>
      <c r="G106" s="16" t="s">
        <v>119</v>
      </c>
      <c r="H106" s="16">
        <v>240</v>
      </c>
      <c r="I106" s="59"/>
      <c r="J106" s="9">
        <v>0</v>
      </c>
      <c r="K106" s="9">
        <v>753.2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T106" s="25"/>
    </row>
    <row r="107" spans="1:18" s="18" customFormat="1" ht="12.75">
      <c r="A107" s="71"/>
      <c r="B107" s="57"/>
      <c r="C107" s="57"/>
      <c r="D107" s="57"/>
      <c r="E107" s="16">
        <v>903</v>
      </c>
      <c r="F107" s="19" t="s">
        <v>42</v>
      </c>
      <c r="G107" s="16" t="s">
        <v>93</v>
      </c>
      <c r="H107" s="16">
        <v>120</v>
      </c>
      <c r="I107" s="59"/>
      <c r="J107" s="9">
        <f>J182</f>
        <v>87.9</v>
      </c>
      <c r="K107" s="9">
        <f aca="true" t="shared" si="17" ref="K107:R107">K182</f>
        <v>0</v>
      </c>
      <c r="L107" s="9">
        <f t="shared" si="17"/>
        <v>0</v>
      </c>
      <c r="M107" s="9">
        <f t="shared" si="17"/>
        <v>0</v>
      </c>
      <c r="N107" s="9">
        <f t="shared" si="17"/>
        <v>0</v>
      </c>
      <c r="O107" s="9">
        <f t="shared" si="17"/>
        <v>0</v>
      </c>
      <c r="P107" s="9">
        <f t="shared" si="17"/>
        <v>0</v>
      </c>
      <c r="Q107" s="9">
        <f t="shared" si="17"/>
        <v>0</v>
      </c>
      <c r="R107" s="9">
        <f t="shared" si="17"/>
        <v>0</v>
      </c>
    </row>
    <row r="108" spans="1:18" s="18" customFormat="1" ht="12.75">
      <c r="A108" s="71"/>
      <c r="B108" s="57"/>
      <c r="C108" s="57"/>
      <c r="D108" s="57"/>
      <c r="E108" s="16">
        <v>957</v>
      </c>
      <c r="F108" s="19" t="s">
        <v>95</v>
      </c>
      <c r="G108" s="16" t="s">
        <v>93</v>
      </c>
      <c r="H108" s="16">
        <v>120</v>
      </c>
      <c r="I108" s="59"/>
      <c r="J108" s="9">
        <f>J183</f>
        <v>99.7</v>
      </c>
      <c r="K108" s="9">
        <f aca="true" t="shared" si="18" ref="K108:R108">K183</f>
        <v>0</v>
      </c>
      <c r="L108" s="9">
        <f t="shared" si="18"/>
        <v>0</v>
      </c>
      <c r="M108" s="9">
        <f t="shared" si="18"/>
        <v>0</v>
      </c>
      <c r="N108" s="9">
        <f t="shared" si="18"/>
        <v>0</v>
      </c>
      <c r="O108" s="9">
        <f t="shared" si="18"/>
        <v>0</v>
      </c>
      <c r="P108" s="9">
        <f t="shared" si="18"/>
        <v>0</v>
      </c>
      <c r="Q108" s="9">
        <f t="shared" si="18"/>
        <v>0</v>
      </c>
      <c r="R108" s="9">
        <f t="shared" si="18"/>
        <v>0</v>
      </c>
    </row>
    <row r="109" spans="1:18" s="18" customFormat="1" ht="12.75">
      <c r="A109" s="71"/>
      <c r="B109" s="57"/>
      <c r="C109" s="57"/>
      <c r="D109" s="57"/>
      <c r="E109" s="16">
        <v>974</v>
      </c>
      <c r="F109" s="19" t="s">
        <v>96</v>
      </c>
      <c r="G109" s="16" t="s">
        <v>93</v>
      </c>
      <c r="H109" s="16">
        <v>120</v>
      </c>
      <c r="I109" s="59"/>
      <c r="J109" s="9">
        <f>J184</f>
        <v>85.4</v>
      </c>
      <c r="K109" s="9">
        <f aca="true" t="shared" si="19" ref="K109:R109">K184</f>
        <v>0</v>
      </c>
      <c r="L109" s="9">
        <f t="shared" si="19"/>
        <v>0</v>
      </c>
      <c r="M109" s="9">
        <f t="shared" si="19"/>
        <v>0</v>
      </c>
      <c r="N109" s="9">
        <f t="shared" si="19"/>
        <v>0</v>
      </c>
      <c r="O109" s="9">
        <f t="shared" si="19"/>
        <v>0</v>
      </c>
      <c r="P109" s="9">
        <f t="shared" si="19"/>
        <v>0</v>
      </c>
      <c r="Q109" s="9">
        <f t="shared" si="19"/>
        <v>0</v>
      </c>
      <c r="R109" s="9">
        <f t="shared" si="19"/>
        <v>0</v>
      </c>
    </row>
    <row r="110" spans="1:18" s="18" customFormat="1" ht="12.75">
      <c r="A110" s="71"/>
      <c r="B110" s="57"/>
      <c r="C110" s="57"/>
      <c r="D110" s="57"/>
      <c r="E110" s="16">
        <v>992</v>
      </c>
      <c r="F110" s="19" t="s">
        <v>42</v>
      </c>
      <c r="G110" s="16" t="s">
        <v>93</v>
      </c>
      <c r="H110" s="16">
        <v>120</v>
      </c>
      <c r="I110" s="59"/>
      <c r="J110" s="9">
        <f>J185</f>
        <v>567.9</v>
      </c>
      <c r="K110" s="9">
        <f aca="true" t="shared" si="20" ref="K110:R110">K185</f>
        <v>0</v>
      </c>
      <c r="L110" s="9">
        <f t="shared" si="20"/>
        <v>0</v>
      </c>
      <c r="M110" s="9">
        <f t="shared" si="20"/>
        <v>0</v>
      </c>
      <c r="N110" s="9">
        <f t="shared" si="20"/>
        <v>0</v>
      </c>
      <c r="O110" s="9">
        <f t="shared" si="20"/>
        <v>0</v>
      </c>
      <c r="P110" s="9">
        <f t="shared" si="20"/>
        <v>0</v>
      </c>
      <c r="Q110" s="9">
        <f t="shared" si="20"/>
        <v>0</v>
      </c>
      <c r="R110" s="9">
        <f t="shared" si="20"/>
        <v>0</v>
      </c>
    </row>
    <row r="111" spans="1:18" s="18" customFormat="1" ht="12.75">
      <c r="A111" s="71"/>
      <c r="B111" s="57"/>
      <c r="C111" s="57"/>
      <c r="D111" s="57"/>
      <c r="E111" s="16">
        <v>974</v>
      </c>
      <c r="F111" s="19" t="s">
        <v>98</v>
      </c>
      <c r="G111" s="16" t="s">
        <v>125</v>
      </c>
      <c r="H111" s="16">
        <v>610</v>
      </c>
      <c r="I111" s="59"/>
      <c r="J111" s="9">
        <f>J156</f>
        <v>14128.3</v>
      </c>
      <c r="K111" s="9">
        <f aca="true" t="shared" si="21" ref="K111:R111">K156</f>
        <v>9663.1</v>
      </c>
      <c r="L111" s="9">
        <f t="shared" si="21"/>
        <v>0</v>
      </c>
      <c r="M111" s="9">
        <f t="shared" si="21"/>
        <v>0</v>
      </c>
      <c r="N111" s="9">
        <f t="shared" si="21"/>
        <v>0</v>
      </c>
      <c r="O111" s="9">
        <f t="shared" si="21"/>
        <v>0</v>
      </c>
      <c r="P111" s="9">
        <f t="shared" si="21"/>
        <v>0</v>
      </c>
      <c r="Q111" s="9">
        <f t="shared" si="21"/>
        <v>0</v>
      </c>
      <c r="R111" s="9">
        <f t="shared" si="21"/>
        <v>0</v>
      </c>
    </row>
    <row r="112" spans="1:18" s="18" customFormat="1" ht="12.75">
      <c r="A112" s="71"/>
      <c r="B112" s="57"/>
      <c r="C112" s="57"/>
      <c r="D112" s="57"/>
      <c r="E112" s="16">
        <v>974</v>
      </c>
      <c r="F112" s="19" t="s">
        <v>98</v>
      </c>
      <c r="G112" s="16" t="s">
        <v>125</v>
      </c>
      <c r="H112" s="16">
        <v>620</v>
      </c>
      <c r="I112" s="59"/>
      <c r="J112" s="9">
        <f>J157</f>
        <v>1721.7</v>
      </c>
      <c r="K112" s="9">
        <f aca="true" t="shared" si="22" ref="K112:R112">K157</f>
        <v>3140.8</v>
      </c>
      <c r="L112" s="9">
        <f t="shared" si="22"/>
        <v>0</v>
      </c>
      <c r="M112" s="9">
        <f t="shared" si="22"/>
        <v>0</v>
      </c>
      <c r="N112" s="9">
        <f t="shared" si="22"/>
        <v>0</v>
      </c>
      <c r="O112" s="9">
        <f t="shared" si="22"/>
        <v>0</v>
      </c>
      <c r="P112" s="9">
        <f t="shared" si="22"/>
        <v>0</v>
      </c>
      <c r="Q112" s="9">
        <f t="shared" si="22"/>
        <v>0</v>
      </c>
      <c r="R112" s="9">
        <f t="shared" si="22"/>
        <v>0</v>
      </c>
    </row>
    <row r="113" spans="1:18" s="18" customFormat="1" ht="12.75">
      <c r="A113" s="71"/>
      <c r="B113" s="57"/>
      <c r="C113" s="57"/>
      <c r="D113" s="57"/>
      <c r="E113" s="16">
        <v>974</v>
      </c>
      <c r="F113" s="19" t="s">
        <v>97</v>
      </c>
      <c r="G113" s="16" t="s">
        <v>125</v>
      </c>
      <c r="H113" s="16">
        <v>610</v>
      </c>
      <c r="I113" s="59"/>
      <c r="J113" s="9">
        <f>J158</f>
        <v>42137.7</v>
      </c>
      <c r="K113" s="9">
        <f aca="true" t="shared" si="23" ref="K113:R113">K158</f>
        <v>40253.3</v>
      </c>
      <c r="L113" s="9">
        <f t="shared" si="23"/>
        <v>0</v>
      </c>
      <c r="M113" s="9">
        <f t="shared" si="23"/>
        <v>0</v>
      </c>
      <c r="N113" s="9">
        <f t="shared" si="23"/>
        <v>0</v>
      </c>
      <c r="O113" s="9">
        <f t="shared" si="23"/>
        <v>0</v>
      </c>
      <c r="P113" s="9">
        <f t="shared" si="23"/>
        <v>0</v>
      </c>
      <c r="Q113" s="9">
        <f t="shared" si="23"/>
        <v>0</v>
      </c>
      <c r="R113" s="9">
        <f t="shared" si="23"/>
        <v>0</v>
      </c>
    </row>
    <row r="114" spans="1:18" s="18" customFormat="1" ht="12.75">
      <c r="A114" s="71"/>
      <c r="B114" s="57"/>
      <c r="C114" s="57"/>
      <c r="D114" s="57"/>
      <c r="E114" s="16">
        <v>974</v>
      </c>
      <c r="F114" s="19" t="s">
        <v>99</v>
      </c>
      <c r="G114" s="16" t="s">
        <v>125</v>
      </c>
      <c r="H114" s="16">
        <v>610</v>
      </c>
      <c r="I114" s="59"/>
      <c r="J114" s="9">
        <f>J159</f>
        <v>2287.3</v>
      </c>
      <c r="K114" s="9">
        <f aca="true" t="shared" si="24" ref="K114:R114">K159</f>
        <v>20</v>
      </c>
      <c r="L114" s="9">
        <f t="shared" si="24"/>
        <v>0</v>
      </c>
      <c r="M114" s="9">
        <f t="shared" si="24"/>
        <v>0</v>
      </c>
      <c r="N114" s="9">
        <f t="shared" si="24"/>
        <v>0</v>
      </c>
      <c r="O114" s="9">
        <f t="shared" si="24"/>
        <v>0</v>
      </c>
      <c r="P114" s="9">
        <f t="shared" si="24"/>
        <v>0</v>
      </c>
      <c r="Q114" s="9">
        <f t="shared" si="24"/>
        <v>0</v>
      </c>
      <c r="R114" s="9">
        <f t="shared" si="24"/>
        <v>0</v>
      </c>
    </row>
    <row r="115" spans="1:18" s="18" customFormat="1" ht="12.75">
      <c r="A115" s="71"/>
      <c r="B115" s="57"/>
      <c r="C115" s="57"/>
      <c r="D115" s="57"/>
      <c r="E115" s="16">
        <v>974</v>
      </c>
      <c r="F115" s="19" t="s">
        <v>99</v>
      </c>
      <c r="G115" s="16" t="s">
        <v>125</v>
      </c>
      <c r="H115" s="16">
        <v>620</v>
      </c>
      <c r="I115" s="59"/>
      <c r="J115" s="32">
        <f>J160</f>
        <v>0</v>
      </c>
      <c r="K115" s="9">
        <f aca="true" t="shared" si="25" ref="K115:R115">K160</f>
        <v>1100</v>
      </c>
      <c r="L115" s="9">
        <f t="shared" si="25"/>
        <v>0</v>
      </c>
      <c r="M115" s="9">
        <f t="shared" si="25"/>
        <v>0</v>
      </c>
      <c r="N115" s="9">
        <f t="shared" si="25"/>
        <v>0</v>
      </c>
      <c r="O115" s="9">
        <f t="shared" si="25"/>
        <v>0</v>
      </c>
      <c r="P115" s="9">
        <f t="shared" si="25"/>
        <v>0</v>
      </c>
      <c r="Q115" s="9">
        <f t="shared" si="25"/>
        <v>0</v>
      </c>
      <c r="R115" s="9">
        <f t="shared" si="25"/>
        <v>0</v>
      </c>
    </row>
    <row r="116" spans="1:18" s="18" customFormat="1" ht="12.75">
      <c r="A116" s="71"/>
      <c r="B116" s="57"/>
      <c r="C116" s="57"/>
      <c r="D116" s="57"/>
      <c r="E116" s="16">
        <v>974</v>
      </c>
      <c r="F116" s="19" t="s">
        <v>98</v>
      </c>
      <c r="G116" s="16" t="s">
        <v>122</v>
      </c>
      <c r="H116" s="16">
        <v>610</v>
      </c>
      <c r="I116" s="59"/>
      <c r="J116" s="33">
        <f aca="true" t="shared" si="26" ref="J116:R116">J164</f>
        <v>0</v>
      </c>
      <c r="K116" s="9">
        <f t="shared" si="26"/>
        <v>0</v>
      </c>
      <c r="L116" s="9">
        <f t="shared" si="26"/>
        <v>4180.5</v>
      </c>
      <c r="M116" s="9">
        <f t="shared" si="26"/>
        <v>7552</v>
      </c>
      <c r="N116" s="9">
        <f t="shared" si="26"/>
        <v>0</v>
      </c>
      <c r="O116" s="9">
        <f t="shared" si="26"/>
        <v>0</v>
      </c>
      <c r="P116" s="9">
        <f t="shared" si="26"/>
        <v>0</v>
      </c>
      <c r="Q116" s="9">
        <f t="shared" si="26"/>
        <v>0</v>
      </c>
      <c r="R116" s="9">
        <f t="shared" si="26"/>
        <v>0</v>
      </c>
    </row>
    <row r="117" spans="1:18" s="18" customFormat="1" ht="12.75">
      <c r="A117" s="71"/>
      <c r="B117" s="57"/>
      <c r="C117" s="57"/>
      <c r="D117" s="57"/>
      <c r="E117" s="16">
        <v>974</v>
      </c>
      <c r="F117" s="19" t="s">
        <v>98</v>
      </c>
      <c r="G117" s="16" t="s">
        <v>122</v>
      </c>
      <c r="H117" s="16">
        <v>620</v>
      </c>
      <c r="I117" s="59"/>
      <c r="J117" s="9">
        <f aca="true" t="shared" si="27" ref="J117:R117">J165</f>
        <v>0</v>
      </c>
      <c r="K117" s="9">
        <f t="shared" si="27"/>
        <v>0</v>
      </c>
      <c r="L117" s="9">
        <f t="shared" si="27"/>
        <v>3795.5</v>
      </c>
      <c r="M117" s="9">
        <f t="shared" si="27"/>
        <v>0</v>
      </c>
      <c r="N117" s="9">
        <f t="shared" si="27"/>
        <v>0</v>
      </c>
      <c r="O117" s="9">
        <f t="shared" si="27"/>
        <v>0</v>
      </c>
      <c r="P117" s="9">
        <f t="shared" si="27"/>
        <v>0</v>
      </c>
      <c r="Q117" s="9">
        <f t="shared" si="27"/>
        <v>0</v>
      </c>
      <c r="R117" s="9">
        <f t="shared" si="27"/>
        <v>0</v>
      </c>
    </row>
    <row r="118" spans="1:18" s="18" customFormat="1" ht="12.75">
      <c r="A118" s="71"/>
      <c r="B118" s="57"/>
      <c r="C118" s="57"/>
      <c r="D118" s="57"/>
      <c r="E118" s="16">
        <v>974</v>
      </c>
      <c r="F118" s="19" t="s">
        <v>97</v>
      </c>
      <c r="G118" s="16" t="s">
        <v>122</v>
      </c>
      <c r="H118" s="16">
        <v>610</v>
      </c>
      <c r="I118" s="59"/>
      <c r="J118" s="9">
        <f aca="true" t="shared" si="28" ref="J118:R118">J166</f>
        <v>0</v>
      </c>
      <c r="K118" s="9">
        <f>K166</f>
        <v>0</v>
      </c>
      <c r="L118" s="9">
        <f>L166</f>
        <v>7739.3</v>
      </c>
      <c r="M118" s="9">
        <f>M166</f>
        <v>9460.9</v>
      </c>
      <c r="N118" s="9">
        <f t="shared" si="28"/>
        <v>0</v>
      </c>
      <c r="O118" s="9">
        <f t="shared" si="28"/>
        <v>0</v>
      </c>
      <c r="P118" s="9">
        <f t="shared" si="28"/>
        <v>0</v>
      </c>
      <c r="Q118" s="9">
        <f t="shared" si="28"/>
        <v>0</v>
      </c>
      <c r="R118" s="9">
        <f t="shared" si="28"/>
        <v>0</v>
      </c>
    </row>
    <row r="119" spans="1:18" s="18" customFormat="1" ht="12.75">
      <c r="A119" s="71"/>
      <c r="B119" s="57"/>
      <c r="C119" s="57"/>
      <c r="D119" s="57"/>
      <c r="E119" s="16">
        <v>957</v>
      </c>
      <c r="F119" s="19" t="s">
        <v>128</v>
      </c>
      <c r="G119" s="16" t="s">
        <v>135</v>
      </c>
      <c r="H119" s="16">
        <v>610</v>
      </c>
      <c r="I119" s="59"/>
      <c r="J119" s="9">
        <v>0</v>
      </c>
      <c r="K119" s="9">
        <v>0</v>
      </c>
      <c r="L119" s="9">
        <v>0</v>
      </c>
      <c r="M119" s="9">
        <f>M193</f>
        <v>3176.2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</row>
    <row r="120" spans="1:18" s="18" customFormat="1" ht="15" customHeight="1">
      <c r="A120" s="71"/>
      <c r="B120" s="57"/>
      <c r="C120" s="57"/>
      <c r="D120" s="57"/>
      <c r="E120" s="16">
        <v>957</v>
      </c>
      <c r="F120" s="19" t="s">
        <v>99</v>
      </c>
      <c r="G120" s="16" t="s">
        <v>141</v>
      </c>
      <c r="H120" s="16">
        <v>610</v>
      </c>
      <c r="I120" s="59"/>
      <c r="J120" s="9">
        <f>J167</f>
        <v>0</v>
      </c>
      <c r="K120" s="9">
        <f>K167</f>
        <v>0</v>
      </c>
      <c r="L120" s="9">
        <f>L167</f>
        <v>0</v>
      </c>
      <c r="M120" s="9">
        <f>M197</f>
        <v>199.2</v>
      </c>
      <c r="N120" s="9">
        <f>N167</f>
        <v>0</v>
      </c>
      <c r="O120" s="9">
        <f>O167</f>
        <v>0</v>
      </c>
      <c r="P120" s="9">
        <f>P167</f>
        <v>0</v>
      </c>
      <c r="Q120" s="9">
        <f>Q167</f>
        <v>0</v>
      </c>
      <c r="R120" s="9">
        <f>R167</f>
        <v>0</v>
      </c>
    </row>
    <row r="121" spans="1:18" s="18" customFormat="1" ht="15" customHeight="1">
      <c r="A121" s="71"/>
      <c r="B121" s="57"/>
      <c r="C121" s="57"/>
      <c r="D121" s="57"/>
      <c r="E121" s="16">
        <v>974</v>
      </c>
      <c r="F121" s="19" t="s">
        <v>99</v>
      </c>
      <c r="G121" s="16" t="s">
        <v>141</v>
      </c>
      <c r="H121" s="16">
        <v>620</v>
      </c>
      <c r="I121" s="59"/>
      <c r="J121" s="9">
        <v>0</v>
      </c>
      <c r="K121" s="9">
        <v>0</v>
      </c>
      <c r="L121" s="9">
        <v>0</v>
      </c>
      <c r="M121" s="9">
        <f>M199</f>
        <v>102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</row>
    <row r="122" spans="1:18" s="18" customFormat="1" ht="12.75" customHeight="1">
      <c r="A122" s="71"/>
      <c r="B122" s="57"/>
      <c r="C122" s="57"/>
      <c r="D122" s="57"/>
      <c r="E122" s="16">
        <v>974</v>
      </c>
      <c r="F122" s="19" t="s">
        <v>99</v>
      </c>
      <c r="G122" s="16" t="s">
        <v>122</v>
      </c>
      <c r="H122" s="16">
        <v>620</v>
      </c>
      <c r="I122" s="59"/>
      <c r="J122" s="9">
        <v>0</v>
      </c>
      <c r="K122" s="9">
        <f>K168</f>
        <v>0</v>
      </c>
      <c r="L122" s="9">
        <f>L168</f>
        <v>14288.2</v>
      </c>
      <c r="M122" s="9">
        <f>M168</f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</row>
    <row r="123" spans="1:18" s="18" customFormat="1" ht="12.75" customHeight="1">
      <c r="A123" s="71"/>
      <c r="B123" s="57"/>
      <c r="C123" s="57"/>
      <c r="D123" s="57"/>
      <c r="E123" s="16">
        <v>957</v>
      </c>
      <c r="F123" s="19" t="s">
        <v>128</v>
      </c>
      <c r="G123" s="16" t="s">
        <v>141</v>
      </c>
      <c r="H123" s="16">
        <v>610</v>
      </c>
      <c r="I123" s="59"/>
      <c r="J123" s="9">
        <v>0</v>
      </c>
      <c r="K123" s="9">
        <v>0</v>
      </c>
      <c r="L123" s="9">
        <v>0</v>
      </c>
      <c r="M123" s="9">
        <f>M198</f>
        <v>2554.9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</row>
    <row r="124" spans="1:18" s="18" customFormat="1" ht="12.75">
      <c r="A124" s="71"/>
      <c r="B124" s="57"/>
      <c r="C124" s="57"/>
      <c r="D124" s="57"/>
      <c r="E124" s="16">
        <v>957</v>
      </c>
      <c r="F124" s="19" t="s">
        <v>128</v>
      </c>
      <c r="G124" s="16" t="s">
        <v>122</v>
      </c>
      <c r="H124" s="16">
        <v>610</v>
      </c>
      <c r="I124" s="59"/>
      <c r="J124" s="9">
        <v>0</v>
      </c>
      <c r="K124" s="9">
        <v>0</v>
      </c>
      <c r="L124" s="9">
        <f aca="true" t="shared" si="29" ref="L124:R125">L169</f>
        <v>43572.9</v>
      </c>
      <c r="M124" s="9">
        <f t="shared" si="29"/>
        <v>28223.2</v>
      </c>
      <c r="N124" s="9">
        <f t="shared" si="29"/>
        <v>0</v>
      </c>
      <c r="O124" s="9">
        <f t="shared" si="29"/>
        <v>0</v>
      </c>
      <c r="P124" s="9">
        <f t="shared" si="29"/>
        <v>0</v>
      </c>
      <c r="Q124" s="9">
        <f t="shared" si="29"/>
        <v>0</v>
      </c>
      <c r="R124" s="9">
        <f t="shared" si="29"/>
        <v>0</v>
      </c>
    </row>
    <row r="125" spans="1:20" ht="15.75" customHeight="1">
      <c r="A125" s="71"/>
      <c r="B125" s="57"/>
      <c r="C125" s="57"/>
      <c r="D125" s="57"/>
      <c r="E125" s="38">
        <v>957</v>
      </c>
      <c r="F125" s="39" t="s">
        <v>99</v>
      </c>
      <c r="G125" s="40" t="s">
        <v>122</v>
      </c>
      <c r="H125" s="40">
        <v>610</v>
      </c>
      <c r="I125" s="59"/>
      <c r="J125" s="32">
        <v>0</v>
      </c>
      <c r="K125" s="32">
        <v>0</v>
      </c>
      <c r="L125" s="32">
        <f t="shared" si="29"/>
        <v>5000</v>
      </c>
      <c r="M125" s="32">
        <f t="shared" si="29"/>
        <v>932.9</v>
      </c>
      <c r="N125" s="35">
        <f t="shared" si="29"/>
        <v>0</v>
      </c>
      <c r="O125" s="32">
        <f t="shared" si="29"/>
        <v>0</v>
      </c>
      <c r="P125" s="32">
        <f t="shared" si="29"/>
        <v>0</v>
      </c>
      <c r="Q125" s="35">
        <f t="shared" si="29"/>
        <v>0</v>
      </c>
      <c r="R125" s="32">
        <f t="shared" si="29"/>
        <v>0</v>
      </c>
      <c r="T125" s="26"/>
    </row>
    <row r="126" spans="1:20" ht="15.75" customHeight="1">
      <c r="A126" s="71"/>
      <c r="B126" s="57"/>
      <c r="C126" s="57"/>
      <c r="D126" s="57"/>
      <c r="E126" s="36">
        <v>903</v>
      </c>
      <c r="F126" s="37" t="s">
        <v>89</v>
      </c>
      <c r="G126" s="16" t="s">
        <v>134</v>
      </c>
      <c r="H126" s="16">
        <v>240</v>
      </c>
      <c r="I126" s="58" t="s">
        <v>84</v>
      </c>
      <c r="J126" s="33">
        <v>0</v>
      </c>
      <c r="K126" s="33">
        <v>0</v>
      </c>
      <c r="L126" s="33">
        <v>0</v>
      </c>
      <c r="M126" s="33">
        <f>M190</f>
        <v>150</v>
      </c>
      <c r="N126" s="34">
        <v>0</v>
      </c>
      <c r="O126" s="33">
        <v>0</v>
      </c>
      <c r="P126" s="33">
        <v>0</v>
      </c>
      <c r="Q126" s="34">
        <v>0</v>
      </c>
      <c r="R126" s="33">
        <v>0</v>
      </c>
      <c r="T126" s="26"/>
    </row>
    <row r="127" spans="1:20" s="18" customFormat="1" ht="16.5" customHeight="1">
      <c r="A127" s="71"/>
      <c r="B127" s="57"/>
      <c r="C127" s="57"/>
      <c r="D127" s="57"/>
      <c r="E127" s="36">
        <v>992</v>
      </c>
      <c r="F127" s="36">
        <v>1402</v>
      </c>
      <c r="G127" s="16" t="s">
        <v>45</v>
      </c>
      <c r="H127" s="16">
        <v>510</v>
      </c>
      <c r="I127" s="59"/>
      <c r="J127" s="9">
        <v>70867.8</v>
      </c>
      <c r="K127" s="9">
        <f aca="true" t="shared" si="30" ref="K127:R127">K140</f>
        <v>61196.6</v>
      </c>
      <c r="L127" s="9">
        <f t="shared" si="30"/>
        <v>66665.9</v>
      </c>
      <c r="M127" s="9">
        <f t="shared" si="30"/>
        <v>0</v>
      </c>
      <c r="N127" s="9">
        <f t="shared" si="30"/>
        <v>0</v>
      </c>
      <c r="O127" s="9">
        <f t="shared" si="30"/>
        <v>0</v>
      </c>
      <c r="P127" s="9">
        <f t="shared" si="30"/>
        <v>0</v>
      </c>
      <c r="Q127" s="9">
        <f t="shared" si="30"/>
        <v>0</v>
      </c>
      <c r="R127" s="9">
        <f t="shared" si="30"/>
        <v>0</v>
      </c>
      <c r="T127" s="25"/>
    </row>
    <row r="128" spans="1:18" s="18" customFormat="1" ht="15" customHeight="1">
      <c r="A128" s="71"/>
      <c r="B128" s="57"/>
      <c r="C128" s="57"/>
      <c r="D128" s="57"/>
      <c r="E128" s="36">
        <v>974</v>
      </c>
      <c r="F128" s="37" t="s">
        <v>97</v>
      </c>
      <c r="G128" s="16" t="s">
        <v>125</v>
      </c>
      <c r="H128" s="16">
        <v>610</v>
      </c>
      <c r="I128" s="59"/>
      <c r="J128" s="9">
        <f>J161</f>
        <v>608.9</v>
      </c>
      <c r="K128" s="9">
        <f>K161</f>
        <v>547.2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</row>
    <row r="129" spans="1:18" s="18" customFormat="1" ht="16.5" customHeight="1">
      <c r="A129" s="71"/>
      <c r="B129" s="57"/>
      <c r="C129" s="57"/>
      <c r="D129" s="57"/>
      <c r="E129" s="36">
        <v>992</v>
      </c>
      <c r="F129" s="36">
        <v>1403</v>
      </c>
      <c r="G129" s="16" t="s">
        <v>119</v>
      </c>
      <c r="H129" s="16">
        <v>540</v>
      </c>
      <c r="I129" s="59"/>
      <c r="J129" s="9">
        <v>0</v>
      </c>
      <c r="K129" s="9">
        <v>0</v>
      </c>
      <c r="L129" s="9">
        <v>0</v>
      </c>
      <c r="M129" s="9">
        <f aca="true" t="shared" si="31" ref="M129:R129">M153</f>
        <v>64916.6</v>
      </c>
      <c r="N129" s="9">
        <f t="shared" si="31"/>
        <v>64712</v>
      </c>
      <c r="O129" s="9">
        <f t="shared" si="31"/>
        <v>64712</v>
      </c>
      <c r="P129" s="9">
        <f t="shared" si="31"/>
        <v>64712</v>
      </c>
      <c r="Q129" s="9">
        <f t="shared" si="31"/>
        <v>215000</v>
      </c>
      <c r="R129" s="9">
        <f t="shared" si="31"/>
        <v>215000</v>
      </c>
    </row>
    <row r="130" spans="1:18" ht="15.75" customHeight="1">
      <c r="A130" s="71"/>
      <c r="B130" s="57"/>
      <c r="C130" s="57"/>
      <c r="D130" s="57"/>
      <c r="E130" s="36">
        <v>957</v>
      </c>
      <c r="F130" s="37" t="s">
        <v>99</v>
      </c>
      <c r="G130" s="16" t="s">
        <v>122</v>
      </c>
      <c r="H130" s="16">
        <v>610</v>
      </c>
      <c r="I130" s="59"/>
      <c r="J130" s="9">
        <v>0</v>
      </c>
      <c r="K130" s="9">
        <v>0</v>
      </c>
      <c r="L130" s="9">
        <f aca="true" t="shared" si="32" ref="L130:P131">L171</f>
        <v>158.8</v>
      </c>
      <c r="M130" s="9">
        <f t="shared" si="32"/>
        <v>171.8</v>
      </c>
      <c r="N130" s="9">
        <f t="shared" si="32"/>
        <v>0</v>
      </c>
      <c r="O130" s="9">
        <f t="shared" si="32"/>
        <v>0</v>
      </c>
      <c r="P130" s="9">
        <f t="shared" si="32"/>
        <v>0</v>
      </c>
      <c r="Q130" s="9">
        <f>Q173</f>
        <v>0</v>
      </c>
      <c r="R130" s="9">
        <f>R173</f>
        <v>0</v>
      </c>
    </row>
    <row r="131" spans="1:18" s="18" customFormat="1" ht="16.5" customHeight="1">
      <c r="A131" s="71"/>
      <c r="B131" s="57"/>
      <c r="C131" s="57"/>
      <c r="D131" s="57"/>
      <c r="E131" s="16">
        <v>974</v>
      </c>
      <c r="F131" s="19" t="s">
        <v>97</v>
      </c>
      <c r="G131" s="16" t="s">
        <v>122</v>
      </c>
      <c r="H131" s="16">
        <v>610</v>
      </c>
      <c r="I131" s="59"/>
      <c r="J131" s="9">
        <f>J172</f>
        <v>0</v>
      </c>
      <c r="K131" s="9">
        <f>K172</f>
        <v>0</v>
      </c>
      <c r="L131" s="9">
        <f t="shared" si="32"/>
        <v>158.7</v>
      </c>
      <c r="M131" s="9">
        <f t="shared" si="32"/>
        <v>0</v>
      </c>
      <c r="N131" s="9">
        <f t="shared" si="32"/>
        <v>0</v>
      </c>
      <c r="O131" s="9">
        <f t="shared" si="32"/>
        <v>0</v>
      </c>
      <c r="P131" s="9">
        <f t="shared" si="32"/>
        <v>0</v>
      </c>
      <c r="Q131" s="9">
        <f>Q174</f>
        <v>0</v>
      </c>
      <c r="R131" s="9">
        <f>R174</f>
        <v>0</v>
      </c>
    </row>
    <row r="132" spans="1:18" s="18" customFormat="1" ht="16.5" customHeight="1">
      <c r="A132" s="72"/>
      <c r="B132" s="22"/>
      <c r="C132" s="22"/>
      <c r="D132" s="22"/>
      <c r="E132" s="16">
        <v>957</v>
      </c>
      <c r="F132" s="19" t="s">
        <v>128</v>
      </c>
      <c r="G132" s="16" t="s">
        <v>122</v>
      </c>
      <c r="H132" s="16">
        <v>610</v>
      </c>
      <c r="I132" s="60"/>
      <c r="J132" s="9">
        <v>0</v>
      </c>
      <c r="K132" s="9">
        <v>0</v>
      </c>
      <c r="L132" s="9">
        <f>L173</f>
        <v>476.2</v>
      </c>
      <c r="M132" s="9">
        <f aca="true" t="shared" si="33" ref="M132:R132">M173</f>
        <v>294.5</v>
      </c>
      <c r="N132" s="9">
        <f t="shared" si="33"/>
        <v>0</v>
      </c>
      <c r="O132" s="9">
        <f t="shared" si="33"/>
        <v>0</v>
      </c>
      <c r="P132" s="9">
        <f t="shared" si="33"/>
        <v>0</v>
      </c>
      <c r="Q132" s="9">
        <f t="shared" si="33"/>
        <v>0</v>
      </c>
      <c r="R132" s="9">
        <f t="shared" si="33"/>
        <v>0</v>
      </c>
    </row>
    <row r="133" spans="1:18" ht="15" customHeight="1">
      <c r="A133" s="45" t="s">
        <v>46</v>
      </c>
      <c r="B133" s="45" t="s">
        <v>110</v>
      </c>
      <c r="C133" s="45"/>
      <c r="D133" s="44" t="s">
        <v>68</v>
      </c>
      <c r="E133" s="8" t="s">
        <v>13</v>
      </c>
      <c r="F133" s="8" t="s">
        <v>13</v>
      </c>
      <c r="G133" s="8" t="s">
        <v>13</v>
      </c>
      <c r="H133" s="8" t="s">
        <v>13</v>
      </c>
      <c r="I133" s="20" t="s">
        <v>15</v>
      </c>
      <c r="J133" s="5">
        <f aca="true" t="shared" si="34" ref="J133:R133">SUM(J134:J136)</f>
        <v>52572.9</v>
      </c>
      <c r="K133" s="5">
        <f t="shared" si="34"/>
        <v>55715.9</v>
      </c>
      <c r="L133" s="5">
        <f t="shared" si="34"/>
        <v>104327.2</v>
      </c>
      <c r="M133" s="5">
        <f t="shared" si="34"/>
        <v>104527.2</v>
      </c>
      <c r="N133" s="5">
        <f t="shared" si="34"/>
        <v>84801.7</v>
      </c>
      <c r="O133" s="5">
        <f t="shared" si="34"/>
        <v>80012.4</v>
      </c>
      <c r="P133" s="5">
        <f t="shared" si="34"/>
        <v>81917.2</v>
      </c>
      <c r="Q133" s="5">
        <f t="shared" si="34"/>
        <v>409586</v>
      </c>
      <c r="R133" s="5">
        <f t="shared" si="34"/>
        <v>409586</v>
      </c>
    </row>
    <row r="134" spans="1:18" ht="24.75" customHeight="1">
      <c r="A134" s="45"/>
      <c r="B134" s="45"/>
      <c r="C134" s="45"/>
      <c r="D134" s="45"/>
      <c r="E134" s="8" t="s">
        <v>13</v>
      </c>
      <c r="F134" s="8" t="s">
        <v>13</v>
      </c>
      <c r="G134" s="8" t="s">
        <v>13</v>
      </c>
      <c r="H134" s="8" t="s">
        <v>13</v>
      </c>
      <c r="I134" s="20" t="s">
        <v>16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</row>
    <row r="135" spans="1:18" ht="24.75" customHeight="1">
      <c r="A135" s="45"/>
      <c r="B135" s="45"/>
      <c r="C135" s="45"/>
      <c r="D135" s="45"/>
      <c r="E135" s="8">
        <v>992</v>
      </c>
      <c r="F135" s="8">
        <v>1401</v>
      </c>
      <c r="G135" s="8" t="s">
        <v>44</v>
      </c>
      <c r="H135" s="8">
        <v>510</v>
      </c>
      <c r="I135" s="20" t="s">
        <v>21</v>
      </c>
      <c r="J135" s="5">
        <v>52572.9</v>
      </c>
      <c r="K135" s="5">
        <v>55715.9</v>
      </c>
      <c r="L135" s="5">
        <v>104327.2</v>
      </c>
      <c r="M135" s="5">
        <v>104527.2</v>
      </c>
      <c r="N135" s="5">
        <v>84801.7</v>
      </c>
      <c r="O135" s="5">
        <v>80012.4</v>
      </c>
      <c r="P135" s="5">
        <v>81917.2</v>
      </c>
      <c r="Q135" s="5">
        <v>409586</v>
      </c>
      <c r="R135" s="5">
        <v>409586</v>
      </c>
    </row>
    <row r="136" spans="1:18" ht="36.75" customHeight="1">
      <c r="A136" s="45"/>
      <c r="B136" s="45"/>
      <c r="C136" s="45"/>
      <c r="D136" s="45"/>
      <c r="E136" s="8" t="s">
        <v>13</v>
      </c>
      <c r="F136" s="8" t="s">
        <v>13</v>
      </c>
      <c r="G136" s="8" t="s">
        <v>13</v>
      </c>
      <c r="H136" s="8" t="s">
        <v>13</v>
      </c>
      <c r="I136" s="20" t="s">
        <v>84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</row>
    <row r="137" spans="1:18" ht="14.25" customHeight="1">
      <c r="A137" s="45" t="s">
        <v>47</v>
      </c>
      <c r="B137" s="45" t="s">
        <v>113</v>
      </c>
      <c r="C137" s="45"/>
      <c r="D137" s="44" t="s">
        <v>68</v>
      </c>
      <c r="E137" s="8" t="s">
        <v>13</v>
      </c>
      <c r="F137" s="8" t="s">
        <v>13</v>
      </c>
      <c r="G137" s="8" t="s">
        <v>13</v>
      </c>
      <c r="H137" s="8" t="s">
        <v>13</v>
      </c>
      <c r="I137" s="20" t="s">
        <v>15</v>
      </c>
      <c r="J137" s="5">
        <f aca="true" t="shared" si="35" ref="J137:R137">SUM(J138:J140)</f>
        <v>70867.8</v>
      </c>
      <c r="K137" s="5">
        <f t="shared" si="35"/>
        <v>61196.6</v>
      </c>
      <c r="L137" s="5">
        <f t="shared" si="35"/>
        <v>66665.9</v>
      </c>
      <c r="M137" s="5">
        <f t="shared" si="35"/>
        <v>0</v>
      </c>
      <c r="N137" s="5">
        <f t="shared" si="35"/>
        <v>0</v>
      </c>
      <c r="O137" s="5">
        <f t="shared" si="35"/>
        <v>0</v>
      </c>
      <c r="P137" s="5">
        <f t="shared" si="35"/>
        <v>0</v>
      </c>
      <c r="Q137" s="5">
        <f t="shared" si="35"/>
        <v>0</v>
      </c>
      <c r="R137" s="5">
        <f t="shared" si="35"/>
        <v>0</v>
      </c>
    </row>
    <row r="138" spans="1:18" ht="22.5">
      <c r="A138" s="45"/>
      <c r="B138" s="45"/>
      <c r="C138" s="45"/>
      <c r="D138" s="45"/>
      <c r="E138" s="8" t="s">
        <v>13</v>
      </c>
      <c r="F138" s="8" t="s">
        <v>13</v>
      </c>
      <c r="G138" s="8" t="s">
        <v>13</v>
      </c>
      <c r="H138" s="8" t="s">
        <v>13</v>
      </c>
      <c r="I138" s="20" t="s">
        <v>16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</row>
    <row r="139" spans="1:18" ht="22.5">
      <c r="A139" s="45"/>
      <c r="B139" s="45"/>
      <c r="C139" s="45"/>
      <c r="D139" s="45"/>
      <c r="E139" s="8" t="s">
        <v>13</v>
      </c>
      <c r="F139" s="8" t="s">
        <v>13</v>
      </c>
      <c r="G139" s="8" t="s">
        <v>13</v>
      </c>
      <c r="H139" s="8" t="s">
        <v>13</v>
      </c>
      <c r="I139" s="20" t="s">
        <v>21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</row>
    <row r="140" spans="1:18" ht="36" customHeight="1">
      <c r="A140" s="45"/>
      <c r="B140" s="45"/>
      <c r="C140" s="45"/>
      <c r="D140" s="45"/>
      <c r="E140" s="8">
        <v>992</v>
      </c>
      <c r="F140" s="8">
        <v>1402</v>
      </c>
      <c r="G140" s="8" t="s">
        <v>45</v>
      </c>
      <c r="H140" s="8">
        <v>510</v>
      </c>
      <c r="I140" s="20" t="s">
        <v>84</v>
      </c>
      <c r="J140" s="5">
        <v>70867.8</v>
      </c>
      <c r="K140" s="5">
        <v>61196.6</v>
      </c>
      <c r="L140" s="5">
        <v>66665.9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</row>
    <row r="141" spans="1:18" ht="15.75" customHeight="1">
      <c r="A141" s="45" t="s">
        <v>48</v>
      </c>
      <c r="B141" s="45" t="s">
        <v>106</v>
      </c>
      <c r="C141" s="45"/>
      <c r="D141" s="44" t="s">
        <v>68</v>
      </c>
      <c r="E141" s="8" t="s">
        <v>13</v>
      </c>
      <c r="F141" s="8" t="s">
        <v>13</v>
      </c>
      <c r="G141" s="8" t="s">
        <v>13</v>
      </c>
      <c r="H141" s="8" t="s">
        <v>13</v>
      </c>
      <c r="I141" s="20" t="s">
        <v>15</v>
      </c>
      <c r="J141" s="5">
        <f aca="true" t="shared" si="36" ref="J141:R141">SUM(J142:J144)</f>
        <v>131</v>
      </c>
      <c r="K141" s="5">
        <f t="shared" si="36"/>
        <v>136.1</v>
      </c>
      <c r="L141" s="5">
        <f t="shared" si="36"/>
        <v>140.2</v>
      </c>
      <c r="M141" s="5">
        <f t="shared" si="36"/>
        <v>144.1</v>
      </c>
      <c r="N141" s="5">
        <f t="shared" si="36"/>
        <v>144.1</v>
      </c>
      <c r="O141" s="5">
        <f t="shared" si="36"/>
        <v>144.1</v>
      </c>
      <c r="P141" s="5">
        <f t="shared" si="36"/>
        <v>144.1</v>
      </c>
      <c r="Q141" s="5">
        <f t="shared" si="36"/>
        <v>720.5</v>
      </c>
      <c r="R141" s="5">
        <f t="shared" si="36"/>
        <v>720.5</v>
      </c>
    </row>
    <row r="142" spans="1:18" ht="22.5" customHeight="1">
      <c r="A142" s="45"/>
      <c r="B142" s="45"/>
      <c r="C142" s="45"/>
      <c r="D142" s="45"/>
      <c r="E142" s="8" t="s">
        <v>13</v>
      </c>
      <c r="F142" s="8" t="s">
        <v>13</v>
      </c>
      <c r="G142" s="8" t="s">
        <v>13</v>
      </c>
      <c r="H142" s="8" t="s">
        <v>13</v>
      </c>
      <c r="I142" s="20" t="s">
        <v>16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</row>
    <row r="143" spans="1:18" ht="22.5" customHeight="1">
      <c r="A143" s="45"/>
      <c r="B143" s="45"/>
      <c r="C143" s="45"/>
      <c r="D143" s="45"/>
      <c r="E143" s="8">
        <v>992</v>
      </c>
      <c r="F143" s="21" t="s">
        <v>42</v>
      </c>
      <c r="G143" s="8" t="s">
        <v>43</v>
      </c>
      <c r="H143" s="8">
        <v>120</v>
      </c>
      <c r="I143" s="27" t="s">
        <v>21</v>
      </c>
      <c r="J143" s="5">
        <v>131</v>
      </c>
      <c r="K143" s="5">
        <v>136.1</v>
      </c>
      <c r="L143" s="5">
        <v>140.2</v>
      </c>
      <c r="M143" s="5">
        <v>144.1</v>
      </c>
      <c r="N143" s="5">
        <v>144.1</v>
      </c>
      <c r="O143" s="5">
        <v>144.1</v>
      </c>
      <c r="P143" s="5">
        <v>144.1</v>
      </c>
      <c r="Q143" s="5">
        <v>720.5</v>
      </c>
      <c r="R143" s="5">
        <v>720.5</v>
      </c>
    </row>
    <row r="144" spans="1:18" ht="37.5" customHeight="1">
      <c r="A144" s="45"/>
      <c r="B144" s="45"/>
      <c r="C144" s="45"/>
      <c r="D144" s="45"/>
      <c r="E144" s="8" t="s">
        <v>13</v>
      </c>
      <c r="F144" s="8" t="s">
        <v>13</v>
      </c>
      <c r="G144" s="8" t="s">
        <v>13</v>
      </c>
      <c r="H144" s="8" t="s">
        <v>13</v>
      </c>
      <c r="I144" s="20" t="s">
        <v>84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</row>
    <row r="145" spans="1:18" ht="15" customHeight="1">
      <c r="A145" s="74" t="s">
        <v>49</v>
      </c>
      <c r="B145" s="47" t="s">
        <v>50</v>
      </c>
      <c r="C145" s="74"/>
      <c r="D145" s="41" t="s">
        <v>68</v>
      </c>
      <c r="E145" s="8" t="s">
        <v>13</v>
      </c>
      <c r="F145" s="8" t="s">
        <v>13</v>
      </c>
      <c r="G145" s="8" t="s">
        <v>13</v>
      </c>
      <c r="H145" s="8" t="s">
        <v>13</v>
      </c>
      <c r="I145" s="20" t="s">
        <v>15</v>
      </c>
      <c r="J145" s="5">
        <f aca="true" t="shared" si="37" ref="J145:R145">SUM(J146:J148)</f>
        <v>2698.5</v>
      </c>
      <c r="K145" s="5">
        <f t="shared" si="37"/>
        <v>2975.4</v>
      </c>
      <c r="L145" s="5">
        <f t="shared" si="37"/>
        <v>2799.4</v>
      </c>
      <c r="M145" s="5">
        <f t="shared" si="37"/>
        <v>3245.1</v>
      </c>
      <c r="N145" s="5">
        <f t="shared" si="37"/>
        <v>3165.5</v>
      </c>
      <c r="O145" s="5">
        <f t="shared" si="37"/>
        <v>3300.8</v>
      </c>
      <c r="P145" s="5">
        <f t="shared" si="37"/>
        <v>3300.8</v>
      </c>
      <c r="Q145" s="5">
        <f t="shared" si="37"/>
        <v>14895</v>
      </c>
      <c r="R145" s="5">
        <f t="shared" si="37"/>
        <v>14895</v>
      </c>
    </row>
    <row r="146" spans="1:18" ht="22.5" customHeight="1">
      <c r="A146" s="75"/>
      <c r="B146" s="48"/>
      <c r="C146" s="75"/>
      <c r="D146" s="42"/>
      <c r="E146" s="8">
        <v>992</v>
      </c>
      <c r="F146" s="21" t="s">
        <v>40</v>
      </c>
      <c r="G146" s="8" t="s">
        <v>41</v>
      </c>
      <c r="H146" s="8">
        <v>530</v>
      </c>
      <c r="I146" s="20" t="s">
        <v>16</v>
      </c>
      <c r="J146" s="5">
        <v>2698.5</v>
      </c>
      <c r="K146" s="5">
        <v>2975.4</v>
      </c>
      <c r="L146" s="5">
        <v>2799.4</v>
      </c>
      <c r="M146" s="5">
        <v>3245.1</v>
      </c>
      <c r="N146" s="5">
        <v>3165.5</v>
      </c>
      <c r="O146" s="5">
        <v>3300.8</v>
      </c>
      <c r="P146" s="5">
        <v>3300.8</v>
      </c>
      <c r="Q146" s="5">
        <v>14895</v>
      </c>
      <c r="R146" s="5">
        <v>14895</v>
      </c>
    </row>
    <row r="147" spans="1:18" ht="22.5" customHeight="1">
      <c r="A147" s="75"/>
      <c r="B147" s="48"/>
      <c r="C147" s="75"/>
      <c r="D147" s="42"/>
      <c r="E147" s="8" t="s">
        <v>13</v>
      </c>
      <c r="F147" s="8" t="s">
        <v>13</v>
      </c>
      <c r="G147" s="8" t="s">
        <v>13</v>
      </c>
      <c r="H147" s="8" t="s">
        <v>13</v>
      </c>
      <c r="I147" s="20" t="s">
        <v>21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</row>
    <row r="148" spans="1:18" ht="38.25" customHeight="1">
      <c r="A148" s="76"/>
      <c r="B148" s="49"/>
      <c r="C148" s="76"/>
      <c r="D148" s="43"/>
      <c r="E148" s="8" t="s">
        <v>13</v>
      </c>
      <c r="F148" s="8" t="s">
        <v>13</v>
      </c>
      <c r="G148" s="8" t="s">
        <v>13</v>
      </c>
      <c r="H148" s="8" t="s">
        <v>13</v>
      </c>
      <c r="I148" s="20" t="s">
        <v>84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</row>
    <row r="149" spans="1:18" ht="14.25" customHeight="1">
      <c r="A149" s="45" t="s">
        <v>100</v>
      </c>
      <c r="B149" s="45" t="s">
        <v>118</v>
      </c>
      <c r="C149" s="45"/>
      <c r="D149" s="44" t="s">
        <v>115</v>
      </c>
      <c r="E149" s="8" t="s">
        <v>13</v>
      </c>
      <c r="F149" s="8" t="s">
        <v>13</v>
      </c>
      <c r="G149" s="8" t="s">
        <v>13</v>
      </c>
      <c r="H149" s="8" t="s">
        <v>13</v>
      </c>
      <c r="I149" s="20" t="s">
        <v>15</v>
      </c>
      <c r="J149" s="5">
        <v>0</v>
      </c>
      <c r="K149" s="5">
        <f>SUM(K150:K153)</f>
        <v>883.4000000000001</v>
      </c>
      <c r="L149" s="5">
        <v>0</v>
      </c>
      <c r="M149" s="5">
        <f aca="true" t="shared" si="38" ref="M149:R149">M153</f>
        <v>64916.6</v>
      </c>
      <c r="N149" s="5">
        <f t="shared" si="38"/>
        <v>64712</v>
      </c>
      <c r="O149" s="5">
        <f t="shared" si="38"/>
        <v>64712</v>
      </c>
      <c r="P149" s="5">
        <f t="shared" si="38"/>
        <v>64712</v>
      </c>
      <c r="Q149" s="5">
        <f t="shared" si="38"/>
        <v>215000</v>
      </c>
      <c r="R149" s="5">
        <f t="shared" si="38"/>
        <v>215000</v>
      </c>
    </row>
    <row r="150" spans="1:18" ht="22.5">
      <c r="A150" s="45"/>
      <c r="B150" s="45"/>
      <c r="C150" s="45"/>
      <c r="D150" s="44" t="s">
        <v>54</v>
      </c>
      <c r="E150" s="8" t="s">
        <v>13</v>
      </c>
      <c r="F150" s="8" t="s">
        <v>13</v>
      </c>
      <c r="G150" s="8" t="s">
        <v>13</v>
      </c>
      <c r="H150" s="8" t="s">
        <v>13</v>
      </c>
      <c r="I150" s="20" t="s">
        <v>16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</row>
    <row r="151" spans="1:18" ht="12.75">
      <c r="A151" s="45"/>
      <c r="B151" s="45"/>
      <c r="C151" s="45"/>
      <c r="D151" s="44"/>
      <c r="E151" s="8">
        <v>974</v>
      </c>
      <c r="F151" s="21" t="s">
        <v>99</v>
      </c>
      <c r="G151" s="8" t="s">
        <v>119</v>
      </c>
      <c r="H151" s="8">
        <v>610</v>
      </c>
      <c r="I151" s="47" t="s">
        <v>17</v>
      </c>
      <c r="J151" s="5">
        <v>0</v>
      </c>
      <c r="K151" s="5">
        <v>130.2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</row>
    <row r="152" spans="1:18" ht="12.75">
      <c r="A152" s="45"/>
      <c r="B152" s="45"/>
      <c r="C152" s="45"/>
      <c r="D152" s="44" t="s">
        <v>54</v>
      </c>
      <c r="E152" s="8">
        <v>903</v>
      </c>
      <c r="F152" s="21" t="s">
        <v>94</v>
      </c>
      <c r="G152" s="8" t="s">
        <v>119</v>
      </c>
      <c r="H152" s="8">
        <v>240</v>
      </c>
      <c r="I152" s="49"/>
      <c r="J152" s="5">
        <v>0</v>
      </c>
      <c r="K152" s="5">
        <v>753.2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</row>
    <row r="153" spans="1:18" ht="111" customHeight="1">
      <c r="A153" s="45"/>
      <c r="B153" s="45"/>
      <c r="C153" s="45"/>
      <c r="D153" s="44" t="s">
        <v>54</v>
      </c>
      <c r="E153" s="8">
        <v>992</v>
      </c>
      <c r="F153" s="8">
        <v>1403</v>
      </c>
      <c r="G153" s="8" t="s">
        <v>119</v>
      </c>
      <c r="H153" s="8">
        <v>540</v>
      </c>
      <c r="I153" s="20" t="s">
        <v>84</v>
      </c>
      <c r="J153" s="5">
        <v>0</v>
      </c>
      <c r="K153" s="5">
        <v>0</v>
      </c>
      <c r="L153" s="5">
        <v>0</v>
      </c>
      <c r="M153" s="5">
        <v>64916.6</v>
      </c>
      <c r="N153" s="5">
        <v>64712</v>
      </c>
      <c r="O153" s="5">
        <v>64712</v>
      </c>
      <c r="P153" s="31">
        <v>64712</v>
      </c>
      <c r="Q153" s="31">
        <v>215000</v>
      </c>
      <c r="R153" s="31">
        <v>215000</v>
      </c>
    </row>
    <row r="154" spans="1:18" ht="22.5" customHeight="1">
      <c r="A154" s="74" t="s">
        <v>101</v>
      </c>
      <c r="B154" s="47" t="s">
        <v>124</v>
      </c>
      <c r="C154" s="74"/>
      <c r="D154" s="41" t="s">
        <v>117</v>
      </c>
      <c r="E154" s="8" t="s">
        <v>13</v>
      </c>
      <c r="F154" s="8" t="s">
        <v>13</v>
      </c>
      <c r="G154" s="8" t="s">
        <v>13</v>
      </c>
      <c r="H154" s="8" t="s">
        <v>13</v>
      </c>
      <c r="I154" s="20" t="s">
        <v>15</v>
      </c>
      <c r="J154" s="5">
        <f aca="true" t="shared" si="39" ref="J154:R154">SUM(J155:J161)</f>
        <v>60883.9</v>
      </c>
      <c r="K154" s="5">
        <f t="shared" si="39"/>
        <v>54724.4</v>
      </c>
      <c r="L154" s="5">
        <f t="shared" si="39"/>
        <v>0</v>
      </c>
      <c r="M154" s="5">
        <f t="shared" si="39"/>
        <v>0</v>
      </c>
      <c r="N154" s="5">
        <f t="shared" si="39"/>
        <v>0</v>
      </c>
      <c r="O154" s="5">
        <f t="shared" si="39"/>
        <v>0</v>
      </c>
      <c r="P154" s="5">
        <f t="shared" si="39"/>
        <v>0</v>
      </c>
      <c r="Q154" s="5">
        <f t="shared" si="39"/>
        <v>0</v>
      </c>
      <c r="R154" s="5">
        <f t="shared" si="39"/>
        <v>0</v>
      </c>
    </row>
    <row r="155" spans="1:18" ht="26.25" customHeight="1">
      <c r="A155" s="75"/>
      <c r="B155" s="48"/>
      <c r="C155" s="75"/>
      <c r="D155" s="42"/>
      <c r="E155" s="8" t="s">
        <v>13</v>
      </c>
      <c r="F155" s="8" t="s">
        <v>13</v>
      </c>
      <c r="G155" s="8" t="s">
        <v>13</v>
      </c>
      <c r="H155" s="8" t="s">
        <v>13</v>
      </c>
      <c r="I155" s="20" t="s">
        <v>16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</row>
    <row r="156" spans="1:18" ht="15.75" customHeight="1">
      <c r="A156" s="75"/>
      <c r="B156" s="48"/>
      <c r="C156" s="75"/>
      <c r="D156" s="42"/>
      <c r="E156" s="8">
        <v>974</v>
      </c>
      <c r="F156" s="21" t="s">
        <v>98</v>
      </c>
      <c r="G156" s="8" t="s">
        <v>125</v>
      </c>
      <c r="H156" s="8">
        <v>610</v>
      </c>
      <c r="I156" s="50" t="s">
        <v>21</v>
      </c>
      <c r="J156" s="5">
        <v>14128.3</v>
      </c>
      <c r="K156" s="5">
        <v>9663.1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</row>
    <row r="157" spans="1:18" ht="15.75" customHeight="1">
      <c r="A157" s="75"/>
      <c r="B157" s="48"/>
      <c r="C157" s="75"/>
      <c r="D157" s="42"/>
      <c r="E157" s="8">
        <v>974</v>
      </c>
      <c r="F157" s="21" t="s">
        <v>98</v>
      </c>
      <c r="G157" s="8" t="s">
        <v>125</v>
      </c>
      <c r="H157" s="8">
        <v>620</v>
      </c>
      <c r="I157" s="51"/>
      <c r="J157" s="5">
        <v>1721.7</v>
      </c>
      <c r="K157" s="5">
        <v>3140.8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</row>
    <row r="158" spans="1:18" ht="15.75" customHeight="1">
      <c r="A158" s="75"/>
      <c r="B158" s="48"/>
      <c r="C158" s="75"/>
      <c r="D158" s="42"/>
      <c r="E158" s="8">
        <v>974</v>
      </c>
      <c r="F158" s="21" t="s">
        <v>97</v>
      </c>
      <c r="G158" s="8" t="s">
        <v>125</v>
      </c>
      <c r="H158" s="8">
        <v>610</v>
      </c>
      <c r="I158" s="51"/>
      <c r="J158" s="5">
        <v>42137.7</v>
      </c>
      <c r="K158" s="5">
        <v>40253.3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</row>
    <row r="159" spans="1:18" ht="15.75" customHeight="1">
      <c r="A159" s="75"/>
      <c r="B159" s="48"/>
      <c r="C159" s="75"/>
      <c r="D159" s="42"/>
      <c r="E159" s="8">
        <v>974</v>
      </c>
      <c r="F159" s="21" t="s">
        <v>99</v>
      </c>
      <c r="G159" s="8" t="s">
        <v>125</v>
      </c>
      <c r="H159" s="8">
        <v>610</v>
      </c>
      <c r="I159" s="51"/>
      <c r="J159" s="5">
        <v>2287.3</v>
      </c>
      <c r="K159" s="5">
        <v>20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</row>
    <row r="160" spans="1:18" ht="15.75" customHeight="1">
      <c r="A160" s="75"/>
      <c r="B160" s="48"/>
      <c r="C160" s="75"/>
      <c r="D160" s="42"/>
      <c r="E160" s="8">
        <v>974</v>
      </c>
      <c r="F160" s="21" t="s">
        <v>99</v>
      </c>
      <c r="G160" s="8" t="s">
        <v>125</v>
      </c>
      <c r="H160" s="8">
        <v>620</v>
      </c>
      <c r="I160" s="23"/>
      <c r="J160" s="5">
        <v>0</v>
      </c>
      <c r="K160" s="5">
        <v>1100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</row>
    <row r="161" spans="1:18" ht="36" customHeight="1">
      <c r="A161" s="76"/>
      <c r="B161" s="49"/>
      <c r="C161" s="76"/>
      <c r="D161" s="43"/>
      <c r="E161" s="8">
        <v>974</v>
      </c>
      <c r="F161" s="21" t="s">
        <v>97</v>
      </c>
      <c r="G161" s="8" t="s">
        <v>125</v>
      </c>
      <c r="H161" s="8">
        <v>610</v>
      </c>
      <c r="I161" s="20" t="s">
        <v>84</v>
      </c>
      <c r="J161" s="5">
        <v>608.9</v>
      </c>
      <c r="K161" s="5">
        <v>547.2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</row>
    <row r="162" spans="1:19" ht="14.25" customHeight="1">
      <c r="A162" s="41" t="s">
        <v>102</v>
      </c>
      <c r="B162" s="41" t="s">
        <v>121</v>
      </c>
      <c r="C162" s="41"/>
      <c r="D162" s="41" t="s">
        <v>142</v>
      </c>
      <c r="E162" s="8" t="s">
        <v>13</v>
      </c>
      <c r="F162" s="8" t="s">
        <v>13</v>
      </c>
      <c r="G162" s="8" t="s">
        <v>13</v>
      </c>
      <c r="H162" s="8" t="s">
        <v>13</v>
      </c>
      <c r="I162" s="20" t="s">
        <v>15</v>
      </c>
      <c r="J162" s="5">
        <f>SUM(J163:J172)</f>
        <v>0</v>
      </c>
      <c r="K162" s="5">
        <f>SUM(K163:K172)</f>
        <v>0</v>
      </c>
      <c r="L162" s="5">
        <f aca="true" t="shared" si="40" ref="L162:R162">SUM(L163:L173)</f>
        <v>79370.09999999999</v>
      </c>
      <c r="M162" s="5">
        <f t="shared" si="40"/>
        <v>46635.30000000001</v>
      </c>
      <c r="N162" s="5">
        <f t="shared" si="40"/>
        <v>0</v>
      </c>
      <c r="O162" s="5">
        <f t="shared" si="40"/>
        <v>0</v>
      </c>
      <c r="P162" s="5">
        <f t="shared" si="40"/>
        <v>0</v>
      </c>
      <c r="Q162" s="5">
        <f t="shared" si="40"/>
        <v>0</v>
      </c>
      <c r="R162" s="5">
        <f t="shared" si="40"/>
        <v>0</v>
      </c>
      <c r="S162" s="26"/>
    </row>
    <row r="163" spans="1:20" ht="26.25" customHeight="1">
      <c r="A163" s="42"/>
      <c r="B163" s="42"/>
      <c r="C163" s="42"/>
      <c r="D163" s="42"/>
      <c r="E163" s="8" t="s">
        <v>13</v>
      </c>
      <c r="F163" s="8" t="s">
        <v>13</v>
      </c>
      <c r="G163" s="8" t="s">
        <v>13</v>
      </c>
      <c r="H163" s="8" t="s">
        <v>13</v>
      </c>
      <c r="I163" s="20" t="s">
        <v>16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26"/>
      <c r="T163" s="28"/>
    </row>
    <row r="164" spans="1:20" ht="18" customHeight="1">
      <c r="A164" s="42"/>
      <c r="B164" s="42"/>
      <c r="C164" s="42"/>
      <c r="D164" s="42"/>
      <c r="E164" s="8">
        <v>974</v>
      </c>
      <c r="F164" s="21" t="s">
        <v>98</v>
      </c>
      <c r="G164" s="8" t="s">
        <v>122</v>
      </c>
      <c r="H164" s="8">
        <v>610</v>
      </c>
      <c r="I164" s="50" t="s">
        <v>21</v>
      </c>
      <c r="J164" s="5">
        <v>0</v>
      </c>
      <c r="K164" s="5">
        <v>0</v>
      </c>
      <c r="L164" s="5">
        <v>4180.5</v>
      </c>
      <c r="M164" s="5">
        <v>7552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26"/>
      <c r="T164" s="26"/>
    </row>
    <row r="165" spans="1:20" ht="18" customHeight="1">
      <c r="A165" s="42"/>
      <c r="B165" s="42"/>
      <c r="C165" s="42"/>
      <c r="D165" s="42"/>
      <c r="E165" s="8">
        <v>974</v>
      </c>
      <c r="F165" s="21" t="s">
        <v>98</v>
      </c>
      <c r="G165" s="8" t="s">
        <v>122</v>
      </c>
      <c r="H165" s="8">
        <v>620</v>
      </c>
      <c r="I165" s="51"/>
      <c r="J165" s="5">
        <v>0</v>
      </c>
      <c r="K165" s="5">
        <v>0</v>
      </c>
      <c r="L165" s="5">
        <v>3795.5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26"/>
      <c r="T165" s="26"/>
    </row>
    <row r="166" spans="1:18" ht="18" customHeight="1">
      <c r="A166" s="42"/>
      <c r="B166" s="42"/>
      <c r="C166" s="42"/>
      <c r="D166" s="42"/>
      <c r="E166" s="8">
        <v>974</v>
      </c>
      <c r="F166" s="21" t="s">
        <v>97</v>
      </c>
      <c r="G166" s="8" t="s">
        <v>122</v>
      </c>
      <c r="H166" s="8">
        <v>610</v>
      </c>
      <c r="I166" s="51"/>
      <c r="J166" s="5">
        <v>0</v>
      </c>
      <c r="K166" s="5">
        <v>0</v>
      </c>
      <c r="L166" s="5">
        <v>7739.3</v>
      </c>
      <c r="M166" s="5">
        <v>9460.9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</row>
    <row r="167" spans="1:18" ht="15.75" customHeight="1" hidden="1">
      <c r="A167" s="42"/>
      <c r="B167" s="42"/>
      <c r="C167" s="42"/>
      <c r="D167" s="42"/>
      <c r="E167" s="8">
        <v>974</v>
      </c>
      <c r="F167" s="21" t="s">
        <v>99</v>
      </c>
      <c r="G167" s="8" t="s">
        <v>122</v>
      </c>
      <c r="H167" s="8">
        <v>610</v>
      </c>
      <c r="I167" s="51"/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</row>
    <row r="168" spans="1:18" ht="21" customHeight="1">
      <c r="A168" s="42"/>
      <c r="B168" s="42"/>
      <c r="C168" s="42"/>
      <c r="D168" s="42"/>
      <c r="E168" s="8">
        <v>974</v>
      </c>
      <c r="F168" s="21" t="s">
        <v>99</v>
      </c>
      <c r="G168" s="8" t="s">
        <v>122</v>
      </c>
      <c r="H168" s="8">
        <v>620</v>
      </c>
      <c r="I168" s="51"/>
      <c r="J168" s="5">
        <v>0</v>
      </c>
      <c r="K168" s="5">
        <v>0</v>
      </c>
      <c r="L168" s="5">
        <v>14288.2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</row>
    <row r="169" spans="1:18" ht="15.75" customHeight="1">
      <c r="A169" s="42"/>
      <c r="B169" s="42"/>
      <c r="C169" s="42"/>
      <c r="D169" s="42"/>
      <c r="E169" s="8">
        <v>957</v>
      </c>
      <c r="F169" s="21" t="s">
        <v>128</v>
      </c>
      <c r="G169" s="8" t="s">
        <v>122</v>
      </c>
      <c r="H169" s="8">
        <v>610</v>
      </c>
      <c r="I169" s="51"/>
      <c r="J169" s="5">
        <v>0</v>
      </c>
      <c r="K169" s="5">
        <v>0</v>
      </c>
      <c r="L169" s="5">
        <v>43572.9</v>
      </c>
      <c r="M169" s="5">
        <v>28223.2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</row>
    <row r="170" spans="1:20" ht="15.75" customHeight="1">
      <c r="A170" s="42"/>
      <c r="B170" s="42"/>
      <c r="C170" s="42"/>
      <c r="D170" s="42"/>
      <c r="E170" s="12">
        <v>957</v>
      </c>
      <c r="F170" s="13" t="s">
        <v>99</v>
      </c>
      <c r="G170" s="12" t="s">
        <v>122</v>
      </c>
      <c r="H170" s="12">
        <v>610</v>
      </c>
      <c r="I170" s="51"/>
      <c r="J170" s="5">
        <v>0</v>
      </c>
      <c r="K170" s="5">
        <v>0</v>
      </c>
      <c r="L170" s="5">
        <v>5000</v>
      </c>
      <c r="M170" s="5">
        <v>932.9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T170" s="26"/>
    </row>
    <row r="171" spans="1:18" ht="15.75" customHeight="1">
      <c r="A171" s="42"/>
      <c r="B171" s="42"/>
      <c r="C171" s="42"/>
      <c r="D171" s="42"/>
      <c r="E171" s="12">
        <v>974</v>
      </c>
      <c r="F171" s="13" t="s">
        <v>97</v>
      </c>
      <c r="G171" s="12" t="s">
        <v>122</v>
      </c>
      <c r="H171" s="12">
        <v>610</v>
      </c>
      <c r="I171" s="47" t="s">
        <v>84</v>
      </c>
      <c r="J171" s="5"/>
      <c r="K171" s="5"/>
      <c r="L171" s="5">
        <v>158.8</v>
      </c>
      <c r="M171" s="5">
        <v>171.8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</row>
    <row r="172" spans="1:18" ht="17.25" customHeight="1">
      <c r="A172" s="42"/>
      <c r="B172" s="42"/>
      <c r="C172" s="42"/>
      <c r="D172" s="42"/>
      <c r="E172" s="8">
        <v>974</v>
      </c>
      <c r="F172" s="21" t="s">
        <v>99</v>
      </c>
      <c r="G172" s="8" t="s">
        <v>122</v>
      </c>
      <c r="H172" s="8">
        <v>620</v>
      </c>
      <c r="I172" s="48"/>
      <c r="J172" s="5">
        <v>0</v>
      </c>
      <c r="K172" s="5">
        <v>0</v>
      </c>
      <c r="L172" s="5">
        <v>158.7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</row>
    <row r="173" spans="1:18" ht="29.25" customHeight="1">
      <c r="A173" s="43"/>
      <c r="B173" s="43"/>
      <c r="C173" s="43"/>
      <c r="D173" s="43"/>
      <c r="E173" s="8">
        <v>957</v>
      </c>
      <c r="F173" s="21" t="s">
        <v>128</v>
      </c>
      <c r="G173" s="8" t="s">
        <v>122</v>
      </c>
      <c r="H173" s="8">
        <v>610</v>
      </c>
      <c r="I173" s="49"/>
      <c r="J173" s="5"/>
      <c r="K173" s="5"/>
      <c r="L173" s="5">
        <v>476.2</v>
      </c>
      <c r="M173" s="5">
        <v>294.5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</row>
    <row r="174" spans="1:18" ht="17.25" customHeight="1">
      <c r="A174" s="45" t="s">
        <v>123</v>
      </c>
      <c r="B174" s="47" t="s">
        <v>129</v>
      </c>
      <c r="C174" s="41"/>
      <c r="D174" s="44" t="s">
        <v>116</v>
      </c>
      <c r="E174" s="8" t="s">
        <v>13</v>
      </c>
      <c r="F174" s="8" t="s">
        <v>13</v>
      </c>
      <c r="G174" s="8" t="s">
        <v>13</v>
      </c>
      <c r="H174" s="8" t="s">
        <v>13</v>
      </c>
      <c r="I174" s="20" t="s">
        <v>15</v>
      </c>
      <c r="J174" s="5">
        <f>J177+J181+J182+J183+J184+J185+J186</f>
        <v>2089.4</v>
      </c>
      <c r="K174" s="5">
        <f>K177+K181+K182+K183+K184+K185+K186</f>
        <v>0</v>
      </c>
      <c r="L174" s="5">
        <f>SUM(L175:L186)</f>
        <v>2813.7</v>
      </c>
      <c r="M174" s="5">
        <f aca="true" t="shared" si="41" ref="M174:R174">SUM(M175:M186)</f>
        <v>3744.9</v>
      </c>
      <c r="N174" s="5">
        <f t="shared" si="41"/>
        <v>0</v>
      </c>
      <c r="O174" s="5">
        <f t="shared" si="41"/>
        <v>0</v>
      </c>
      <c r="P174" s="5">
        <f t="shared" si="41"/>
        <v>0</v>
      </c>
      <c r="Q174" s="5">
        <f t="shared" si="41"/>
        <v>0</v>
      </c>
      <c r="R174" s="5">
        <f t="shared" si="41"/>
        <v>0</v>
      </c>
    </row>
    <row r="175" spans="1:18" ht="17.25" customHeight="1">
      <c r="A175" s="45"/>
      <c r="B175" s="48"/>
      <c r="C175" s="42"/>
      <c r="D175" s="44"/>
      <c r="E175" s="8">
        <v>903</v>
      </c>
      <c r="F175" s="21" t="s">
        <v>94</v>
      </c>
      <c r="G175" s="8" t="s">
        <v>127</v>
      </c>
      <c r="H175" s="8">
        <v>120</v>
      </c>
      <c r="I175" s="47" t="s">
        <v>16</v>
      </c>
      <c r="J175" s="5">
        <v>0</v>
      </c>
      <c r="K175" s="5">
        <v>0</v>
      </c>
      <c r="L175" s="5">
        <v>1113.7</v>
      </c>
      <c r="M175" s="5">
        <v>1620.4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</row>
    <row r="176" spans="1:20" ht="17.25" customHeight="1">
      <c r="A176" s="45"/>
      <c r="B176" s="48"/>
      <c r="C176" s="42"/>
      <c r="D176" s="44"/>
      <c r="E176" s="8">
        <v>903</v>
      </c>
      <c r="F176" s="21" t="s">
        <v>42</v>
      </c>
      <c r="G176" s="8" t="s">
        <v>127</v>
      </c>
      <c r="H176" s="8">
        <v>120</v>
      </c>
      <c r="I176" s="48"/>
      <c r="J176" s="5">
        <v>0</v>
      </c>
      <c r="K176" s="5">
        <v>0</v>
      </c>
      <c r="L176" s="5">
        <v>37.7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T176" s="26"/>
    </row>
    <row r="177" spans="1:18" ht="17.25" customHeight="1">
      <c r="A177" s="45"/>
      <c r="B177" s="48"/>
      <c r="C177" s="42"/>
      <c r="D177" s="45"/>
      <c r="E177" s="8">
        <v>992</v>
      </c>
      <c r="F177" s="21" t="s">
        <v>42</v>
      </c>
      <c r="G177" s="8" t="s">
        <v>127</v>
      </c>
      <c r="H177" s="8">
        <v>120</v>
      </c>
      <c r="I177" s="48"/>
      <c r="J177" s="5">
        <v>0</v>
      </c>
      <c r="K177" s="5">
        <v>0</v>
      </c>
      <c r="L177" s="5">
        <v>343.1</v>
      </c>
      <c r="M177" s="5">
        <v>408.6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</row>
    <row r="178" spans="1:18" ht="16.5" customHeight="1">
      <c r="A178" s="45"/>
      <c r="B178" s="48"/>
      <c r="C178" s="42"/>
      <c r="D178" s="45"/>
      <c r="E178" s="8">
        <v>974</v>
      </c>
      <c r="F178" s="21" t="s">
        <v>96</v>
      </c>
      <c r="G178" s="8" t="s">
        <v>127</v>
      </c>
      <c r="H178" s="8">
        <v>120</v>
      </c>
      <c r="I178" s="48"/>
      <c r="J178" s="5">
        <v>0</v>
      </c>
      <c r="K178" s="5">
        <v>0</v>
      </c>
      <c r="L178" s="5">
        <v>99.8</v>
      </c>
      <c r="M178" s="5">
        <v>70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</row>
    <row r="179" spans="1:18" ht="17.25" customHeight="1">
      <c r="A179" s="45"/>
      <c r="B179" s="48"/>
      <c r="C179" s="42"/>
      <c r="D179" s="45"/>
      <c r="E179" s="8">
        <v>957</v>
      </c>
      <c r="F179" s="21" t="s">
        <v>95</v>
      </c>
      <c r="G179" s="8" t="s">
        <v>127</v>
      </c>
      <c r="H179" s="8">
        <v>120</v>
      </c>
      <c r="I179" s="48"/>
      <c r="J179" s="5">
        <v>0</v>
      </c>
      <c r="K179" s="5">
        <v>0</v>
      </c>
      <c r="L179" s="5">
        <v>93.9</v>
      </c>
      <c r="M179" s="5">
        <v>147.9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</row>
    <row r="180" spans="1:18" ht="16.5" customHeight="1">
      <c r="A180" s="45"/>
      <c r="B180" s="48"/>
      <c r="C180" s="42"/>
      <c r="D180" s="45"/>
      <c r="E180" s="8">
        <v>992</v>
      </c>
      <c r="F180" s="21" t="s">
        <v>126</v>
      </c>
      <c r="G180" s="8" t="s">
        <v>127</v>
      </c>
      <c r="H180" s="8">
        <v>540</v>
      </c>
      <c r="I180" s="49"/>
      <c r="J180" s="5">
        <v>0</v>
      </c>
      <c r="K180" s="5">
        <v>0</v>
      </c>
      <c r="L180" s="5">
        <v>1125.5</v>
      </c>
      <c r="M180" s="5">
        <v>1498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</row>
    <row r="181" spans="1:18" ht="17.25" customHeight="1">
      <c r="A181" s="45"/>
      <c r="B181" s="48"/>
      <c r="C181" s="42"/>
      <c r="D181" s="45"/>
      <c r="E181" s="8">
        <v>903</v>
      </c>
      <c r="F181" s="21" t="s">
        <v>94</v>
      </c>
      <c r="G181" s="8" t="s">
        <v>103</v>
      </c>
      <c r="H181" s="8">
        <v>120</v>
      </c>
      <c r="I181" s="50" t="s">
        <v>21</v>
      </c>
      <c r="J181" s="5">
        <v>1248.5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</row>
    <row r="182" spans="1:18" ht="17.25" customHeight="1">
      <c r="A182" s="45"/>
      <c r="B182" s="48"/>
      <c r="C182" s="42"/>
      <c r="D182" s="45"/>
      <c r="E182" s="8">
        <v>903</v>
      </c>
      <c r="F182" s="21" t="s">
        <v>42</v>
      </c>
      <c r="G182" s="8" t="s">
        <v>103</v>
      </c>
      <c r="H182" s="8">
        <v>120</v>
      </c>
      <c r="I182" s="51"/>
      <c r="J182" s="5">
        <v>87.9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</row>
    <row r="183" spans="1:18" ht="17.25" customHeight="1">
      <c r="A183" s="45"/>
      <c r="B183" s="48"/>
      <c r="C183" s="42"/>
      <c r="D183" s="45"/>
      <c r="E183" s="8">
        <v>957</v>
      </c>
      <c r="F183" s="21" t="s">
        <v>95</v>
      </c>
      <c r="G183" s="8" t="s">
        <v>103</v>
      </c>
      <c r="H183" s="8">
        <v>120</v>
      </c>
      <c r="I183" s="51"/>
      <c r="J183" s="5">
        <v>99.7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</row>
    <row r="184" spans="1:18" ht="17.25" customHeight="1">
      <c r="A184" s="45"/>
      <c r="B184" s="48"/>
      <c r="C184" s="42"/>
      <c r="D184" s="45"/>
      <c r="E184" s="8">
        <v>974</v>
      </c>
      <c r="F184" s="21" t="s">
        <v>96</v>
      </c>
      <c r="G184" s="8" t="s">
        <v>103</v>
      </c>
      <c r="H184" s="8">
        <v>120</v>
      </c>
      <c r="I184" s="51"/>
      <c r="J184" s="5">
        <v>85.4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</row>
    <row r="185" spans="1:18" ht="14.25" customHeight="1">
      <c r="A185" s="45"/>
      <c r="B185" s="48"/>
      <c r="C185" s="42"/>
      <c r="D185" s="45"/>
      <c r="E185" s="8">
        <v>992</v>
      </c>
      <c r="F185" s="21" t="s">
        <v>42</v>
      </c>
      <c r="G185" s="8" t="s">
        <v>103</v>
      </c>
      <c r="H185" s="8">
        <v>120</v>
      </c>
      <c r="I185" s="52"/>
      <c r="J185" s="5">
        <v>567.9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</row>
    <row r="186" spans="1:18" ht="37.5" customHeight="1">
      <c r="A186" s="45"/>
      <c r="B186" s="49"/>
      <c r="C186" s="43"/>
      <c r="D186" s="45"/>
      <c r="E186" s="8" t="s">
        <v>13</v>
      </c>
      <c r="F186" s="8" t="s">
        <v>13</v>
      </c>
      <c r="G186" s="8" t="s">
        <v>13</v>
      </c>
      <c r="H186" s="8" t="s">
        <v>13</v>
      </c>
      <c r="I186" s="20" t="s">
        <v>84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</row>
    <row r="187" spans="1:18" ht="16.5" customHeight="1">
      <c r="A187" s="41" t="s">
        <v>132</v>
      </c>
      <c r="B187" s="47" t="s">
        <v>133</v>
      </c>
      <c r="C187" s="41"/>
      <c r="D187" s="41" t="s">
        <v>131</v>
      </c>
      <c r="E187" s="16" t="s">
        <v>13</v>
      </c>
      <c r="F187" s="16" t="s">
        <v>13</v>
      </c>
      <c r="G187" s="16" t="s">
        <v>13</v>
      </c>
      <c r="H187" s="16" t="s">
        <v>13</v>
      </c>
      <c r="I187" s="17" t="s">
        <v>15</v>
      </c>
      <c r="J187" s="5">
        <f>J190</f>
        <v>0</v>
      </c>
      <c r="K187" s="5">
        <f aca="true" t="shared" si="42" ref="K187:R187">K190</f>
        <v>0</v>
      </c>
      <c r="L187" s="5">
        <f t="shared" si="42"/>
        <v>0</v>
      </c>
      <c r="M187" s="5">
        <f t="shared" si="42"/>
        <v>150</v>
      </c>
      <c r="N187" s="5">
        <f t="shared" si="42"/>
        <v>0</v>
      </c>
      <c r="O187" s="5">
        <f t="shared" si="42"/>
        <v>0</v>
      </c>
      <c r="P187" s="5">
        <f t="shared" si="42"/>
        <v>0</v>
      </c>
      <c r="Q187" s="5">
        <f t="shared" si="42"/>
        <v>0</v>
      </c>
      <c r="R187" s="5">
        <f t="shared" si="42"/>
        <v>0</v>
      </c>
    </row>
    <row r="188" spans="1:18" ht="25.5" customHeight="1">
      <c r="A188" s="42"/>
      <c r="B188" s="48"/>
      <c r="C188" s="42"/>
      <c r="D188" s="42"/>
      <c r="E188" s="8" t="s">
        <v>13</v>
      </c>
      <c r="F188" s="8" t="s">
        <v>13</v>
      </c>
      <c r="G188" s="8" t="s">
        <v>13</v>
      </c>
      <c r="H188" s="8" t="s">
        <v>13</v>
      </c>
      <c r="I188" s="20" t="s">
        <v>16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</row>
    <row r="189" spans="1:18" ht="26.25" customHeight="1">
      <c r="A189" s="42"/>
      <c r="B189" s="48"/>
      <c r="C189" s="42"/>
      <c r="D189" s="42"/>
      <c r="E189" s="8" t="s">
        <v>13</v>
      </c>
      <c r="F189" s="8" t="s">
        <v>13</v>
      </c>
      <c r="G189" s="8" t="s">
        <v>13</v>
      </c>
      <c r="H189" s="8" t="s">
        <v>13</v>
      </c>
      <c r="I189" s="20" t="s">
        <v>17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</row>
    <row r="190" spans="1:18" ht="63" customHeight="1">
      <c r="A190" s="43"/>
      <c r="B190" s="49"/>
      <c r="C190" s="43"/>
      <c r="D190" s="43"/>
      <c r="E190" s="8">
        <v>903</v>
      </c>
      <c r="F190" s="21" t="s">
        <v>89</v>
      </c>
      <c r="G190" s="8" t="s">
        <v>134</v>
      </c>
      <c r="H190" s="8">
        <v>240</v>
      </c>
      <c r="I190" s="20" t="s">
        <v>84</v>
      </c>
      <c r="J190" s="5">
        <v>0</v>
      </c>
      <c r="K190" s="5">
        <v>0</v>
      </c>
      <c r="L190" s="5">
        <v>0</v>
      </c>
      <c r="M190" s="5">
        <v>150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</row>
    <row r="191" spans="1:18" ht="16.5" customHeight="1">
      <c r="A191" s="41" t="s">
        <v>136</v>
      </c>
      <c r="B191" s="47" t="s">
        <v>137</v>
      </c>
      <c r="C191" s="41"/>
      <c r="D191" s="41" t="s">
        <v>143</v>
      </c>
      <c r="E191" s="16" t="s">
        <v>13</v>
      </c>
      <c r="F191" s="16" t="s">
        <v>13</v>
      </c>
      <c r="G191" s="16" t="s">
        <v>13</v>
      </c>
      <c r="H191" s="16" t="s">
        <v>13</v>
      </c>
      <c r="I191" s="17" t="s">
        <v>15</v>
      </c>
      <c r="J191" s="5">
        <f>J194</f>
        <v>0</v>
      </c>
      <c r="K191" s="5">
        <f>K194</f>
        <v>0</v>
      </c>
      <c r="L191" s="5">
        <f>L194</f>
        <v>0</v>
      </c>
      <c r="M191" s="5">
        <f>SUM(M192:M194)</f>
        <v>3176.2</v>
      </c>
      <c r="N191" s="5">
        <f>N194</f>
        <v>0</v>
      </c>
      <c r="O191" s="5">
        <f>O194</f>
        <v>0</v>
      </c>
      <c r="P191" s="5">
        <f>P194</f>
        <v>0</v>
      </c>
      <c r="Q191" s="5">
        <f>Q194</f>
        <v>0</v>
      </c>
      <c r="R191" s="5">
        <f>R194</f>
        <v>0</v>
      </c>
    </row>
    <row r="192" spans="1:18" ht="26.25" customHeight="1">
      <c r="A192" s="42"/>
      <c r="B192" s="48"/>
      <c r="C192" s="42"/>
      <c r="D192" s="42"/>
      <c r="E192" s="8" t="s">
        <v>13</v>
      </c>
      <c r="F192" s="8" t="s">
        <v>13</v>
      </c>
      <c r="G192" s="8" t="s">
        <v>13</v>
      </c>
      <c r="H192" s="8" t="s">
        <v>13</v>
      </c>
      <c r="I192" s="20" t="s">
        <v>16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</row>
    <row r="193" spans="1:18" ht="25.5" customHeight="1">
      <c r="A193" s="42"/>
      <c r="B193" s="48"/>
      <c r="C193" s="42"/>
      <c r="D193" s="42"/>
      <c r="E193" s="8">
        <v>957</v>
      </c>
      <c r="F193" s="21" t="s">
        <v>128</v>
      </c>
      <c r="G193" s="8" t="s">
        <v>135</v>
      </c>
      <c r="H193" s="8">
        <v>610</v>
      </c>
      <c r="I193" s="20" t="s">
        <v>17</v>
      </c>
      <c r="J193" s="5">
        <v>0</v>
      </c>
      <c r="K193" s="5">
        <v>0</v>
      </c>
      <c r="L193" s="5">
        <v>0</v>
      </c>
      <c r="M193" s="5">
        <v>3176.2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</row>
    <row r="194" spans="1:18" ht="72" customHeight="1">
      <c r="A194" s="43"/>
      <c r="B194" s="49"/>
      <c r="C194" s="43"/>
      <c r="D194" s="43"/>
      <c r="E194" s="8" t="s">
        <v>13</v>
      </c>
      <c r="F194" s="8" t="s">
        <v>13</v>
      </c>
      <c r="G194" s="8" t="s">
        <v>13</v>
      </c>
      <c r="H194" s="8" t="s">
        <v>13</v>
      </c>
      <c r="I194" s="20" t="s">
        <v>84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</row>
    <row r="195" spans="1:18" ht="14.25" customHeight="1">
      <c r="A195" s="41" t="s">
        <v>139</v>
      </c>
      <c r="B195" s="47" t="s">
        <v>140</v>
      </c>
      <c r="C195" s="41"/>
      <c r="D195" s="41" t="s">
        <v>144</v>
      </c>
      <c r="E195" s="16" t="s">
        <v>13</v>
      </c>
      <c r="F195" s="16" t="s">
        <v>13</v>
      </c>
      <c r="G195" s="16" t="s">
        <v>13</v>
      </c>
      <c r="H195" s="16" t="s">
        <v>13</v>
      </c>
      <c r="I195" s="17" t="s">
        <v>15</v>
      </c>
      <c r="J195" s="5">
        <f>J200</f>
        <v>0</v>
      </c>
      <c r="K195" s="5">
        <f>K200</f>
        <v>0</v>
      </c>
      <c r="L195" s="5">
        <f>L200</f>
        <v>0</v>
      </c>
      <c r="M195" s="5">
        <f>SUM(M196:M200)</f>
        <v>2856.1</v>
      </c>
      <c r="N195" s="5">
        <f>N200</f>
        <v>0</v>
      </c>
      <c r="O195" s="5">
        <f>O200</f>
        <v>0</v>
      </c>
      <c r="P195" s="5">
        <f>P200</f>
        <v>0</v>
      </c>
      <c r="Q195" s="5">
        <f>Q200</f>
        <v>0</v>
      </c>
      <c r="R195" s="5">
        <f>R200</f>
        <v>0</v>
      </c>
    </row>
    <row r="196" spans="1:18" ht="26.25" customHeight="1">
      <c r="A196" s="42"/>
      <c r="B196" s="48"/>
      <c r="C196" s="42"/>
      <c r="D196" s="42"/>
      <c r="E196" s="8" t="s">
        <v>13</v>
      </c>
      <c r="F196" s="8" t="s">
        <v>13</v>
      </c>
      <c r="G196" s="8" t="s">
        <v>13</v>
      </c>
      <c r="H196" s="8" t="s">
        <v>13</v>
      </c>
      <c r="I196" s="20" t="s">
        <v>16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</row>
    <row r="197" spans="1:18" ht="16.5" customHeight="1">
      <c r="A197" s="42"/>
      <c r="B197" s="48"/>
      <c r="C197" s="42"/>
      <c r="D197" s="42"/>
      <c r="E197" s="8">
        <v>957</v>
      </c>
      <c r="F197" s="21" t="s">
        <v>99</v>
      </c>
      <c r="G197" s="8" t="s">
        <v>141</v>
      </c>
      <c r="H197" s="8">
        <v>610</v>
      </c>
      <c r="I197" s="50" t="s">
        <v>17</v>
      </c>
      <c r="J197" s="5">
        <v>0</v>
      </c>
      <c r="K197" s="5">
        <v>0</v>
      </c>
      <c r="L197" s="5">
        <v>0</v>
      </c>
      <c r="M197" s="5">
        <v>199.2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</row>
    <row r="198" spans="1:18" ht="16.5" customHeight="1">
      <c r="A198" s="42"/>
      <c r="B198" s="48"/>
      <c r="C198" s="42"/>
      <c r="D198" s="42"/>
      <c r="E198" s="8">
        <v>957</v>
      </c>
      <c r="F198" s="21" t="s">
        <v>128</v>
      </c>
      <c r="G198" s="8" t="s">
        <v>141</v>
      </c>
      <c r="H198" s="8">
        <v>610</v>
      </c>
      <c r="I198" s="51"/>
      <c r="J198" s="5">
        <v>0</v>
      </c>
      <c r="K198" s="5">
        <v>0</v>
      </c>
      <c r="L198" s="5">
        <v>0</v>
      </c>
      <c r="M198" s="5">
        <v>2554.9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</row>
    <row r="199" spans="1:18" ht="15.75" customHeight="1">
      <c r="A199" s="42"/>
      <c r="B199" s="48"/>
      <c r="C199" s="42"/>
      <c r="D199" s="42"/>
      <c r="E199" s="8">
        <v>974</v>
      </c>
      <c r="F199" s="21" t="s">
        <v>99</v>
      </c>
      <c r="G199" s="8" t="s">
        <v>141</v>
      </c>
      <c r="H199" s="8">
        <v>620</v>
      </c>
      <c r="I199" s="52"/>
      <c r="J199" s="5">
        <v>0</v>
      </c>
      <c r="K199" s="5">
        <v>0</v>
      </c>
      <c r="L199" s="5">
        <v>0</v>
      </c>
      <c r="M199" s="5">
        <v>102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</row>
    <row r="200" spans="1:18" ht="99" customHeight="1">
      <c r="A200" s="43"/>
      <c r="B200" s="49"/>
      <c r="C200" s="43"/>
      <c r="D200" s="43"/>
      <c r="E200" s="8" t="s">
        <v>13</v>
      </c>
      <c r="F200" s="8" t="s">
        <v>13</v>
      </c>
      <c r="G200" s="8" t="s">
        <v>13</v>
      </c>
      <c r="H200" s="8" t="s">
        <v>13</v>
      </c>
      <c r="I200" s="20" t="s">
        <v>84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</row>
    <row r="201" spans="1:18" ht="14.25" customHeight="1">
      <c r="A201" s="20"/>
      <c r="B201" s="29"/>
      <c r="C201" s="30"/>
      <c r="D201" s="20"/>
      <c r="E201" s="8"/>
      <c r="F201" s="8"/>
      <c r="G201" s="8"/>
      <c r="H201" s="8"/>
      <c r="I201" s="20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20.25" customHeight="1">
      <c r="A202" s="54" t="s">
        <v>85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</row>
    <row r="203" spans="1:18" s="18" customFormat="1" ht="18" customHeight="1">
      <c r="A203" s="55" t="s">
        <v>51</v>
      </c>
      <c r="B203" s="68" t="s">
        <v>76</v>
      </c>
      <c r="C203" s="68" t="s">
        <v>91</v>
      </c>
      <c r="D203" s="46" t="s">
        <v>68</v>
      </c>
      <c r="E203" s="16" t="s">
        <v>13</v>
      </c>
      <c r="F203" s="16" t="s">
        <v>13</v>
      </c>
      <c r="G203" s="16" t="s">
        <v>52</v>
      </c>
      <c r="H203" s="16" t="s">
        <v>13</v>
      </c>
      <c r="I203" s="17" t="s">
        <v>15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</row>
    <row r="204" spans="1:18" s="18" customFormat="1" ht="25.5" customHeight="1">
      <c r="A204" s="55"/>
      <c r="B204" s="68"/>
      <c r="C204" s="68"/>
      <c r="D204" s="46"/>
      <c r="E204" s="16" t="s">
        <v>13</v>
      </c>
      <c r="F204" s="16" t="s">
        <v>13</v>
      </c>
      <c r="G204" s="16" t="s">
        <v>13</v>
      </c>
      <c r="H204" s="16" t="s">
        <v>13</v>
      </c>
      <c r="I204" s="17" t="s">
        <v>16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</row>
    <row r="205" spans="1:18" s="18" customFormat="1" ht="25.5" customHeight="1">
      <c r="A205" s="55"/>
      <c r="B205" s="68"/>
      <c r="C205" s="68"/>
      <c r="D205" s="46"/>
      <c r="E205" s="16" t="s">
        <v>13</v>
      </c>
      <c r="F205" s="16" t="s">
        <v>13</v>
      </c>
      <c r="G205" s="16" t="s">
        <v>13</v>
      </c>
      <c r="H205" s="16" t="s">
        <v>13</v>
      </c>
      <c r="I205" s="17" t="s">
        <v>17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</row>
    <row r="206" spans="1:18" s="18" customFormat="1" ht="57" customHeight="1">
      <c r="A206" s="55"/>
      <c r="B206" s="68"/>
      <c r="C206" s="68"/>
      <c r="D206" s="46"/>
      <c r="E206" s="16" t="s">
        <v>13</v>
      </c>
      <c r="F206" s="16" t="s">
        <v>13</v>
      </c>
      <c r="G206" s="16" t="s">
        <v>13</v>
      </c>
      <c r="H206" s="16" t="s">
        <v>13</v>
      </c>
      <c r="I206" s="17" t="s">
        <v>84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</row>
    <row r="207" spans="1:18" ht="14.25" customHeight="1">
      <c r="A207" s="45" t="s">
        <v>53</v>
      </c>
      <c r="B207" s="45" t="s">
        <v>112</v>
      </c>
      <c r="C207" s="45"/>
      <c r="D207" s="44" t="s">
        <v>68</v>
      </c>
      <c r="E207" s="8" t="s">
        <v>13</v>
      </c>
      <c r="F207" s="8" t="s">
        <v>13</v>
      </c>
      <c r="G207" s="8" t="s">
        <v>13</v>
      </c>
      <c r="H207" s="8" t="s">
        <v>13</v>
      </c>
      <c r="I207" s="20" t="s">
        <v>15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</row>
    <row r="208" spans="1:18" ht="22.5">
      <c r="A208" s="45"/>
      <c r="B208" s="45"/>
      <c r="C208" s="45"/>
      <c r="D208" s="44" t="s">
        <v>54</v>
      </c>
      <c r="E208" s="8" t="s">
        <v>13</v>
      </c>
      <c r="F208" s="8" t="s">
        <v>13</v>
      </c>
      <c r="G208" s="8" t="s">
        <v>13</v>
      </c>
      <c r="H208" s="8" t="s">
        <v>13</v>
      </c>
      <c r="I208" s="20" t="s">
        <v>16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</row>
    <row r="209" spans="1:18" ht="22.5">
      <c r="A209" s="45"/>
      <c r="B209" s="45"/>
      <c r="C209" s="45"/>
      <c r="D209" s="44" t="s">
        <v>54</v>
      </c>
      <c r="E209" s="8" t="s">
        <v>13</v>
      </c>
      <c r="F209" s="8" t="s">
        <v>13</v>
      </c>
      <c r="G209" s="8" t="s">
        <v>13</v>
      </c>
      <c r="H209" s="8" t="s">
        <v>13</v>
      </c>
      <c r="I209" s="20" t="s">
        <v>17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</row>
    <row r="210" spans="1:18" ht="33.75">
      <c r="A210" s="45"/>
      <c r="B210" s="45"/>
      <c r="C210" s="45"/>
      <c r="D210" s="44" t="s">
        <v>54</v>
      </c>
      <c r="E210" s="8" t="s">
        <v>13</v>
      </c>
      <c r="F210" s="8" t="s">
        <v>13</v>
      </c>
      <c r="G210" s="8" t="s">
        <v>13</v>
      </c>
      <c r="H210" s="8" t="s">
        <v>13</v>
      </c>
      <c r="I210" s="20" t="s">
        <v>84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</row>
    <row r="211" spans="1:18" ht="14.25" customHeight="1">
      <c r="A211" s="45" t="s">
        <v>55</v>
      </c>
      <c r="B211" s="45" t="s">
        <v>77</v>
      </c>
      <c r="C211" s="45"/>
      <c r="D211" s="44" t="s">
        <v>68</v>
      </c>
      <c r="E211" s="8" t="s">
        <v>13</v>
      </c>
      <c r="F211" s="8" t="s">
        <v>13</v>
      </c>
      <c r="G211" s="8" t="s">
        <v>13</v>
      </c>
      <c r="H211" s="8" t="s">
        <v>13</v>
      </c>
      <c r="I211" s="20" t="s">
        <v>15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</row>
    <row r="212" spans="1:18" ht="22.5">
      <c r="A212" s="45"/>
      <c r="B212" s="45"/>
      <c r="C212" s="45"/>
      <c r="D212" s="44"/>
      <c r="E212" s="8" t="s">
        <v>13</v>
      </c>
      <c r="F212" s="8" t="s">
        <v>13</v>
      </c>
      <c r="G212" s="8" t="s">
        <v>13</v>
      </c>
      <c r="H212" s="8" t="s">
        <v>13</v>
      </c>
      <c r="I212" s="20" t="s">
        <v>16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</row>
    <row r="213" spans="1:18" ht="22.5">
      <c r="A213" s="45"/>
      <c r="B213" s="45"/>
      <c r="C213" s="45"/>
      <c r="D213" s="44"/>
      <c r="E213" s="8" t="s">
        <v>13</v>
      </c>
      <c r="F213" s="8" t="s">
        <v>13</v>
      </c>
      <c r="G213" s="8" t="s">
        <v>13</v>
      </c>
      <c r="H213" s="8" t="s">
        <v>13</v>
      </c>
      <c r="I213" s="20" t="s">
        <v>21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</row>
    <row r="214" spans="1:18" ht="36.75" customHeight="1">
      <c r="A214" s="45"/>
      <c r="B214" s="45"/>
      <c r="C214" s="45"/>
      <c r="D214" s="44"/>
      <c r="E214" s="8" t="s">
        <v>13</v>
      </c>
      <c r="F214" s="8" t="s">
        <v>13</v>
      </c>
      <c r="G214" s="8" t="s">
        <v>13</v>
      </c>
      <c r="H214" s="8" t="s">
        <v>13</v>
      </c>
      <c r="I214" s="20" t="s">
        <v>84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</row>
    <row r="215" spans="1:18" ht="14.25" customHeight="1">
      <c r="A215" s="45" t="s">
        <v>56</v>
      </c>
      <c r="B215" s="45" t="s">
        <v>78</v>
      </c>
      <c r="C215" s="45"/>
      <c r="D215" s="44" t="s">
        <v>68</v>
      </c>
      <c r="E215" s="8" t="s">
        <v>13</v>
      </c>
      <c r="F215" s="8" t="s">
        <v>13</v>
      </c>
      <c r="G215" s="8" t="s">
        <v>13</v>
      </c>
      <c r="H215" s="8" t="s">
        <v>13</v>
      </c>
      <c r="I215" s="20" t="s">
        <v>15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</row>
    <row r="216" spans="1:18" ht="22.5">
      <c r="A216" s="45"/>
      <c r="B216" s="45"/>
      <c r="C216" s="45"/>
      <c r="D216" s="45"/>
      <c r="E216" s="8" t="s">
        <v>13</v>
      </c>
      <c r="F216" s="8" t="s">
        <v>13</v>
      </c>
      <c r="G216" s="8" t="s">
        <v>13</v>
      </c>
      <c r="H216" s="8" t="s">
        <v>13</v>
      </c>
      <c r="I216" s="20" t="s">
        <v>16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</row>
    <row r="217" spans="1:18" ht="22.5">
      <c r="A217" s="45"/>
      <c r="B217" s="45"/>
      <c r="C217" s="45"/>
      <c r="D217" s="45"/>
      <c r="E217" s="8" t="s">
        <v>13</v>
      </c>
      <c r="F217" s="8" t="s">
        <v>13</v>
      </c>
      <c r="G217" s="8" t="s">
        <v>13</v>
      </c>
      <c r="H217" s="8" t="s">
        <v>13</v>
      </c>
      <c r="I217" s="20" t="s">
        <v>17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</row>
    <row r="218" spans="1:18" ht="33.75">
      <c r="A218" s="45"/>
      <c r="B218" s="45"/>
      <c r="C218" s="45"/>
      <c r="D218" s="45"/>
      <c r="E218" s="8" t="s">
        <v>13</v>
      </c>
      <c r="F218" s="8" t="s">
        <v>13</v>
      </c>
      <c r="G218" s="8" t="s">
        <v>13</v>
      </c>
      <c r="H218" s="8" t="s">
        <v>13</v>
      </c>
      <c r="I218" s="20" t="s">
        <v>84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</row>
    <row r="219" spans="1:18" ht="14.25" customHeight="1">
      <c r="A219" s="45" t="s">
        <v>57</v>
      </c>
      <c r="B219" s="45" t="s">
        <v>79</v>
      </c>
      <c r="C219" s="45"/>
      <c r="D219" s="44" t="s">
        <v>68</v>
      </c>
      <c r="E219" s="8" t="s">
        <v>13</v>
      </c>
      <c r="F219" s="8" t="s">
        <v>13</v>
      </c>
      <c r="G219" s="8" t="s">
        <v>13</v>
      </c>
      <c r="H219" s="8" t="s">
        <v>13</v>
      </c>
      <c r="I219" s="20" t="s">
        <v>15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</row>
    <row r="220" spans="1:18" ht="22.5">
      <c r="A220" s="45"/>
      <c r="B220" s="45"/>
      <c r="C220" s="45"/>
      <c r="D220" s="45"/>
      <c r="E220" s="8" t="s">
        <v>13</v>
      </c>
      <c r="F220" s="8" t="s">
        <v>13</v>
      </c>
      <c r="G220" s="8" t="s">
        <v>13</v>
      </c>
      <c r="H220" s="8" t="s">
        <v>13</v>
      </c>
      <c r="I220" s="20" t="s">
        <v>16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</row>
    <row r="221" spans="1:18" ht="22.5">
      <c r="A221" s="45"/>
      <c r="B221" s="45"/>
      <c r="C221" s="45"/>
      <c r="D221" s="45"/>
      <c r="E221" s="8" t="s">
        <v>13</v>
      </c>
      <c r="F221" s="8" t="s">
        <v>13</v>
      </c>
      <c r="G221" s="8" t="s">
        <v>13</v>
      </c>
      <c r="H221" s="8" t="s">
        <v>13</v>
      </c>
      <c r="I221" s="20" t="s">
        <v>17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</row>
    <row r="222" spans="1:18" ht="33.75">
      <c r="A222" s="45"/>
      <c r="B222" s="45"/>
      <c r="C222" s="45"/>
      <c r="D222" s="45"/>
      <c r="E222" s="8" t="s">
        <v>13</v>
      </c>
      <c r="F222" s="8" t="s">
        <v>13</v>
      </c>
      <c r="G222" s="8" t="s">
        <v>13</v>
      </c>
      <c r="H222" s="8" t="s">
        <v>13</v>
      </c>
      <c r="I222" s="20" t="s">
        <v>84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</row>
    <row r="223" spans="1:18" ht="14.25" customHeight="1">
      <c r="A223" s="45" t="s">
        <v>58</v>
      </c>
      <c r="B223" s="45" t="s">
        <v>80</v>
      </c>
      <c r="C223" s="45"/>
      <c r="D223" s="44" t="s">
        <v>68</v>
      </c>
      <c r="E223" s="8" t="s">
        <v>13</v>
      </c>
      <c r="F223" s="8" t="s">
        <v>13</v>
      </c>
      <c r="G223" s="8" t="s">
        <v>13</v>
      </c>
      <c r="H223" s="8" t="s">
        <v>13</v>
      </c>
      <c r="I223" s="20" t="s">
        <v>15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</row>
    <row r="224" spans="1:18" ht="22.5">
      <c r="A224" s="45"/>
      <c r="B224" s="45"/>
      <c r="C224" s="45"/>
      <c r="D224" s="45"/>
      <c r="E224" s="8" t="s">
        <v>13</v>
      </c>
      <c r="F224" s="8" t="s">
        <v>13</v>
      </c>
      <c r="G224" s="8" t="s">
        <v>13</v>
      </c>
      <c r="H224" s="8" t="s">
        <v>13</v>
      </c>
      <c r="I224" s="20" t="s">
        <v>16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</row>
    <row r="225" spans="1:18" ht="22.5">
      <c r="A225" s="45"/>
      <c r="B225" s="45"/>
      <c r="C225" s="45"/>
      <c r="D225" s="45"/>
      <c r="E225" s="8" t="s">
        <v>13</v>
      </c>
      <c r="F225" s="8" t="s">
        <v>13</v>
      </c>
      <c r="G225" s="8" t="s">
        <v>13</v>
      </c>
      <c r="H225" s="8" t="s">
        <v>13</v>
      </c>
      <c r="I225" s="20" t="s">
        <v>17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</row>
    <row r="226" spans="1:18" ht="33.75">
      <c r="A226" s="45"/>
      <c r="B226" s="45"/>
      <c r="C226" s="45"/>
      <c r="D226" s="45"/>
      <c r="E226" s="8" t="s">
        <v>13</v>
      </c>
      <c r="F226" s="8" t="s">
        <v>13</v>
      </c>
      <c r="G226" s="8" t="s">
        <v>13</v>
      </c>
      <c r="H226" s="8" t="s">
        <v>13</v>
      </c>
      <c r="I226" s="20" t="s">
        <v>84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</row>
    <row r="227" spans="1:18" ht="25.5" customHeight="1">
      <c r="A227" s="54" t="s">
        <v>85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</row>
    <row r="228" spans="1:18" s="18" customFormat="1" ht="51" customHeight="1">
      <c r="A228" s="55" t="s">
        <v>59</v>
      </c>
      <c r="B228" s="55" t="s">
        <v>81</v>
      </c>
      <c r="C228" s="55" t="s">
        <v>92</v>
      </c>
      <c r="D228" s="46" t="s">
        <v>68</v>
      </c>
      <c r="E228" s="16" t="s">
        <v>13</v>
      </c>
      <c r="F228" s="16" t="s">
        <v>13</v>
      </c>
      <c r="G228" s="16" t="s">
        <v>60</v>
      </c>
      <c r="H228" s="16" t="s">
        <v>13</v>
      </c>
      <c r="I228" s="17" t="s">
        <v>15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spans="1:18" s="18" customFormat="1" ht="42" customHeight="1">
      <c r="A229" s="55"/>
      <c r="B229" s="55"/>
      <c r="C229" s="55"/>
      <c r="D229" s="55"/>
      <c r="E229" s="16" t="s">
        <v>13</v>
      </c>
      <c r="F229" s="16" t="s">
        <v>13</v>
      </c>
      <c r="G229" s="16" t="s">
        <v>13</v>
      </c>
      <c r="H229" s="16" t="s">
        <v>13</v>
      </c>
      <c r="I229" s="17" t="s">
        <v>16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spans="1:18" s="18" customFormat="1" ht="42" customHeight="1">
      <c r="A230" s="55"/>
      <c r="B230" s="55"/>
      <c r="C230" s="55"/>
      <c r="D230" s="55"/>
      <c r="E230" s="16" t="s">
        <v>13</v>
      </c>
      <c r="F230" s="16" t="s">
        <v>13</v>
      </c>
      <c r="G230" s="16" t="s">
        <v>13</v>
      </c>
      <c r="H230" s="16" t="s">
        <v>13</v>
      </c>
      <c r="I230" s="17" t="s">
        <v>17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spans="1:18" s="18" customFormat="1" ht="48" customHeight="1">
      <c r="A231" s="55"/>
      <c r="B231" s="55"/>
      <c r="C231" s="55"/>
      <c r="D231" s="55"/>
      <c r="E231" s="16" t="s">
        <v>13</v>
      </c>
      <c r="F231" s="16" t="s">
        <v>13</v>
      </c>
      <c r="G231" s="16" t="s">
        <v>13</v>
      </c>
      <c r="H231" s="16" t="s">
        <v>13</v>
      </c>
      <c r="I231" s="17" t="s">
        <v>84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spans="1:18" ht="14.25" customHeight="1">
      <c r="A232" s="45" t="s">
        <v>61</v>
      </c>
      <c r="B232" s="45" t="s">
        <v>82</v>
      </c>
      <c r="C232" s="45"/>
      <c r="D232" s="44" t="s">
        <v>68</v>
      </c>
      <c r="E232" s="8" t="s">
        <v>13</v>
      </c>
      <c r="F232" s="8" t="s">
        <v>13</v>
      </c>
      <c r="G232" s="8" t="s">
        <v>13</v>
      </c>
      <c r="H232" s="8" t="s">
        <v>13</v>
      </c>
      <c r="I232" s="20" t="s">
        <v>15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</row>
    <row r="233" spans="1:18" ht="22.5">
      <c r="A233" s="45"/>
      <c r="B233" s="45"/>
      <c r="C233" s="45"/>
      <c r="D233" s="45"/>
      <c r="E233" s="8" t="s">
        <v>13</v>
      </c>
      <c r="F233" s="8" t="s">
        <v>13</v>
      </c>
      <c r="G233" s="8" t="s">
        <v>13</v>
      </c>
      <c r="H233" s="8" t="s">
        <v>13</v>
      </c>
      <c r="I233" s="20" t="s">
        <v>16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</row>
    <row r="234" spans="1:18" ht="22.5">
      <c r="A234" s="45"/>
      <c r="B234" s="45"/>
      <c r="C234" s="45"/>
      <c r="D234" s="45"/>
      <c r="E234" s="8" t="s">
        <v>13</v>
      </c>
      <c r="F234" s="8" t="s">
        <v>13</v>
      </c>
      <c r="G234" s="8" t="s">
        <v>13</v>
      </c>
      <c r="H234" s="8" t="s">
        <v>13</v>
      </c>
      <c r="I234" s="20" t="s">
        <v>17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</row>
    <row r="235" spans="1:18" ht="33.75">
      <c r="A235" s="45"/>
      <c r="B235" s="45"/>
      <c r="C235" s="45"/>
      <c r="D235" s="45"/>
      <c r="E235" s="8" t="s">
        <v>13</v>
      </c>
      <c r="F235" s="8" t="s">
        <v>13</v>
      </c>
      <c r="G235" s="8" t="s">
        <v>13</v>
      </c>
      <c r="H235" s="8" t="s">
        <v>13</v>
      </c>
      <c r="I235" s="20" t="s">
        <v>84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</row>
    <row r="236" spans="1:18" ht="15" customHeight="1">
      <c r="A236" s="45" t="s">
        <v>62</v>
      </c>
      <c r="B236" s="45" t="s">
        <v>83</v>
      </c>
      <c r="C236" s="45"/>
      <c r="D236" s="44" t="s">
        <v>68</v>
      </c>
      <c r="E236" s="8" t="s">
        <v>13</v>
      </c>
      <c r="F236" s="8" t="s">
        <v>13</v>
      </c>
      <c r="G236" s="8" t="s">
        <v>13</v>
      </c>
      <c r="H236" s="8" t="s">
        <v>13</v>
      </c>
      <c r="I236" s="20" t="s">
        <v>15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</row>
    <row r="237" spans="1:18" ht="27.75" customHeight="1">
      <c r="A237" s="45"/>
      <c r="B237" s="45"/>
      <c r="C237" s="45"/>
      <c r="D237" s="45"/>
      <c r="E237" s="8" t="s">
        <v>13</v>
      </c>
      <c r="F237" s="8" t="s">
        <v>13</v>
      </c>
      <c r="G237" s="8" t="s">
        <v>13</v>
      </c>
      <c r="H237" s="8" t="s">
        <v>13</v>
      </c>
      <c r="I237" s="20" t="s">
        <v>16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</row>
    <row r="238" spans="1:18" ht="27.75" customHeight="1">
      <c r="A238" s="45"/>
      <c r="B238" s="45"/>
      <c r="C238" s="45"/>
      <c r="D238" s="45"/>
      <c r="E238" s="8" t="s">
        <v>13</v>
      </c>
      <c r="F238" s="8" t="s">
        <v>13</v>
      </c>
      <c r="G238" s="8" t="s">
        <v>13</v>
      </c>
      <c r="H238" s="8" t="s">
        <v>13</v>
      </c>
      <c r="I238" s="20" t="s">
        <v>17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</row>
    <row r="239" spans="1:18" ht="44.25" customHeight="1">
      <c r="A239" s="45"/>
      <c r="B239" s="45"/>
      <c r="C239" s="45"/>
      <c r="D239" s="45"/>
      <c r="E239" s="8" t="s">
        <v>13</v>
      </c>
      <c r="F239" s="8" t="s">
        <v>13</v>
      </c>
      <c r="G239" s="8" t="s">
        <v>13</v>
      </c>
      <c r="H239" s="8" t="s">
        <v>13</v>
      </c>
      <c r="I239" s="20" t="s">
        <v>84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</row>
  </sheetData>
  <sheetProtection selectLockedCells="1" selectUnlockedCells="1"/>
  <mergeCells count="167">
    <mergeCell ref="I164:I170"/>
    <mergeCell ref="A154:A161"/>
    <mergeCell ref="B154:B161"/>
    <mergeCell ref="C154:C161"/>
    <mergeCell ref="I156:I159"/>
    <mergeCell ref="D236:D239"/>
    <mergeCell ref="A227:R227"/>
    <mergeCell ref="A228:A231"/>
    <mergeCell ref="B228:B231"/>
    <mergeCell ref="C228:C231"/>
    <mergeCell ref="B223:B226"/>
    <mergeCell ref="B211:B214"/>
    <mergeCell ref="A236:A239"/>
    <mergeCell ref="B236:B239"/>
    <mergeCell ref="I175:I180"/>
    <mergeCell ref="C211:C214"/>
    <mergeCell ref="A219:A222"/>
    <mergeCell ref="B219:B222"/>
    <mergeCell ref="C223:C226"/>
    <mergeCell ref="A211:A214"/>
    <mergeCell ref="D215:D218"/>
    <mergeCell ref="D207:D210"/>
    <mergeCell ref="D223:D226"/>
    <mergeCell ref="C219:C222"/>
    <mergeCell ref="C236:C239"/>
    <mergeCell ref="D228:D231"/>
    <mergeCell ref="D211:D214"/>
    <mergeCell ref="D219:D222"/>
    <mergeCell ref="A232:A235"/>
    <mergeCell ref="B232:B235"/>
    <mergeCell ref="C232:C235"/>
    <mergeCell ref="I75:I88"/>
    <mergeCell ref="D232:D235"/>
    <mergeCell ref="A215:A218"/>
    <mergeCell ref="B215:B218"/>
    <mergeCell ref="C215:C218"/>
    <mergeCell ref="A223:A226"/>
    <mergeCell ref="A141:A144"/>
    <mergeCell ref="A207:A210"/>
    <mergeCell ref="B207:B210"/>
    <mergeCell ref="A202:R202"/>
    <mergeCell ref="A203:A206"/>
    <mergeCell ref="B203:B206"/>
    <mergeCell ref="C203:C206"/>
    <mergeCell ref="D203:D206"/>
    <mergeCell ref="C207:C210"/>
    <mergeCell ref="C145:C148"/>
    <mergeCell ref="D154:D161"/>
    <mergeCell ref="A162:A173"/>
    <mergeCell ref="B162:B173"/>
    <mergeCell ref="C162:C173"/>
    <mergeCell ref="B133:B136"/>
    <mergeCell ref="C149:C153"/>
    <mergeCell ref="D162:D173"/>
    <mergeCell ref="D145:D148"/>
    <mergeCell ref="I151:I152"/>
    <mergeCell ref="B145:B148"/>
    <mergeCell ref="A145:A148"/>
    <mergeCell ref="A149:A153"/>
    <mergeCell ref="A137:A140"/>
    <mergeCell ref="B137:B140"/>
    <mergeCell ref="C137:C140"/>
    <mergeCell ref="D137:D140"/>
    <mergeCell ref="D149:D153"/>
    <mergeCell ref="B149:B153"/>
    <mergeCell ref="B72:B88"/>
    <mergeCell ref="C72:C88"/>
    <mergeCell ref="D72:D88"/>
    <mergeCell ref="C94:C131"/>
    <mergeCell ref="D94:D131"/>
    <mergeCell ref="I95:I101"/>
    <mergeCell ref="B89:B92"/>
    <mergeCell ref="I102:I125"/>
    <mergeCell ref="C89:C92"/>
    <mergeCell ref="D89:D92"/>
    <mergeCell ref="A93:R93"/>
    <mergeCell ref="B94:B131"/>
    <mergeCell ref="B141:B144"/>
    <mergeCell ref="C141:C144"/>
    <mergeCell ref="D141:D144"/>
    <mergeCell ref="A133:A136"/>
    <mergeCell ref="C133:C136"/>
    <mergeCell ref="D133:D136"/>
    <mergeCell ref="A94:A132"/>
    <mergeCell ref="A68:A71"/>
    <mergeCell ref="B68:B71"/>
    <mergeCell ref="C68:C71"/>
    <mergeCell ref="D68:D71"/>
    <mergeCell ref="A174:A186"/>
    <mergeCell ref="D174:D186"/>
    <mergeCell ref="B174:B186"/>
    <mergeCell ref="C174:C186"/>
    <mergeCell ref="A72:A88"/>
    <mergeCell ref="A89:A92"/>
    <mergeCell ref="I54:I67"/>
    <mergeCell ref="A50:R50"/>
    <mergeCell ref="A51:A67"/>
    <mergeCell ref="B51:B67"/>
    <mergeCell ref="C51:C67"/>
    <mergeCell ref="D51:D67"/>
    <mergeCell ref="C33:C36"/>
    <mergeCell ref="D33:D36"/>
    <mergeCell ref="A24:A28"/>
    <mergeCell ref="A42:A45"/>
    <mergeCell ref="B42:B45"/>
    <mergeCell ref="C42:C45"/>
    <mergeCell ref="D42:D45"/>
    <mergeCell ref="D11:D13"/>
    <mergeCell ref="I27:I28"/>
    <mergeCell ref="A29:A32"/>
    <mergeCell ref="B29:B32"/>
    <mergeCell ref="C29:C32"/>
    <mergeCell ref="D29:D32"/>
    <mergeCell ref="A10:A13"/>
    <mergeCell ref="A15:A19"/>
    <mergeCell ref="B15:B19"/>
    <mergeCell ref="C15:C19"/>
    <mergeCell ref="B10:B13"/>
    <mergeCell ref="C10:C13"/>
    <mergeCell ref="M1:R1"/>
    <mergeCell ref="M3:R3"/>
    <mergeCell ref="A4:R4"/>
    <mergeCell ref="A5:Q5"/>
    <mergeCell ref="E7:H7"/>
    <mergeCell ref="I7:I8"/>
    <mergeCell ref="A7:A8"/>
    <mergeCell ref="C7:C8"/>
    <mergeCell ref="D7:D8"/>
    <mergeCell ref="J7:R7"/>
    <mergeCell ref="B7:B8"/>
    <mergeCell ref="A195:A200"/>
    <mergeCell ref="B195:B200"/>
    <mergeCell ref="C195:C200"/>
    <mergeCell ref="D195:D200"/>
    <mergeCell ref="I126:I132"/>
    <mergeCell ref="I171:I173"/>
    <mergeCell ref="I181:I185"/>
    <mergeCell ref="A14:R14"/>
    <mergeCell ref="A37:R37"/>
    <mergeCell ref="A38:A41"/>
    <mergeCell ref="B38:B41"/>
    <mergeCell ref="C38:C41"/>
    <mergeCell ref="D38:D41"/>
    <mergeCell ref="I18:I19"/>
    <mergeCell ref="A20:A23"/>
    <mergeCell ref="B20:B23"/>
    <mergeCell ref="C20:C23"/>
    <mergeCell ref="I197:I199"/>
    <mergeCell ref="A46:A49"/>
    <mergeCell ref="B46:B49"/>
    <mergeCell ref="C46:C49"/>
    <mergeCell ref="D46:D49"/>
    <mergeCell ref="B24:B28"/>
    <mergeCell ref="C24:C28"/>
    <mergeCell ref="A191:A194"/>
    <mergeCell ref="B191:B194"/>
    <mergeCell ref="C191:C194"/>
    <mergeCell ref="D191:D194"/>
    <mergeCell ref="D20:D23"/>
    <mergeCell ref="D16:D19"/>
    <mergeCell ref="D24:D28"/>
    <mergeCell ref="A187:A190"/>
    <mergeCell ref="B187:B190"/>
    <mergeCell ref="C187:C190"/>
    <mergeCell ref="D187:D190"/>
    <mergeCell ref="A33:A36"/>
    <mergeCell ref="B33:B36"/>
  </mergeCells>
  <printOptions/>
  <pageMargins left="0.5905511811023623" right="0.1968503937007874" top="0.5905511811023623" bottom="0.5118110236220472" header="0.5118110236220472" footer="0.5118110236220472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Чеб. р-н Ельцова И.В.</cp:lastModifiedBy>
  <cp:lastPrinted>2022-11-10T08:10:34Z</cp:lastPrinted>
  <dcterms:created xsi:type="dcterms:W3CDTF">2019-11-28T09:04:40Z</dcterms:created>
  <dcterms:modified xsi:type="dcterms:W3CDTF">2022-12-20T09:13:19Z</dcterms:modified>
  <cp:category/>
  <cp:version/>
  <cp:contentType/>
  <cp:contentStatus/>
</cp:coreProperties>
</file>