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1. Доходы бюджета" sheetId="1" r:id="rId1"/>
    <sheet name="Лист1" sheetId="2" r:id="rId2"/>
  </sheets>
  <definedNames>
    <definedName name="_xlnm.Print_Area" localSheetId="0">'1. Доходы бюджета'!$A$1:$D$70</definedName>
  </definedNames>
  <calcPr fullCalcOnLoad="1"/>
</workbook>
</file>

<file path=xl/sharedStrings.xml><?xml version="1.0" encoding="utf-8"?>
<sst xmlns="http://schemas.openxmlformats.org/spreadsheetml/2006/main" count="135" uniqueCount="128">
  <si>
    <t xml:space="preserve"> Наименование показателя</t>
  </si>
  <si>
    <t xml:space="preserve">Код дохода по бюджетной классификации 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</si>
  <si>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</si>
  <si>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</si>
  <si>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</si>
  <si>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</si>
  <si>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 от бюджетов муниципальных районов</t>
  </si>
  <si>
    <t>План</t>
  </si>
  <si>
    <t>Кассовое исполнение</t>
  </si>
  <si>
    <t xml:space="preserve"> -Улучшение жилищных условий молодых семей и молодых специалистов</t>
  </si>
  <si>
    <t xml:space="preserve"> - Улучшение жилищных условий граждан, проживающих и работающих в сельской местности</t>
  </si>
  <si>
    <t>Субсидии бюджетам сельских поселений на софинансирование капитальных вложений в объекты муниципальной собственности, из них:</t>
  </si>
  <si>
    <t xml:space="preserve"> - Реализация проектов комплексного обустройства площадок под компактную жилищную застройку в сельской местности </t>
  </si>
  <si>
    <t xml:space="preserve"> -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том числе строительство (реконструкция) автомобильных дорог общего пользования, ведущих к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</si>
  <si>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из них:</t>
  </si>
  <si>
    <t xml:space="preserve">  -Строительство (реконструкция) котельных муниципальных образований</t>
  </si>
  <si>
    <t xml:space="preserve">  - Прочие выплаты по обязательствам муниципального образования Чувашской Республики</t>
  </si>
  <si>
    <t>ВСЕГО</t>
  </si>
  <si>
    <t>Информация</t>
  </si>
  <si>
    <t>Наименование поселений</t>
  </si>
  <si>
    <t>Дотации бюджетам поселений на выравнивание уровня бюджетной обеспеченности</t>
  </si>
  <si>
    <t>Дотации бюджетам поселений на поддержку мер по обеспечению сбалансированности бюджетов</t>
  </si>
  <si>
    <t>Субсидии бюджетам поселений на обеспечение жильем молодых  семей</t>
  </si>
  <si>
    <t>Субсидии бюджетам поселений на финансирование капитальных вложений в объекты муниципальной собственности</t>
  </si>
  <si>
    <t>Субсидии бюджетам поселений на реализацию федеральных целевых программ</t>
  </si>
  <si>
    <t>Прочие субсидии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</si>
  <si>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</si>
  <si>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</si>
  <si>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</si>
  <si>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ВСЕГО БЕЗВОЗМЕЗДНЫЕ ПОСТУПЛЕНИЯ</t>
  </si>
  <si>
    <t>Итого</t>
  </si>
  <si>
    <t>Абашевская</t>
  </si>
  <si>
    <t>Акулевская</t>
  </si>
  <si>
    <t>Атлашевская</t>
  </si>
  <si>
    <t>Б-Катрасьская</t>
  </si>
  <si>
    <t>В-Сюктерская</t>
  </si>
  <si>
    <t>Ишакская</t>
  </si>
  <si>
    <t>Ишлейская</t>
  </si>
  <si>
    <t xml:space="preserve">Кугесьская </t>
  </si>
  <si>
    <t>Кшаушская</t>
  </si>
  <si>
    <t>Лапсарская</t>
  </si>
  <si>
    <t>Сарабакасинская</t>
  </si>
  <si>
    <t>С-Покровская</t>
  </si>
  <si>
    <t>Синьяльская</t>
  </si>
  <si>
    <t>Сирмапосинская</t>
  </si>
  <si>
    <t>Шинерпосинская</t>
  </si>
  <si>
    <t>Янышская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</si>
  <si>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</si>
  <si>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ИТОГО БЕЗВОЗМЕЗДНЫЕ ПОСТУПЛЕНИЯ ИЗ БЮДЖЕТА ЧЕБОКСАРСКОГО РАЙОНА ЧУВАШСКОЙ РЕСПУБЛИКИ </t>
  </si>
  <si>
    <t>Субвенции бюджетам сельских поселений на оплату жилищно-коммунальных услуг отдельным категориям граждан</t>
  </si>
  <si>
    <t>Субвенции бюджетам поселений на выполнение передаваемых полномочий субъектов Российской Федерации, из них:</t>
  </si>
  <si>
    <t xml:space="preserve"> - Осуществление отдельных государственных полномочий Чувашской Республики по обеспечению жилыми помещениями по договорам социального найма категорий граждан,указанных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</t>
  </si>
  <si>
    <t xml:space="preserve"> - Субвенции для осуществления гос.полномочий по ведению учета граждан, нуждающихся в жилых помещениях</t>
  </si>
  <si>
    <t xml:space="preserve"> - Субвенции для осуществления государственных полномочий по организации и осуществлению мероприятий по регулированию численности безнадзорных животных</t>
  </si>
  <si>
    <t xml:space="preserve"> - Строительство (реконструкция) муниципальных спортивных объектов. Развитие коммунальной и инженерной инфраструктуры (за счет собственных средств)</t>
  </si>
  <si>
    <t>Возврат остатков субсидий,субвенций и иных межбюджетных трансфертов, имеющих целевое назначение прошлых лет из бюджетов поселений</t>
  </si>
  <si>
    <t>Прочие межбюджетные трансферты, передаваемые бюджетам поселений</t>
  </si>
  <si>
    <t>00020220077100000151</t>
  </si>
  <si>
    <t>Субсидии бюджетам сельских поселений на реализацию мероприятий приоритетного проекта "Безопасные и качественные дороги"</t>
  </si>
  <si>
    <t>00020225552100000151</t>
  </si>
  <si>
    <t xml:space="preserve"> - Субвенции бюджетам сельских поселений на оплату жилищно-коммунальных услуг отдельным категориям граждан</t>
  </si>
  <si>
    <t>00020249999100000151</t>
  </si>
  <si>
    <t>00020290054100000151</t>
  </si>
  <si>
    <t>Чиршкасинская</t>
  </si>
  <si>
    <t>00020219999100000151</t>
  </si>
  <si>
    <t>Прочие дотации бюджетам сельских поселений</t>
  </si>
  <si>
    <t>Субсидии муниципальным районам на благоустройство дворовых и общественных территорий муниципальных образований Чувашской Республики</t>
  </si>
  <si>
    <t xml:space="preserve"> - Благоустройство территории модульных фельдшерско-акушерских пунктов</t>
  </si>
  <si>
    <t xml:space="preserve">  - Мероприятия, направленные на развитие и модернизацию объектов коммунальной инфраструктуры</t>
  </si>
  <si>
    <t>Поощрение победителей регионального этапа Всероссийского конкурса "Лучшая муниципальная практика"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</si>
  <si>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</si>
  <si>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50 тысяч человек</t>
  </si>
  <si>
    <t xml:space="preserve"> Реализация проектов развития общественной инфраструктуры, основанных на местных инициативах</t>
  </si>
  <si>
    <t xml:space="preserve"> - Строительство (реконструкция) зданий муниципальных учреждений культуры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</si>
  <si>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</si>
  <si>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00020215001100000150</t>
  </si>
  <si>
    <t>00020215002100000150</t>
  </si>
  <si>
    <t>00020220216100000150</t>
  </si>
  <si>
    <t>00020225555100000150</t>
  </si>
  <si>
    <t>00020229999100000150</t>
  </si>
  <si>
    <t xml:space="preserve">  - Содержание автомобильных дорог общего пользования местного значения в границах населенных пунктов поселения</t>
  </si>
  <si>
    <t xml:space="preserve"> - Субсидия  на реализацию комплекса мероприятий по благоустройству дворовых территорий и тротуаров </t>
  </si>
  <si>
    <t xml:space="preserve">  - Субсидия  на перевод  многоквартирных домов с централизованного на индивидуальное отопление </t>
  </si>
  <si>
    <t xml:space="preserve">  Прочие субсидии бюджетам сельских поселений</t>
  </si>
  <si>
    <t xml:space="preserve">  - Субсидия бюджетам муниципальных районов и бюджетам городских округов на укрепление материально-технической базы муниципальных библиотек </t>
  </si>
  <si>
    <t xml:space="preserve"> - Субсидии бюджетам сельских поселений на капитальный 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</si>
  <si>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 xml:space="preserve">      - Капитальный ремонт, ремонт автомобильных дорог общего пользования местного значения в границах населенных пунктов поселения</t>
  </si>
  <si>
    <t>00020235118100000150</t>
  </si>
  <si>
    <t xml:space="preserve"> - Субвенции на осуществление государственных полномочий Чувашской Республики по обеспечению жилыми помещениями по договорам социального найма граждан, указанных в пункте 3 части 1 статьи 11 закона чувашской Республики "О регулировании жилищных отношений" и состоящих на уете в качестве нуждающихся в жилых помещениях</t>
  </si>
  <si>
    <t>00020230024100000150</t>
  </si>
  <si>
    <t>00020240014100000150</t>
  </si>
  <si>
    <t xml:space="preserve"> - Капитальный ремонт и ремонт автомобильных дорог общего пользования местного значения в границах населенных пунктов поселения</t>
  </si>
  <si>
    <t xml:space="preserve">  - Поощрение победителей экономического соревнования между сельскими, городскими поселениями Чувашской Республики</t>
  </si>
  <si>
    <t>00021960010100000150</t>
  </si>
  <si>
    <t>00020705030100000150</t>
  </si>
  <si>
    <t xml:space="preserve">  Субсидии на мероприятия ФЦП "Увековечение памяти погибших при защите Отечества на 2019-2024гг"</t>
  </si>
  <si>
    <t>00020225299100000150</t>
  </si>
  <si>
    <t>00020225467100000150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</si>
  <si>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</si>
  <si>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00020227112100000150</t>
  </si>
  <si>
    <t>Мероприятия по обеспечению безопасности гидротехнических сооружений</t>
  </si>
  <si>
    <t xml:space="preserve">  - Капитальный и текущий ремонт, модернизация котельных с использованием энергоэффективного оборудования, замена неэффективных отопительных котлов в индивидуальных системах отопления зданий, строений, сооружений</t>
  </si>
  <si>
    <t xml:space="preserve"> - Реализация комплекса мероприятий по борьбе с распространением борщевика Сосновского на территории Чувашской Республики</t>
  </si>
  <si>
    <t>00020225243100000150</t>
  </si>
  <si>
    <t xml:space="preserve">     Субсидии бюджетам сельских поселений на строительство и           реконструкцию (модернизацию) объектов питьевого                   водоснабжения</t>
  </si>
  <si>
    <t>00020225567100000150</t>
  </si>
  <si>
    <t>Субсидии бюджетам сельских поселений на обеспечение устойчивого развития сельских территорий</t>
  </si>
  <si>
    <t xml:space="preserve">  - Капитальный ремонт и ремонт автомобильных дорог общего пользования местного значения в границах населенных пунктов поселения</t>
  </si>
  <si>
    <t xml:space="preserve"> - Капитальный ремонт источников водоснабжения (водонапорных башен и водозаборных скважин) в населенных пунктах</t>
  </si>
  <si>
    <t xml:space="preserve"> -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</si>
  <si>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 xml:space="preserve">  Субсидии на мероприятия ФЦП "Увековечение памяти погибших при защите Отечества на 2019-2024гг" </t>
  </si>
  <si>
    <t>00020225576100000150</t>
  </si>
  <si>
    <t>Субсидии бюджетам сельских поселений на обеспечение комплексного развития сельских территорий</t>
  </si>
  <si>
    <t>00021925555100000150</t>
  </si>
  <si>
    <t>00020249999100000150</t>
  </si>
  <si>
    <t>Прочие межбюджетные трансферты, передаваемые бюджетам сельских поселений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</si>
  <si>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</si>
  <si>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 xml:space="preserve">Начальник </t>
  </si>
  <si>
    <t>М.И.Сергеева</t>
  </si>
  <si>
    <t>М. И. Сергеева</t>
  </si>
  <si>
    <t>Субсидии бюджетам сельских поселений на реализацию программ формирования современной городской среды</t>
  </si>
  <si>
    <t>Субсидии бюджетам сельских поселений на софинансирование капитальных вложений в объекты муниципальной собственности</t>
  </si>
  <si>
    <t xml:space="preserve">ИНФОРМАЦИЯ 
о предоставлении межбюджетных трансфертов из бюджета Чебоксарского района в бюджеты сельских поселений  Чебоксарского района в  2021 году.               </t>
  </si>
  <si>
    <t>о предоставлении межбюджетных трансфертов в разрезе сельских поселений Чебоксарского района Чувашской Республики за  2021 год.</t>
  </si>
  <si>
    <t>Реализация проектов, направленных на благоустройство и развитие территорий населенных пунктов Чувашской Республики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</si>
  <si>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</si>
  <si>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</si>
  <si>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обеспечение комплексного развития сельских территорий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</si>
</sst>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Cambria"/>
      <family val="1"/>
    </font>
    <font>
      <sz val="8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b/>
      <sz val="10"/>
      <name val="Cambria"/>
      <family val="1"/>
    </font>
    <font>
      <b/>
      <sz val="14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Cambria"/>
      <family val="1"/>
    </font>
    <font>
      <i/>
      <sz val="9"/>
      <name val="Calibri"/>
      <family val="2"/>
    </font>
    <font>
      <b/>
      <i/>
      <sz val="9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2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28" borderId="1" applyNumberFormat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2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87"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right" vertical="center" shrinkToFit="1"/>
    </xf>
    <xf numFmtId="0" fontId="7" fillId="2" borderId="0" xfId="0" applyFont="1" applyFill="1" applyAlignment="1">
      <alignment horizontal="left" vertical="center" wrapText="1"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176" fontId="8" fillId="2" borderId="0" xfId="0" applyNumberFormat="1" applyFont="1" applyFill="1" applyBorder="1" applyAlignment="1">
      <alignment horizontal="left" vertical="center" wrapText="1" indent="1"/>
    </xf>
    <xf numFmtId="1" fontId="8" fillId="2" borderId="0" xfId="0" applyNumberFormat="1" applyFont="1" applyFill="1" applyBorder="1" applyAlignment="1">
      <alignment horizontal="center" vertical="center" shrinkToFit="1"/>
    </xf>
    <xf numFmtId="4" fontId="8" fillId="2" borderId="0" xfId="0" applyNumberFormat="1" applyFont="1" applyFill="1" applyBorder="1" applyAlignment="1">
      <alignment horizontal="right" vertical="center" shrinkToFit="1"/>
    </xf>
    <xf numFmtId="0" fontId="9" fillId="2" borderId="14" xfId="0" applyFont="1" applyFill="1" applyBorder="1" applyAlignment="1">
      <alignment vertical="center"/>
    </xf>
    <xf numFmtId="4" fontId="9" fillId="2" borderId="14" xfId="0" applyNumberFormat="1" applyFont="1" applyFill="1" applyBorder="1" applyAlignment="1">
      <alignment vertical="center"/>
    </xf>
    <xf numFmtId="0" fontId="10" fillId="2" borderId="0" xfId="0" applyFont="1" applyAlignment="1">
      <alignment/>
    </xf>
    <xf numFmtId="0" fontId="11" fillId="2" borderId="0" xfId="0" applyFont="1" applyAlignment="1">
      <alignment/>
    </xf>
    <xf numFmtId="0" fontId="10" fillId="2" borderId="0" xfId="0" applyFont="1" applyAlignment="1">
      <alignment wrapText="1"/>
    </xf>
    <xf numFmtId="0" fontId="11" fillId="2" borderId="0" xfId="0" applyFont="1" applyAlignment="1">
      <alignment wrapText="1"/>
    </xf>
    <xf numFmtId="0" fontId="0" fillId="2" borderId="0" xfId="0" applyAlignment="1">
      <alignment horizontal="center"/>
    </xf>
    <xf numFmtId="0" fontId="0" fillId="2" borderId="0" xfId="0" applyAlignment="1">
      <alignment/>
    </xf>
    <xf numFmtId="0" fontId="12" fillId="2" borderId="0" xfId="0" applyFont="1" applyAlignment="1">
      <alignment/>
    </xf>
    <xf numFmtId="0" fontId="12" fillId="2" borderId="0" xfId="0" applyFont="1" applyAlignment="1">
      <alignment horizontal="right"/>
    </xf>
    <xf numFmtId="0" fontId="0" fillId="2" borderId="0" xfId="0" applyAlignment="1">
      <alignment horizontal="right"/>
    </xf>
    <xf numFmtId="0" fontId="13" fillId="2" borderId="14" xfId="0" applyFont="1" applyBorder="1" applyAlignment="1">
      <alignment horizontal="center" vertical="center" wrapText="1"/>
    </xf>
    <xf numFmtId="0" fontId="14" fillId="2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2" borderId="14" xfId="0" applyFont="1" applyBorder="1" applyAlignment="1">
      <alignment horizontal="center" vertical="center"/>
    </xf>
    <xf numFmtId="1" fontId="14" fillId="2" borderId="14" xfId="0" applyNumberFormat="1" applyFont="1" applyBorder="1" applyAlignment="1">
      <alignment horizontal="center" vertical="center"/>
    </xf>
    <xf numFmtId="0" fontId="13" fillId="2" borderId="14" xfId="0" applyFont="1" applyBorder="1" applyAlignment="1">
      <alignment horizontal="left" wrapText="1"/>
    </xf>
    <xf numFmtId="4" fontId="14" fillId="0" borderId="14" xfId="0" applyNumberFormat="1" applyFont="1" applyFill="1" applyBorder="1" applyAlignment="1">
      <alignment horizontal="right"/>
    </xf>
    <xf numFmtId="4" fontId="13" fillId="0" borderId="14" xfId="58" applyNumberFormat="1" applyFont="1" applyFill="1" applyBorder="1" applyAlignment="1">
      <alignment horizontal="right"/>
    </xf>
    <xf numFmtId="4" fontId="13" fillId="2" borderId="14" xfId="0" applyNumberFormat="1" applyFont="1" applyBorder="1" applyAlignment="1">
      <alignment horizontal="right"/>
    </xf>
    <xf numFmtId="4" fontId="13" fillId="0" borderId="14" xfId="58" applyNumberFormat="1" applyFont="1" applyBorder="1" applyAlignment="1">
      <alignment horizontal="right"/>
    </xf>
    <xf numFmtId="0" fontId="15" fillId="2" borderId="0" xfId="0" applyFont="1" applyAlignment="1">
      <alignment horizontal="left" wrapText="1"/>
    </xf>
    <xf numFmtId="0" fontId="15" fillId="2" borderId="0" xfId="0" applyFont="1" applyAlignment="1">
      <alignment horizontal="right"/>
    </xf>
    <xf numFmtId="0" fontId="17" fillId="2" borderId="14" xfId="0" applyFont="1" applyBorder="1" applyAlignment="1">
      <alignment wrapText="1"/>
    </xf>
    <xf numFmtId="0" fontId="14" fillId="2" borderId="14" xfId="0" applyFont="1" applyBorder="1" applyAlignment="1">
      <alignment wrapText="1"/>
    </xf>
    <xf numFmtId="0" fontId="14" fillId="2" borderId="14" xfId="0" applyFont="1" applyBorder="1" applyAlignment="1">
      <alignment/>
    </xf>
    <xf numFmtId="0" fontId="13" fillId="2" borderId="15" xfId="0" applyFont="1" applyBorder="1" applyAlignment="1">
      <alignment horizontal="center" vertical="center" wrapText="1"/>
    </xf>
    <xf numFmtId="176" fontId="13" fillId="2" borderId="14" xfId="0" applyNumberFormat="1" applyFont="1" applyFill="1" applyBorder="1" applyAlignment="1">
      <alignment horizontal="center" vertical="center" wrapText="1"/>
    </xf>
    <xf numFmtId="4" fontId="8" fillId="2" borderId="16" xfId="0" applyNumberFormat="1" applyFont="1" applyFill="1" applyBorder="1" applyAlignment="1">
      <alignment horizontal="right" vertical="center" shrinkToFit="1"/>
    </xf>
    <xf numFmtId="176" fontId="8" fillId="2" borderId="14" xfId="0" applyNumberFormat="1" applyFont="1" applyFill="1" applyBorder="1" applyAlignment="1">
      <alignment horizontal="left" vertical="center" wrapText="1" indent="1"/>
    </xf>
    <xf numFmtId="4" fontId="8" fillId="2" borderId="14" xfId="0" applyNumberFormat="1" applyFont="1" applyFill="1" applyBorder="1" applyAlignment="1">
      <alignment horizontal="right" vertical="center" shrinkToFit="1"/>
    </xf>
    <xf numFmtId="1" fontId="8" fillId="2" borderId="17" xfId="0" applyNumberFormat="1" applyFont="1" applyFill="1" applyBorder="1" applyAlignment="1">
      <alignment horizontal="center" vertical="center" shrinkToFit="1"/>
    </xf>
    <xf numFmtId="176" fontId="8" fillId="2" borderId="14" xfId="0" applyNumberFormat="1" applyFont="1" applyFill="1" applyBorder="1" applyAlignment="1">
      <alignment horizontal="left" vertical="center" wrapText="1" indent="1"/>
    </xf>
    <xf numFmtId="1" fontId="8" fillId="2" borderId="18" xfId="0" applyNumberFormat="1" applyFont="1" applyFill="1" applyBorder="1" applyAlignment="1">
      <alignment horizontal="center" vertical="center" shrinkToFit="1"/>
    </xf>
    <xf numFmtId="49" fontId="8" fillId="2" borderId="17" xfId="0" applyNumberFormat="1" applyFont="1" applyFill="1" applyBorder="1" applyAlignment="1">
      <alignment horizontal="center" vertical="center" shrinkToFit="1"/>
    </xf>
    <xf numFmtId="1" fontId="8" fillId="2" borderId="15" xfId="0" applyNumberFormat="1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wrapText="1"/>
    </xf>
    <xf numFmtId="176" fontId="13" fillId="2" borderId="15" xfId="0" applyNumberFormat="1" applyFont="1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>
      <alignment horizontal="center" vertical="center" shrinkToFit="1"/>
    </xf>
    <xf numFmtId="176" fontId="18" fillId="2" borderId="14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shrinkToFit="1"/>
    </xf>
    <xf numFmtId="4" fontId="8" fillId="2" borderId="14" xfId="0" applyNumberFormat="1" applyFont="1" applyFill="1" applyBorder="1" applyAlignment="1">
      <alignment horizontal="right" vertical="center" shrinkToFit="1"/>
    </xf>
    <xf numFmtId="176" fontId="18" fillId="34" borderId="14" xfId="0" applyNumberFormat="1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left" vertical="center" wrapText="1"/>
    </xf>
    <xf numFmtId="4" fontId="8" fillId="2" borderId="18" xfId="0" applyNumberFormat="1" applyFont="1" applyFill="1" applyBorder="1" applyAlignment="1">
      <alignment horizontal="right" vertical="center" shrinkToFit="1"/>
    </xf>
    <xf numFmtId="49" fontId="8" fillId="2" borderId="20" xfId="0" applyNumberFormat="1" applyFont="1" applyFill="1" applyBorder="1" applyAlignment="1">
      <alignment horizontal="center" vertical="center" shrinkToFit="1"/>
    </xf>
    <xf numFmtId="4" fontId="0" fillId="2" borderId="0" xfId="0" applyNumberFormat="1" applyFont="1" applyFill="1" applyAlignment="1">
      <alignment/>
    </xf>
    <xf numFmtId="176" fontId="20" fillId="2" borderId="14" xfId="0" applyNumberFormat="1" applyFont="1" applyFill="1" applyBorder="1" applyAlignment="1">
      <alignment horizontal="left" vertical="center" wrapText="1" indent="1"/>
    </xf>
    <xf numFmtId="49" fontId="20" fillId="2" borderId="18" xfId="0" applyNumberFormat="1" applyFont="1" applyFill="1" applyBorder="1" applyAlignment="1">
      <alignment horizontal="center" vertical="center" shrinkToFit="1"/>
    </xf>
    <xf numFmtId="4" fontId="20" fillId="2" borderId="12" xfId="0" applyNumberFormat="1" applyFont="1" applyFill="1" applyBorder="1" applyAlignment="1">
      <alignment horizontal="right" vertical="center" shrinkToFit="1"/>
    </xf>
    <xf numFmtId="176" fontId="8" fillId="2" borderId="21" xfId="0" applyNumberFormat="1" applyFont="1" applyFill="1" applyBorder="1" applyAlignment="1">
      <alignment horizontal="left" vertical="center" wrapText="1" indent="1"/>
    </xf>
    <xf numFmtId="49" fontId="8" fillId="2" borderId="22" xfId="0" applyNumberFormat="1" applyFont="1" applyFill="1" applyBorder="1" applyAlignment="1">
      <alignment horizontal="center" vertical="center" shrinkToFit="1"/>
    </xf>
    <xf numFmtId="4" fontId="8" fillId="2" borderId="20" xfId="0" applyNumberFormat="1" applyFont="1" applyFill="1" applyBorder="1" applyAlignment="1">
      <alignment horizontal="right" vertical="center" shrinkToFit="1"/>
    </xf>
    <xf numFmtId="49" fontId="20" fillId="2" borderId="14" xfId="0" applyNumberFormat="1" applyFont="1" applyFill="1" applyBorder="1" applyAlignment="1">
      <alignment horizontal="center" vertical="center" shrinkToFit="1"/>
    </xf>
    <xf numFmtId="4" fontId="20" fillId="2" borderId="14" xfId="0" applyNumberFormat="1" applyFont="1" applyFill="1" applyBorder="1" applyAlignment="1">
      <alignment horizontal="right" vertical="center" shrinkToFit="1"/>
    </xf>
    <xf numFmtId="176" fontId="8" fillId="2" borderId="23" xfId="0" applyNumberFormat="1" applyFont="1" applyFill="1" applyBorder="1" applyAlignment="1">
      <alignment horizontal="left" vertical="center" wrapText="1" indent="1"/>
    </xf>
    <xf numFmtId="49" fontId="8" fillId="2" borderId="14" xfId="0" applyNumberFormat="1" applyFont="1" applyFill="1" applyBorder="1" applyAlignment="1">
      <alignment horizontal="center" vertical="center" shrinkToFit="1"/>
    </xf>
    <xf numFmtId="49" fontId="8" fillId="2" borderId="18" xfId="0" applyNumberFormat="1" applyFont="1" applyFill="1" applyBorder="1" applyAlignment="1">
      <alignment horizontal="center" vertical="center" shrinkToFit="1"/>
    </xf>
    <xf numFmtId="49" fontId="20" fillId="2" borderId="24" xfId="0" applyNumberFormat="1" applyFont="1" applyFill="1" applyBorder="1" applyAlignment="1">
      <alignment horizontal="center" vertical="center" shrinkToFit="1"/>
    </xf>
    <xf numFmtId="49" fontId="20" fillId="2" borderId="25" xfId="0" applyNumberFormat="1" applyFont="1" applyFill="1" applyBorder="1" applyAlignment="1">
      <alignment horizontal="center" vertical="center" shrinkToFit="1"/>
    </xf>
    <xf numFmtId="0" fontId="15" fillId="2" borderId="0" xfId="0" applyFont="1" applyAlignment="1">
      <alignment horizontal="right"/>
    </xf>
    <xf numFmtId="0" fontId="7" fillId="2" borderId="0" xfId="0" applyFont="1" applyFill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6" fillId="2" borderId="0" xfId="0" applyFont="1" applyAlignment="1">
      <alignment horizontal="center"/>
    </xf>
    <xf numFmtId="0" fontId="16" fillId="2" borderId="0" xfId="0" applyFont="1" applyAlignment="1">
      <alignment horizontal="center" wrapText="1"/>
    </xf>
    <xf numFmtId="0" fontId="12" fillId="2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="60" zoomScalePageLayoutView="0" workbookViewId="0" topLeftCell="A39">
      <selection activeCell="D39" sqref="D39"/>
    </sheetView>
  </sheetViews>
  <sheetFormatPr defaultColWidth="9.140625" defaultRowHeight="12.75"/>
  <cols>
    <col min="1" max="1" width="52.140625" style="0" customWidth="1"/>
    <col min="2" max="2" width="21.57421875" style="0" customWidth="1"/>
    <col min="3" max="4" width="17.421875" style="0" customWidth="1"/>
    <col min="6" max="6" width="13.8515625" style="0" bestFit="1" customWidth="1"/>
  </cols>
  <sheetData>
    <row r="1" spans="1:4" ht="14.25">
      <c r="A1" s="1"/>
      <c r="B1" s="2"/>
      <c r="C1" s="3"/>
      <c r="D1" s="4"/>
    </row>
    <row r="2" spans="1:4" ht="9" customHeight="1">
      <c r="A2" s="1"/>
      <c r="B2" s="2"/>
      <c r="C2" s="3"/>
      <c r="D2" s="4"/>
    </row>
    <row r="3" spans="1:4" ht="10.5" customHeight="1">
      <c r="A3" s="1"/>
      <c r="B3" s="2"/>
      <c r="C3" s="3"/>
      <c r="D3" s="4"/>
    </row>
    <row r="4" spans="1:4" ht="18" customHeight="1">
      <c r="A4" s="81" t="s">
        <v>122</v>
      </c>
      <c r="B4" s="81"/>
      <c r="C4" s="81"/>
      <c r="D4" s="81"/>
    </row>
    <row r="5" spans="1:5" ht="31.5" customHeight="1">
      <c r="A5" s="81"/>
      <c r="B5" s="81"/>
      <c r="C5" s="81"/>
      <c r="D5" s="81"/>
      <c r="E5" s="10"/>
    </row>
    <row r="6" spans="1:4" ht="14.25">
      <c r="A6" s="6"/>
      <c r="B6" s="6"/>
      <c r="C6" s="6"/>
      <c r="D6" s="11"/>
    </row>
    <row r="7" spans="1:4" ht="12.75" customHeight="1">
      <c r="A7" s="82" t="s">
        <v>0</v>
      </c>
      <c r="B7" s="82" t="s">
        <v>1</v>
      </c>
      <c r="C7" s="78" t="s">
        <v>7</v>
      </c>
      <c r="D7" s="80" t="s">
        <v>8</v>
      </c>
    </row>
    <row r="8" spans="1:4" ht="33.75" customHeight="1">
      <c r="A8" s="83"/>
      <c r="B8" s="83"/>
      <c r="C8" s="79"/>
      <c r="D8" s="80"/>
    </row>
    <row r="9" spans="1:4" ht="13.5" thickBot="1">
      <c r="A9" s="52">
        <v>1</v>
      </c>
      <c r="B9" s="7">
        <v>2</v>
      </c>
      <c r="C9" s="7">
        <v>3</v>
      </c>
      <c r="D9" s="12">
        <v>4</v>
      </c>
    </row>
    <row r="10" spans="1:4" ht="24">
      <c r="A10" s="45" t="s">
        <v>2</v>
      </c>
      <c r="B10" s="54" t="s">
        <v>75</v>
      </c>
      <c r="C10" s="8">
        <v>104327200</v>
      </c>
      <c r="D10" s="8">
        <v>104327200</v>
      </c>
    </row>
    <row r="11" spans="1:4" ht="23.25" customHeight="1">
      <c r="A11" s="45" t="s">
        <v>3</v>
      </c>
      <c r="B11" s="54" t="s">
        <v>76</v>
      </c>
      <c r="C11" s="8">
        <v>66665897.52</v>
      </c>
      <c r="D11" s="8">
        <v>66665897.52</v>
      </c>
    </row>
    <row r="12" spans="1:4" ht="20.25" customHeight="1" hidden="1">
      <c r="A12" s="48" t="s">
        <v>65</v>
      </c>
      <c r="B12" s="54" t="s">
        <v>64</v>
      </c>
      <c r="C12" s="8">
        <v>0</v>
      </c>
      <c r="D12" s="8">
        <v>0</v>
      </c>
    </row>
    <row r="13" spans="1:4" ht="23.25" customHeight="1" hidden="1">
      <c r="A13" s="48" t="s">
        <v>10</v>
      </c>
      <c r="B13" s="49"/>
      <c r="C13" s="8">
        <v>0</v>
      </c>
      <c r="D13" s="8">
        <v>0</v>
      </c>
    </row>
    <row r="14" spans="1:4" ht="23.25" customHeight="1" hidden="1">
      <c r="A14" s="48" t="s">
        <v>9</v>
      </c>
      <c r="B14" s="49"/>
      <c r="C14" s="8">
        <v>0</v>
      </c>
      <c r="D14" s="8">
        <v>0</v>
      </c>
    </row>
    <row r="15" spans="1:4" ht="23.25" customHeight="1" hidden="1">
      <c r="A15" s="48" t="s">
        <v>11</v>
      </c>
      <c r="B15" s="54" t="s">
        <v>57</v>
      </c>
      <c r="C15" s="8">
        <f>C16+C17</f>
        <v>0</v>
      </c>
      <c r="D15" s="8">
        <f>D16+D17</f>
        <v>0</v>
      </c>
    </row>
    <row r="16" spans="1:4" ht="30.75" customHeight="1" hidden="1">
      <c r="A16" s="48" t="s">
        <v>12</v>
      </c>
      <c r="B16" s="49"/>
      <c r="C16" s="8">
        <v>0</v>
      </c>
      <c r="D16" s="8">
        <v>0</v>
      </c>
    </row>
    <row r="17" spans="1:4" ht="108" hidden="1">
      <c r="A17" s="66" t="s">
        <v>13</v>
      </c>
      <c r="B17" s="47"/>
      <c r="C17" s="44">
        <v>0</v>
      </c>
      <c r="D17" s="44">
        <v>0</v>
      </c>
    </row>
    <row r="18" spans="1:4" ht="96">
      <c r="A18" s="63" t="s">
        <v>4</v>
      </c>
      <c r="B18" s="69" t="s">
        <v>77</v>
      </c>
      <c r="C18" s="70">
        <f>C19+C20</f>
        <v>16121949.16</v>
      </c>
      <c r="D18" s="70">
        <f>D19+D20</f>
        <v>16121949.16</v>
      </c>
    </row>
    <row r="19" spans="1:4" ht="72">
      <c r="A19" s="71" t="s">
        <v>85</v>
      </c>
      <c r="B19" s="67"/>
      <c r="C19" s="68">
        <v>4018600</v>
      </c>
      <c r="D19" s="68">
        <v>4018600</v>
      </c>
    </row>
    <row r="20" spans="1:4" ht="36">
      <c r="A20" s="59" t="s">
        <v>86</v>
      </c>
      <c r="B20" s="56"/>
      <c r="C20" s="60">
        <v>12103349.16</v>
      </c>
      <c r="D20" s="60">
        <v>12103349.16</v>
      </c>
    </row>
    <row r="21" spans="1:4" ht="36">
      <c r="A21" s="59" t="s">
        <v>104</v>
      </c>
      <c r="B21" s="72" t="s">
        <v>103</v>
      </c>
      <c r="C21" s="60">
        <v>68701578</v>
      </c>
      <c r="D21" s="8">
        <v>66118748.32</v>
      </c>
    </row>
    <row r="22" spans="1:4" ht="24">
      <c r="A22" s="45" t="s">
        <v>95</v>
      </c>
      <c r="B22" s="61" t="s">
        <v>96</v>
      </c>
      <c r="C22" s="8">
        <v>503199.6</v>
      </c>
      <c r="D22" s="8">
        <v>503199.6</v>
      </c>
    </row>
    <row r="23" spans="1:4" ht="36" hidden="1">
      <c r="A23" s="48" t="s">
        <v>58</v>
      </c>
      <c r="B23" s="54" t="s">
        <v>59</v>
      </c>
      <c r="C23" s="8">
        <v>0</v>
      </c>
      <c r="D23" s="8">
        <v>0</v>
      </c>
    </row>
    <row r="24" spans="1:4" ht="52.5" customHeight="1">
      <c r="A24" s="48" t="s">
        <v>98</v>
      </c>
      <c r="B24" s="54" t="s">
        <v>97</v>
      </c>
      <c r="C24" s="8">
        <v>1836349.68</v>
      </c>
      <c r="D24" s="8">
        <v>1836349.68</v>
      </c>
    </row>
    <row r="25" spans="1:4" ht="36">
      <c r="A25" s="48" t="s">
        <v>66</v>
      </c>
      <c r="B25" s="54" t="s">
        <v>78</v>
      </c>
      <c r="C25" s="8">
        <v>17725762.77</v>
      </c>
      <c r="D25" s="8">
        <v>17725762.77</v>
      </c>
    </row>
    <row r="26" spans="1:4" ht="24">
      <c r="A26" s="45" t="s">
        <v>106</v>
      </c>
      <c r="B26" s="73" t="s">
        <v>105</v>
      </c>
      <c r="C26" s="8">
        <v>4574157.07</v>
      </c>
      <c r="D26" s="8">
        <v>4574157.07</v>
      </c>
    </row>
    <row r="27" spans="1:4" ht="24">
      <c r="A27" s="45" t="s">
        <v>112</v>
      </c>
      <c r="B27" s="73" t="s">
        <v>111</v>
      </c>
      <c r="C27" s="8">
        <v>6064897</v>
      </c>
      <c r="D27" s="8">
        <v>6064897</v>
      </c>
    </row>
    <row r="28" spans="1:4" ht="28.5" customHeight="1">
      <c r="A28" s="48" t="s">
        <v>100</v>
      </c>
      <c r="B28" s="54" t="s">
        <v>99</v>
      </c>
      <c r="C28" s="8">
        <v>7286921.95</v>
      </c>
      <c r="D28" s="8">
        <v>6865921.95</v>
      </c>
    </row>
    <row r="29" spans="1:4" ht="12.75">
      <c r="A29" s="63" t="s">
        <v>83</v>
      </c>
      <c r="B29" s="64" t="s">
        <v>79</v>
      </c>
      <c r="C29" s="65">
        <f>C30+C31+C32+C33+C34+C35+C37+C36+C38+C39</f>
        <v>211368806.89000002</v>
      </c>
      <c r="D29" s="65">
        <f>D30+D31+D32+D33+D34+D35+D37+D36+D38+D39</f>
        <v>150445009.67000002</v>
      </c>
    </row>
    <row r="30" spans="1:4" ht="32.25" customHeight="1">
      <c r="A30" s="48" t="s">
        <v>72</v>
      </c>
      <c r="B30" s="54"/>
      <c r="C30" s="8">
        <v>63278257.58</v>
      </c>
      <c r="D30" s="8">
        <v>58406156.83</v>
      </c>
    </row>
    <row r="31" spans="1:4" ht="33.75" customHeight="1">
      <c r="A31" s="48" t="s">
        <v>80</v>
      </c>
      <c r="B31" s="54"/>
      <c r="C31" s="8">
        <v>9624200</v>
      </c>
      <c r="D31" s="8">
        <v>9624200</v>
      </c>
    </row>
    <row r="32" spans="1:6" ht="37.5" customHeight="1">
      <c r="A32" s="48" t="s">
        <v>81</v>
      </c>
      <c r="B32" s="54"/>
      <c r="C32" s="8">
        <v>95588110.51</v>
      </c>
      <c r="D32" s="8">
        <v>58356444.04</v>
      </c>
      <c r="F32" s="62"/>
    </row>
    <row r="33" spans="1:4" ht="41.25" customHeight="1">
      <c r="A33" s="45" t="s">
        <v>107</v>
      </c>
      <c r="B33" s="54"/>
      <c r="C33" s="8">
        <v>4625877</v>
      </c>
      <c r="D33" s="8">
        <v>4625877</v>
      </c>
    </row>
    <row r="34" spans="1:4" ht="30.75" customHeight="1">
      <c r="A34" s="48" t="s">
        <v>82</v>
      </c>
      <c r="B34" s="54"/>
      <c r="C34" s="8">
        <v>0</v>
      </c>
      <c r="D34" s="8">
        <v>0</v>
      </c>
    </row>
    <row r="35" spans="1:4" ht="38.25" customHeight="1">
      <c r="A35" s="48" t="s">
        <v>84</v>
      </c>
      <c r="B35" s="54"/>
      <c r="C35" s="8">
        <v>0</v>
      </c>
      <c r="D35" s="8">
        <v>0</v>
      </c>
    </row>
    <row r="36" spans="1:4" ht="38.25" customHeight="1">
      <c r="A36" s="48" t="s">
        <v>102</v>
      </c>
      <c r="B36" s="54"/>
      <c r="C36" s="8">
        <v>278200</v>
      </c>
      <c r="D36" s="8">
        <v>278200</v>
      </c>
    </row>
    <row r="37" spans="1:4" ht="38.25" customHeight="1">
      <c r="A37" s="48" t="s">
        <v>101</v>
      </c>
      <c r="B37" s="54"/>
      <c r="C37" s="8">
        <v>1632000</v>
      </c>
      <c r="D37" s="8">
        <v>1553026.2</v>
      </c>
    </row>
    <row r="38" spans="1:4" ht="38.25" customHeight="1">
      <c r="A38" s="45" t="s">
        <v>108</v>
      </c>
      <c r="B38" s="54"/>
      <c r="C38" s="8">
        <v>16428461.8</v>
      </c>
      <c r="D38" s="8">
        <v>16428375.6</v>
      </c>
    </row>
    <row r="39" spans="1:4" ht="53.25" customHeight="1">
      <c r="A39" s="45" t="s">
        <v>109</v>
      </c>
      <c r="B39" s="54"/>
      <c r="C39" s="8">
        <v>19913700</v>
      </c>
      <c r="D39" s="8">
        <v>1172730</v>
      </c>
    </row>
    <row r="40" spans="1:4" ht="45.75" customHeight="1">
      <c r="A40" s="45" t="s">
        <v>5</v>
      </c>
      <c r="B40" s="54" t="s">
        <v>87</v>
      </c>
      <c r="C40" s="8">
        <v>2799400</v>
      </c>
      <c r="D40" s="8">
        <v>2799400</v>
      </c>
    </row>
    <row r="41" spans="1:4" ht="42" customHeight="1">
      <c r="A41" s="63" t="s">
        <v>50</v>
      </c>
      <c r="B41" s="64" t="s">
        <v>89</v>
      </c>
      <c r="C41" s="65">
        <f>C42+C43+C45+C44+C46</f>
        <v>8343232.6</v>
      </c>
      <c r="D41" s="65">
        <f>D42+D43+D45+D44+D46</f>
        <v>1149217.3</v>
      </c>
    </row>
    <row r="42" spans="1:4" ht="79.5" customHeight="1" hidden="1">
      <c r="A42" s="48" t="s">
        <v>51</v>
      </c>
      <c r="B42" s="49"/>
      <c r="C42" s="8">
        <v>0</v>
      </c>
      <c r="D42" s="8">
        <v>0</v>
      </c>
    </row>
    <row r="43" spans="1:4" ht="30" customHeight="1">
      <c r="A43" s="48" t="s">
        <v>52</v>
      </c>
      <c r="B43" s="49"/>
      <c r="C43" s="8">
        <v>5300</v>
      </c>
      <c r="D43" s="8">
        <v>5300</v>
      </c>
    </row>
    <row r="44" spans="1:4" ht="39" customHeight="1">
      <c r="A44" s="48" t="s">
        <v>60</v>
      </c>
      <c r="B44" s="49"/>
      <c r="C44" s="8">
        <v>53145</v>
      </c>
      <c r="D44" s="8">
        <v>53145</v>
      </c>
    </row>
    <row r="45" spans="1:4" ht="49.5" customHeight="1">
      <c r="A45" s="48" t="s">
        <v>53</v>
      </c>
      <c r="B45" s="49"/>
      <c r="C45" s="8">
        <v>1090800</v>
      </c>
      <c r="D45" s="8">
        <v>1090772.3</v>
      </c>
    </row>
    <row r="46" spans="1:4" ht="87" customHeight="1">
      <c r="A46" s="48" t="s">
        <v>88</v>
      </c>
      <c r="B46" s="49"/>
      <c r="C46" s="8">
        <v>7193987.6</v>
      </c>
      <c r="D46" s="8">
        <v>0</v>
      </c>
    </row>
    <row r="47" spans="1:4" ht="66" customHeight="1">
      <c r="A47" s="63" t="s">
        <v>14</v>
      </c>
      <c r="B47" s="64" t="s">
        <v>90</v>
      </c>
      <c r="C47" s="65">
        <f>C48+C49+C52+C55+C56+C53</f>
        <v>16106635</v>
      </c>
      <c r="D47" s="65">
        <f>D48+D49+D52+D55+D56+D53</f>
        <v>16106635</v>
      </c>
    </row>
    <row r="48" spans="1:4" ht="36">
      <c r="A48" s="48" t="s">
        <v>91</v>
      </c>
      <c r="B48" s="56"/>
      <c r="C48" s="57">
        <v>0</v>
      </c>
      <c r="D48" s="57">
        <v>0</v>
      </c>
    </row>
    <row r="49" spans="1:4" ht="24">
      <c r="A49" s="48" t="s">
        <v>67</v>
      </c>
      <c r="B49" s="56"/>
      <c r="C49" s="57">
        <v>3888387</v>
      </c>
      <c r="D49" s="57">
        <v>3888387</v>
      </c>
    </row>
    <row r="50" spans="1:4" ht="2.25" customHeight="1" hidden="1">
      <c r="A50" s="48" t="s">
        <v>15</v>
      </c>
      <c r="B50" s="56"/>
      <c r="C50" s="57"/>
      <c r="D50" s="57"/>
    </row>
    <row r="51" spans="1:4" ht="19.5" customHeight="1" hidden="1">
      <c r="A51" s="48" t="s">
        <v>68</v>
      </c>
      <c r="B51" s="56"/>
      <c r="C51" s="57"/>
      <c r="D51" s="57"/>
    </row>
    <row r="52" spans="1:4" ht="34.5" customHeight="1">
      <c r="A52" s="48" t="s">
        <v>15</v>
      </c>
      <c r="B52" s="56"/>
      <c r="C52" s="57">
        <v>0</v>
      </c>
      <c r="D52" s="57">
        <v>0</v>
      </c>
    </row>
    <row r="53" spans="1:4" ht="30.75" customHeight="1">
      <c r="A53" s="48" t="s">
        <v>16</v>
      </c>
      <c r="B53" s="49"/>
      <c r="C53" s="8">
        <v>12218248</v>
      </c>
      <c r="D53" s="8">
        <v>12218248</v>
      </c>
    </row>
    <row r="54" spans="1:4" ht="14.25" customHeight="1" hidden="1">
      <c r="A54" s="48" t="s">
        <v>54</v>
      </c>
      <c r="B54" s="47"/>
      <c r="C54" s="44">
        <v>0</v>
      </c>
      <c r="D54" s="44">
        <v>0</v>
      </c>
    </row>
    <row r="55" spans="1:4" ht="35.25" customHeight="1">
      <c r="A55" s="48" t="s">
        <v>92</v>
      </c>
      <c r="B55" s="56"/>
      <c r="C55" s="57">
        <v>0</v>
      </c>
      <c r="D55" s="57">
        <v>0</v>
      </c>
    </row>
    <row r="56" spans="1:4" ht="32.25" customHeight="1">
      <c r="A56" s="48" t="s">
        <v>73</v>
      </c>
      <c r="B56" s="56"/>
      <c r="C56" s="57">
        <v>0</v>
      </c>
      <c r="D56" s="57">
        <v>0</v>
      </c>
    </row>
    <row r="57" spans="1:4" ht="34.5" customHeight="1" hidden="1">
      <c r="A57" s="48" t="s">
        <v>69</v>
      </c>
      <c r="B57" s="56" t="s">
        <v>61</v>
      </c>
      <c r="C57" s="57">
        <v>0</v>
      </c>
      <c r="D57" s="57">
        <v>0</v>
      </c>
    </row>
    <row r="58" spans="1:4" ht="24" hidden="1">
      <c r="A58" s="45" t="s">
        <v>6</v>
      </c>
      <c r="B58" s="50" t="s">
        <v>62</v>
      </c>
      <c r="C58" s="44">
        <v>0</v>
      </c>
      <c r="D58" s="44">
        <v>0</v>
      </c>
    </row>
    <row r="59" spans="1:4" ht="24">
      <c r="A59" s="63" t="s">
        <v>115</v>
      </c>
      <c r="B59" s="74" t="s">
        <v>114</v>
      </c>
      <c r="C59" s="70">
        <f>C60+C61+C62</f>
        <v>3655480</v>
      </c>
      <c r="D59" s="70">
        <f>D60+D61+D62</f>
        <v>3655480</v>
      </c>
    </row>
    <row r="60" spans="1:4" ht="84">
      <c r="A60" s="45" t="s">
        <v>116</v>
      </c>
      <c r="B60" s="75"/>
      <c r="C60" s="46">
        <v>1125480</v>
      </c>
      <c r="D60" s="46">
        <v>1125480</v>
      </c>
    </row>
    <row r="61" spans="1:4" ht="24">
      <c r="A61" s="45" t="s">
        <v>69</v>
      </c>
      <c r="B61" s="75"/>
      <c r="C61" s="46">
        <v>280000</v>
      </c>
      <c r="D61" s="46">
        <v>280000</v>
      </c>
    </row>
    <row r="62" spans="1:4" ht="36">
      <c r="A62" s="45" t="s">
        <v>124</v>
      </c>
      <c r="B62" s="75"/>
      <c r="C62" s="46">
        <v>2250000</v>
      </c>
      <c r="D62" s="46">
        <v>2250000</v>
      </c>
    </row>
    <row r="63" spans="1:4" ht="27.75" customHeight="1">
      <c r="A63" s="45" t="s">
        <v>28</v>
      </c>
      <c r="B63" s="50" t="s">
        <v>94</v>
      </c>
      <c r="C63" s="46">
        <v>1179195.06</v>
      </c>
      <c r="D63" s="46">
        <v>1110858.44</v>
      </c>
    </row>
    <row r="64" spans="1:4" ht="27.75" customHeight="1">
      <c r="A64" s="45"/>
      <c r="B64" s="72" t="s">
        <v>113</v>
      </c>
      <c r="C64" s="46">
        <v>-94850.78</v>
      </c>
      <c r="D64" s="46">
        <v>-94850.78</v>
      </c>
    </row>
    <row r="65" spans="1:4" ht="38.25" customHeight="1">
      <c r="A65" s="48" t="s">
        <v>70</v>
      </c>
      <c r="B65" s="56" t="s">
        <v>93</v>
      </c>
      <c r="C65" s="46">
        <v>-171539.07</v>
      </c>
      <c r="D65" s="46">
        <v>-171539.07</v>
      </c>
    </row>
    <row r="66" spans="1:4" ht="11.25" customHeight="1">
      <c r="A66" s="45"/>
      <c r="B66" s="51"/>
      <c r="C66" s="46"/>
      <c r="D66" s="46"/>
    </row>
    <row r="67" spans="1:4" ht="12.75">
      <c r="A67" s="13"/>
      <c r="B67" s="14"/>
      <c r="C67" s="15"/>
      <c r="D67" s="15"/>
    </row>
    <row r="68" spans="1:4" ht="12.75">
      <c r="A68" s="16" t="s">
        <v>17</v>
      </c>
      <c r="B68" s="16"/>
      <c r="C68" s="17">
        <f>C10+C11+C18+C24+C25+C29+C40+C41+C47+C63+C65+C22+C28+C21+C26+C27+C64+C59</f>
        <v>536994272.45</v>
      </c>
      <c r="D68" s="17">
        <f>D10+D11+D18+D24+D25+D29+D40+D41+D47+D63+D65+D22+D28+D21+D26+D27+D64+D59</f>
        <v>465804293.6300001</v>
      </c>
    </row>
    <row r="69" spans="1:4" ht="15" customHeight="1">
      <c r="A69" s="77"/>
      <c r="B69" s="77"/>
      <c r="C69" s="9"/>
      <c r="D69" s="5"/>
    </row>
    <row r="70" spans="1:4" ht="15.75">
      <c r="A70" s="37" t="s">
        <v>117</v>
      </c>
      <c r="B70" s="38"/>
      <c r="C70" s="76" t="s">
        <v>118</v>
      </c>
      <c r="D70" s="76"/>
    </row>
  </sheetData>
  <sheetProtection/>
  <mergeCells count="7">
    <mergeCell ref="C70:D70"/>
    <mergeCell ref="A69:B69"/>
    <mergeCell ref="C7:C8"/>
    <mergeCell ref="D7:D8"/>
    <mergeCell ref="A4:D5"/>
    <mergeCell ref="A7:A8"/>
    <mergeCell ref="B7:B8"/>
  </mergeCells>
  <printOptions/>
  <pageMargins left="0.7874015748031497" right="0.1968503937007874" top="0.1968503937007874" bottom="0.1968503937007874" header="0.1968503937007874" footer="0.31496062992125984"/>
  <pageSetup fitToHeight="1000" horizontalDpi="600" verticalDpi="600" orientation="portrait" paperSize="9" scale="80" r:id="rId1"/>
  <headerFooter>
    <oddFooter>&amp;L&amp;D&amp;C&amp;R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A28"/>
  <sheetViews>
    <sheetView tabSelected="1" view="pageBreakPreview" zoomScale="60" zoomScalePageLayoutView="0" workbookViewId="0" topLeftCell="A1">
      <selection activeCell="C19" sqref="C19"/>
    </sheetView>
  </sheetViews>
  <sheetFormatPr defaultColWidth="9.140625" defaultRowHeight="12.75"/>
  <cols>
    <col min="1" max="1" width="23.00390625" style="0" customWidth="1"/>
    <col min="2" max="3" width="16.8515625" style="0" customWidth="1"/>
    <col min="4" max="7" width="16.8515625" style="0" hidden="1" customWidth="1"/>
    <col min="8" max="8" width="21.00390625" style="0" customWidth="1"/>
    <col min="9" max="9" width="0.13671875" style="0" hidden="1" customWidth="1"/>
    <col min="10" max="14" width="16.140625" style="0" customWidth="1"/>
    <col min="15" max="15" width="19.7109375" style="0" customWidth="1"/>
    <col min="16" max="16" width="20.57421875" style="0" customWidth="1"/>
    <col min="17" max="17" width="15.421875" style="0" customWidth="1"/>
    <col min="18" max="18" width="15.421875" style="0" hidden="1" customWidth="1"/>
    <col min="19" max="21" width="16.8515625" style="0" customWidth="1"/>
    <col min="22" max="22" width="21.8515625" style="0" customWidth="1"/>
    <col min="23" max="23" width="14.00390625" style="0" hidden="1" customWidth="1"/>
    <col min="24" max="24" width="22.140625" style="0" customWidth="1"/>
    <col min="25" max="26" width="16.8515625" style="0" customWidth="1"/>
    <col min="27" max="27" width="18.140625" style="0" customWidth="1"/>
  </cols>
  <sheetData>
    <row r="2" spans="1:27" ht="18.75">
      <c r="A2" s="84" t="s">
        <v>18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18"/>
      <c r="R2" s="18"/>
      <c r="S2" s="18"/>
      <c r="T2" s="19"/>
      <c r="U2" s="19"/>
      <c r="V2" s="19"/>
      <c r="W2" s="19"/>
      <c r="X2" s="19"/>
      <c r="Y2" s="19"/>
      <c r="Z2" s="19"/>
      <c r="AA2" s="19"/>
    </row>
    <row r="3" spans="1:27" ht="39" customHeight="1">
      <c r="A3" s="85" t="s">
        <v>123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20"/>
      <c r="R3" s="20"/>
      <c r="S3" s="20"/>
      <c r="T3" s="21"/>
      <c r="U3" s="21"/>
      <c r="V3" s="21"/>
      <c r="W3" s="21"/>
      <c r="X3" s="21"/>
      <c r="Y3" s="21"/>
      <c r="Z3" s="21"/>
      <c r="AA3" s="21"/>
    </row>
    <row r="4" spans="1:27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 ht="203.25" customHeight="1">
      <c r="A5" s="27" t="s">
        <v>19</v>
      </c>
      <c r="B5" s="27" t="s">
        <v>20</v>
      </c>
      <c r="C5" s="27" t="s">
        <v>21</v>
      </c>
      <c r="D5" s="27" t="s">
        <v>65</v>
      </c>
      <c r="E5" s="27" t="s">
        <v>22</v>
      </c>
      <c r="F5" s="27" t="s">
        <v>23</v>
      </c>
      <c r="G5" s="27" t="s">
        <v>24</v>
      </c>
      <c r="H5" s="27" t="s">
        <v>71</v>
      </c>
      <c r="I5" s="55" t="s">
        <v>58</v>
      </c>
      <c r="J5" s="55" t="s">
        <v>120</v>
      </c>
      <c r="K5" s="55" t="s">
        <v>121</v>
      </c>
      <c r="L5" s="55" t="s">
        <v>125</v>
      </c>
      <c r="M5" s="55" t="s">
        <v>126</v>
      </c>
      <c r="N5" s="55" t="s">
        <v>127</v>
      </c>
      <c r="O5" s="58" t="s">
        <v>110</v>
      </c>
      <c r="P5" s="27" t="s">
        <v>74</v>
      </c>
      <c r="Q5" s="27" t="s">
        <v>25</v>
      </c>
      <c r="R5" s="27" t="s">
        <v>49</v>
      </c>
      <c r="S5" s="27" t="s">
        <v>26</v>
      </c>
      <c r="T5" s="27" t="s">
        <v>27</v>
      </c>
      <c r="U5" s="27" t="s">
        <v>115</v>
      </c>
      <c r="V5" s="43" t="s">
        <v>47</v>
      </c>
      <c r="W5" s="53" t="s">
        <v>56</v>
      </c>
      <c r="X5" s="42" t="s">
        <v>48</v>
      </c>
      <c r="Y5" s="27" t="s">
        <v>28</v>
      </c>
      <c r="Z5" s="27" t="s">
        <v>55</v>
      </c>
      <c r="AA5" s="27" t="s">
        <v>29</v>
      </c>
    </row>
    <row r="6" spans="1:27" ht="12.75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9">
        <v>8</v>
      </c>
      <c r="H6" s="29">
        <v>4</v>
      </c>
      <c r="I6" s="29">
        <v>5</v>
      </c>
      <c r="J6" s="29"/>
      <c r="K6" s="29"/>
      <c r="L6" s="29"/>
      <c r="M6" s="29"/>
      <c r="N6" s="29"/>
      <c r="O6" s="29">
        <v>6</v>
      </c>
      <c r="P6" s="30">
        <v>7</v>
      </c>
      <c r="Q6" s="30">
        <v>8</v>
      </c>
      <c r="R6" s="30">
        <v>11</v>
      </c>
      <c r="S6" s="30">
        <v>9</v>
      </c>
      <c r="T6" s="30">
        <v>10</v>
      </c>
      <c r="U6" s="30"/>
      <c r="V6" s="30">
        <v>11</v>
      </c>
      <c r="W6" s="30">
        <v>12</v>
      </c>
      <c r="X6" s="30">
        <v>12</v>
      </c>
      <c r="Y6" s="31">
        <v>13</v>
      </c>
      <c r="Z6" s="30">
        <v>14</v>
      </c>
      <c r="AA6" s="31">
        <v>15</v>
      </c>
    </row>
    <row r="7" spans="1:27" ht="12.75">
      <c r="A7" s="40" t="s">
        <v>31</v>
      </c>
      <c r="B7" s="33">
        <v>3277400</v>
      </c>
      <c r="C7" s="33">
        <v>3171400</v>
      </c>
      <c r="D7" s="33">
        <v>0</v>
      </c>
      <c r="E7" s="33">
        <v>0</v>
      </c>
      <c r="F7" s="33">
        <v>0</v>
      </c>
      <c r="G7" s="33">
        <v>0</v>
      </c>
      <c r="H7" s="33"/>
      <c r="I7" s="33">
        <v>0</v>
      </c>
      <c r="J7" s="33"/>
      <c r="K7" s="33"/>
      <c r="L7" s="33"/>
      <c r="M7" s="33"/>
      <c r="N7" s="33"/>
      <c r="O7" s="33"/>
      <c r="P7" s="33">
        <v>378800</v>
      </c>
      <c r="Q7" s="33">
        <v>9006480.82</v>
      </c>
      <c r="R7" s="33"/>
      <c r="S7" s="33">
        <v>208136.51</v>
      </c>
      <c r="T7" s="33">
        <v>0</v>
      </c>
      <c r="U7" s="33">
        <v>70201.4</v>
      </c>
      <c r="V7" s="33">
        <v>0</v>
      </c>
      <c r="W7" s="33">
        <v>0</v>
      </c>
      <c r="X7" s="34">
        <f>SUM(B7:W7)</f>
        <v>16112418.73</v>
      </c>
      <c r="Y7" s="33">
        <v>0</v>
      </c>
      <c r="Z7" s="33"/>
      <c r="AA7" s="34">
        <f>X7+Y7</f>
        <v>16112418.73</v>
      </c>
    </row>
    <row r="8" spans="1:27" ht="12.75">
      <c r="A8" s="40" t="s">
        <v>32</v>
      </c>
      <c r="B8" s="33">
        <v>1836200</v>
      </c>
      <c r="C8" s="33">
        <v>2013700</v>
      </c>
      <c r="D8" s="33">
        <v>0</v>
      </c>
      <c r="E8" s="33">
        <v>0</v>
      </c>
      <c r="F8" s="33">
        <v>0</v>
      </c>
      <c r="G8" s="33">
        <v>0</v>
      </c>
      <c r="H8" s="33"/>
      <c r="I8" s="33"/>
      <c r="J8" s="33"/>
      <c r="K8" s="33"/>
      <c r="L8" s="33"/>
      <c r="M8" s="33"/>
      <c r="N8" s="33"/>
      <c r="O8" s="33"/>
      <c r="P8" s="33">
        <v>81500</v>
      </c>
      <c r="Q8" s="33">
        <v>13685359.01</v>
      </c>
      <c r="R8" s="33"/>
      <c r="S8" s="33">
        <v>109408.84</v>
      </c>
      <c r="T8" s="33">
        <v>0</v>
      </c>
      <c r="U8" s="33">
        <v>562308.8</v>
      </c>
      <c r="V8" s="33">
        <v>0</v>
      </c>
      <c r="W8" s="33"/>
      <c r="X8" s="34">
        <f>SUM(B8:V8)</f>
        <v>18288476.65</v>
      </c>
      <c r="Y8" s="33">
        <v>95500.7</v>
      </c>
      <c r="Z8" s="33"/>
      <c r="AA8" s="34">
        <f aca="true" t="shared" si="0" ref="AA8:AA23">X8+Y8</f>
        <v>18383977.349999998</v>
      </c>
    </row>
    <row r="9" spans="1:27" ht="12.75">
      <c r="A9" s="40" t="s">
        <v>33</v>
      </c>
      <c r="B9" s="33">
        <v>12485300</v>
      </c>
      <c r="C9" s="33">
        <v>2925000</v>
      </c>
      <c r="D9" s="33">
        <v>0</v>
      </c>
      <c r="E9" s="33">
        <v>0</v>
      </c>
      <c r="F9" s="33">
        <v>0</v>
      </c>
      <c r="G9" s="33">
        <v>0</v>
      </c>
      <c r="H9" s="33"/>
      <c r="I9" s="33"/>
      <c r="J9" s="33">
        <v>5691033.8</v>
      </c>
      <c r="K9" s="33"/>
      <c r="L9" s="33"/>
      <c r="M9" s="33"/>
      <c r="N9" s="33"/>
      <c r="O9" s="33">
        <v>0</v>
      </c>
      <c r="P9" s="33">
        <v>621000</v>
      </c>
      <c r="Q9" s="33">
        <v>7170801.5</v>
      </c>
      <c r="R9" s="33"/>
      <c r="S9" s="33">
        <v>206632.53</v>
      </c>
      <c r="T9" s="33">
        <v>220299.2</v>
      </c>
      <c r="U9" s="33">
        <v>82128.1</v>
      </c>
      <c r="V9" s="33">
        <v>6000000</v>
      </c>
      <c r="W9" s="33">
        <v>0</v>
      </c>
      <c r="X9" s="34">
        <f>SUM(B9:W9)</f>
        <v>35402195.13</v>
      </c>
      <c r="Y9" s="33">
        <v>-42454</v>
      </c>
      <c r="Z9" s="33"/>
      <c r="AA9" s="34">
        <f t="shared" si="0"/>
        <v>35359741.13</v>
      </c>
    </row>
    <row r="10" spans="1:27" ht="12.75">
      <c r="A10" s="40" t="s">
        <v>34</v>
      </c>
      <c r="B10" s="33">
        <v>5798900</v>
      </c>
      <c r="C10" s="33">
        <v>3686000</v>
      </c>
      <c r="D10" s="33">
        <v>0</v>
      </c>
      <c r="E10" s="33">
        <v>0</v>
      </c>
      <c r="F10" s="33">
        <v>0</v>
      </c>
      <c r="G10" s="33">
        <v>0</v>
      </c>
      <c r="H10" s="33"/>
      <c r="I10" s="33">
        <v>0</v>
      </c>
      <c r="J10" s="33">
        <v>2465547.67</v>
      </c>
      <c r="K10" s="33"/>
      <c r="L10" s="33"/>
      <c r="M10" s="33"/>
      <c r="N10" s="33"/>
      <c r="O10" s="33">
        <v>0</v>
      </c>
      <c r="P10" s="33">
        <v>695300</v>
      </c>
      <c r="Q10" s="33">
        <v>4412406.13</v>
      </c>
      <c r="R10" s="33"/>
      <c r="S10" s="33">
        <v>215081.99</v>
      </c>
      <c r="T10" s="33">
        <v>168</v>
      </c>
      <c r="U10" s="33">
        <v>76175.7</v>
      </c>
      <c r="V10" s="33">
        <v>253000</v>
      </c>
      <c r="W10" s="33">
        <v>0</v>
      </c>
      <c r="X10" s="34">
        <f>SUM(B10:W10)</f>
        <v>17602579.49</v>
      </c>
      <c r="Y10" s="33">
        <v>298310</v>
      </c>
      <c r="Z10" s="33"/>
      <c r="AA10" s="34">
        <f t="shared" si="0"/>
        <v>17900889.49</v>
      </c>
    </row>
    <row r="11" spans="1:27" ht="12.75">
      <c r="A11" s="40" t="s">
        <v>35</v>
      </c>
      <c r="B11" s="33">
        <v>6318800</v>
      </c>
      <c r="C11" s="33">
        <v>10523041</v>
      </c>
      <c r="D11" s="33">
        <v>0</v>
      </c>
      <c r="E11" s="33">
        <v>0</v>
      </c>
      <c r="F11" s="33">
        <v>0</v>
      </c>
      <c r="G11" s="33">
        <v>0</v>
      </c>
      <c r="H11" s="33"/>
      <c r="I11" s="33"/>
      <c r="J11" s="33"/>
      <c r="K11" s="33"/>
      <c r="L11" s="33">
        <v>25843392.39</v>
      </c>
      <c r="M11" s="33">
        <v>4574157.07</v>
      </c>
      <c r="N11" s="33">
        <v>2303605.14</v>
      </c>
      <c r="O11" s="33"/>
      <c r="P11" s="33">
        <v>1208500</v>
      </c>
      <c r="Q11" s="33">
        <v>18140434.75</v>
      </c>
      <c r="R11" s="33"/>
      <c r="S11" s="33">
        <v>207467.96</v>
      </c>
      <c r="T11" s="33">
        <v>91489.5</v>
      </c>
      <c r="U11" s="33">
        <v>72359.4</v>
      </c>
      <c r="V11" s="33">
        <v>2960248</v>
      </c>
      <c r="W11" s="33"/>
      <c r="X11" s="34">
        <f>SUM(B11:V11)</f>
        <v>72243495.21</v>
      </c>
      <c r="Y11" s="33">
        <v>256000</v>
      </c>
      <c r="Z11" s="33"/>
      <c r="AA11" s="34">
        <f t="shared" si="0"/>
        <v>72499495.21</v>
      </c>
    </row>
    <row r="12" spans="1:27" ht="12.75">
      <c r="A12" s="40" t="s">
        <v>36</v>
      </c>
      <c r="B12" s="33">
        <v>3641500</v>
      </c>
      <c r="C12" s="33">
        <v>1780800</v>
      </c>
      <c r="D12" s="33">
        <v>0</v>
      </c>
      <c r="E12" s="33">
        <v>0</v>
      </c>
      <c r="F12" s="33">
        <v>0</v>
      </c>
      <c r="G12" s="33">
        <v>0</v>
      </c>
      <c r="H12" s="33"/>
      <c r="I12" s="33"/>
      <c r="J12" s="33"/>
      <c r="K12" s="33"/>
      <c r="L12" s="33"/>
      <c r="M12" s="33"/>
      <c r="N12" s="33"/>
      <c r="O12" s="33">
        <v>100639.92</v>
      </c>
      <c r="P12" s="33">
        <v>534700</v>
      </c>
      <c r="Q12" s="33">
        <v>6018927.28</v>
      </c>
      <c r="R12" s="33"/>
      <c r="S12" s="33">
        <v>216205.42</v>
      </c>
      <c r="T12" s="33">
        <v>84</v>
      </c>
      <c r="U12" s="33">
        <v>790730.9</v>
      </c>
      <c r="V12" s="33">
        <v>826275</v>
      </c>
      <c r="W12" s="33"/>
      <c r="X12" s="34">
        <f>SUM(B12:W12)</f>
        <v>13909862.52</v>
      </c>
      <c r="Y12" s="33">
        <v>64000</v>
      </c>
      <c r="Z12" s="33">
        <v>0</v>
      </c>
      <c r="AA12" s="34">
        <f>X12+Y12+Z12</f>
        <v>13973862.52</v>
      </c>
    </row>
    <row r="13" spans="1:27" ht="12.75">
      <c r="A13" s="40" t="s">
        <v>37</v>
      </c>
      <c r="B13" s="33">
        <v>9679100</v>
      </c>
      <c r="C13" s="33">
        <v>7155421</v>
      </c>
      <c r="D13" s="33">
        <v>0</v>
      </c>
      <c r="E13" s="33">
        <v>0</v>
      </c>
      <c r="F13" s="33">
        <v>0</v>
      </c>
      <c r="G13" s="33">
        <v>0</v>
      </c>
      <c r="H13" s="33">
        <v>1836349.68</v>
      </c>
      <c r="I13" s="33"/>
      <c r="J13" s="33"/>
      <c r="K13" s="33"/>
      <c r="L13" s="33"/>
      <c r="M13" s="33"/>
      <c r="N13" s="33"/>
      <c r="O13" s="33">
        <v>0</v>
      </c>
      <c r="P13" s="33">
        <v>3140500</v>
      </c>
      <c r="Q13" s="33">
        <v>18039338.67</v>
      </c>
      <c r="R13" s="33"/>
      <c r="S13" s="33">
        <v>237343.33</v>
      </c>
      <c r="T13" s="33">
        <v>153015.5</v>
      </c>
      <c r="U13" s="33">
        <v>91881.7</v>
      </c>
      <c r="V13" s="33">
        <v>2293438</v>
      </c>
      <c r="W13" s="33">
        <v>0</v>
      </c>
      <c r="X13" s="34">
        <f>SUM(B13:W13)</f>
        <v>42626387.88</v>
      </c>
      <c r="Y13" s="33">
        <v>0</v>
      </c>
      <c r="Z13" s="33">
        <v>-111653.57</v>
      </c>
      <c r="AA13" s="34">
        <f>X13+Y13+Z13</f>
        <v>42514734.31</v>
      </c>
    </row>
    <row r="14" spans="1:27" ht="12.75">
      <c r="A14" s="41" t="s">
        <v>38</v>
      </c>
      <c r="B14" s="33">
        <v>15460000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/>
      <c r="I14" s="33"/>
      <c r="J14" s="33"/>
      <c r="K14" s="33"/>
      <c r="L14" s="33"/>
      <c r="M14" s="33"/>
      <c r="N14" s="33"/>
      <c r="O14" s="33">
        <v>0</v>
      </c>
      <c r="P14" s="33">
        <v>1840800</v>
      </c>
      <c r="Q14" s="33">
        <v>5943005.52</v>
      </c>
      <c r="R14" s="33"/>
      <c r="S14" s="33">
        <v>0</v>
      </c>
      <c r="T14" s="33">
        <v>331246.8</v>
      </c>
      <c r="U14" s="33">
        <v>224777.6</v>
      </c>
      <c r="V14" s="33">
        <v>0</v>
      </c>
      <c r="W14" s="33"/>
      <c r="X14" s="34">
        <f>SUM(B14:V14)</f>
        <v>23799829.92</v>
      </c>
      <c r="Y14" s="33">
        <v>0</v>
      </c>
      <c r="Z14" s="33"/>
      <c r="AA14" s="34">
        <f t="shared" si="0"/>
        <v>23799829.92</v>
      </c>
    </row>
    <row r="15" spans="1:27" ht="12.75">
      <c r="A15" s="40" t="s">
        <v>39</v>
      </c>
      <c r="B15" s="33">
        <v>5929800</v>
      </c>
      <c r="C15" s="33">
        <v>2746214.24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/>
      <c r="K15" s="33">
        <v>2079000</v>
      </c>
      <c r="L15" s="33">
        <v>7257315.71</v>
      </c>
      <c r="M15" s="33"/>
      <c r="N15" s="33"/>
      <c r="O15" s="33"/>
      <c r="P15" s="33">
        <v>570700</v>
      </c>
      <c r="Q15" s="33">
        <v>2142747.07</v>
      </c>
      <c r="R15" s="33"/>
      <c r="S15" s="33">
        <v>190068.25</v>
      </c>
      <c r="T15" s="33">
        <v>12524.4</v>
      </c>
      <c r="U15" s="33">
        <v>72082.2</v>
      </c>
      <c r="V15" s="33">
        <v>783000</v>
      </c>
      <c r="W15" s="33">
        <v>0</v>
      </c>
      <c r="X15" s="34">
        <f>SUM(B15:W15)</f>
        <v>21783451.869999997</v>
      </c>
      <c r="Y15" s="33">
        <v>0</v>
      </c>
      <c r="Z15" s="33"/>
      <c r="AA15" s="34">
        <f t="shared" si="0"/>
        <v>21783451.869999997</v>
      </c>
    </row>
    <row r="16" spans="1:27" ht="12.75">
      <c r="A16" s="40" t="s">
        <v>40</v>
      </c>
      <c r="B16" s="33">
        <v>8947650</v>
      </c>
      <c r="C16" s="33">
        <v>2554290</v>
      </c>
      <c r="D16" s="33">
        <v>0</v>
      </c>
      <c r="E16" s="33">
        <v>0</v>
      </c>
      <c r="F16" s="33">
        <v>0</v>
      </c>
      <c r="G16" s="33">
        <v>0</v>
      </c>
      <c r="H16" s="33"/>
      <c r="I16" s="33"/>
      <c r="J16" s="33"/>
      <c r="K16" s="33"/>
      <c r="L16" s="33"/>
      <c r="M16" s="33"/>
      <c r="N16" s="33"/>
      <c r="O16" s="33">
        <v>0</v>
      </c>
      <c r="P16" s="33">
        <v>1866600</v>
      </c>
      <c r="Q16" s="33">
        <v>14571596.76</v>
      </c>
      <c r="R16" s="33"/>
      <c r="S16" s="33">
        <v>204581.68</v>
      </c>
      <c r="T16" s="33">
        <v>168</v>
      </c>
      <c r="U16" s="33">
        <v>79752.3</v>
      </c>
      <c r="V16" s="33">
        <v>0</v>
      </c>
      <c r="W16" s="33">
        <v>0</v>
      </c>
      <c r="X16" s="34">
        <f>SUM(B16:W16)</f>
        <v>28224638.74</v>
      </c>
      <c r="Y16" s="33">
        <v>19560</v>
      </c>
      <c r="Z16" s="33">
        <v>-154736.28</v>
      </c>
      <c r="AA16" s="34">
        <f>X16+Y16+Z16</f>
        <v>28089462.459999997</v>
      </c>
    </row>
    <row r="17" spans="1:27" ht="12.75">
      <c r="A17" s="40" t="s">
        <v>41</v>
      </c>
      <c r="B17" s="33">
        <v>4086000</v>
      </c>
      <c r="C17" s="33">
        <v>1512500</v>
      </c>
      <c r="D17" s="33">
        <v>0</v>
      </c>
      <c r="E17" s="33">
        <v>0</v>
      </c>
      <c r="F17" s="33">
        <v>0</v>
      </c>
      <c r="G17" s="33">
        <v>0</v>
      </c>
      <c r="H17" s="33"/>
      <c r="I17" s="33">
        <v>0</v>
      </c>
      <c r="J17" s="33"/>
      <c r="K17" s="33"/>
      <c r="L17" s="33"/>
      <c r="M17" s="33"/>
      <c r="N17" s="33"/>
      <c r="O17" s="33"/>
      <c r="P17" s="33">
        <v>484400</v>
      </c>
      <c r="Q17" s="33">
        <v>7158433.72</v>
      </c>
      <c r="R17" s="33"/>
      <c r="S17" s="33">
        <v>118945.77</v>
      </c>
      <c r="T17" s="33">
        <v>48917.6</v>
      </c>
      <c r="U17" s="33">
        <v>29221</v>
      </c>
      <c r="V17" s="33">
        <v>500000</v>
      </c>
      <c r="W17" s="33">
        <v>0</v>
      </c>
      <c r="X17" s="34">
        <f>SUM(B17:W17)</f>
        <v>13938418.089999998</v>
      </c>
      <c r="Y17" s="33">
        <v>67000</v>
      </c>
      <c r="Z17" s="33"/>
      <c r="AA17" s="34">
        <f t="shared" si="0"/>
        <v>14005418.089999998</v>
      </c>
    </row>
    <row r="18" spans="1:27" ht="12.75">
      <c r="A18" s="40" t="s">
        <v>42</v>
      </c>
      <c r="B18" s="33">
        <v>1704500</v>
      </c>
      <c r="C18" s="33">
        <v>6314220</v>
      </c>
      <c r="D18" s="33">
        <v>0</v>
      </c>
      <c r="E18" s="33">
        <v>0</v>
      </c>
      <c r="F18" s="33">
        <v>0</v>
      </c>
      <c r="G18" s="33">
        <v>0</v>
      </c>
      <c r="H18" s="33"/>
      <c r="I18" s="33"/>
      <c r="J18" s="33"/>
      <c r="K18" s="33"/>
      <c r="L18" s="33"/>
      <c r="M18" s="33"/>
      <c r="N18" s="33"/>
      <c r="O18" s="33">
        <v>0</v>
      </c>
      <c r="P18" s="33">
        <v>306900</v>
      </c>
      <c r="Q18" s="33">
        <v>7095752.3</v>
      </c>
      <c r="R18" s="33"/>
      <c r="S18" s="33">
        <v>102772.06</v>
      </c>
      <c r="T18" s="33">
        <v>48749.6</v>
      </c>
      <c r="U18" s="33">
        <v>64524.9</v>
      </c>
      <c r="V18" s="33">
        <v>0</v>
      </c>
      <c r="W18" s="33">
        <v>0</v>
      </c>
      <c r="X18" s="34">
        <f>SUM(B18:W18)</f>
        <v>15637418.860000001</v>
      </c>
      <c r="Y18" s="33">
        <v>9902</v>
      </c>
      <c r="Z18" s="33"/>
      <c r="AA18" s="34">
        <f t="shared" si="0"/>
        <v>15647320.860000001</v>
      </c>
    </row>
    <row r="19" spans="1:27" ht="12.75">
      <c r="A19" s="40" t="s">
        <v>43</v>
      </c>
      <c r="B19" s="33">
        <v>8353150</v>
      </c>
      <c r="C19" s="33">
        <v>4065142.28</v>
      </c>
      <c r="D19" s="33">
        <v>0</v>
      </c>
      <c r="E19" s="33">
        <v>0</v>
      </c>
      <c r="F19" s="33">
        <v>0</v>
      </c>
      <c r="G19" s="33">
        <v>0</v>
      </c>
      <c r="H19" s="33"/>
      <c r="I19" s="33"/>
      <c r="J19" s="33"/>
      <c r="K19" s="33">
        <v>4786921.95</v>
      </c>
      <c r="L19" s="33">
        <v>33018040.22</v>
      </c>
      <c r="M19" s="33"/>
      <c r="N19" s="33"/>
      <c r="O19" s="33">
        <v>100639.92</v>
      </c>
      <c r="P19" s="33">
        <v>1891449.16</v>
      </c>
      <c r="Q19" s="33">
        <v>12638272.54</v>
      </c>
      <c r="R19" s="33"/>
      <c r="S19" s="33">
        <v>151101.92</v>
      </c>
      <c r="T19" s="33">
        <v>116117.3</v>
      </c>
      <c r="U19" s="33">
        <v>191636.8</v>
      </c>
      <c r="V19" s="33">
        <v>941713</v>
      </c>
      <c r="W19" s="33">
        <v>0</v>
      </c>
      <c r="X19" s="34">
        <f>SUM(B19:W19)</f>
        <v>66254185.089999996</v>
      </c>
      <c r="Y19" s="33">
        <v>-305961.8</v>
      </c>
      <c r="Z19" s="33"/>
      <c r="AA19" s="34">
        <f>X19+Y19</f>
        <v>65948223.29</v>
      </c>
    </row>
    <row r="20" spans="1:27" ht="12.75">
      <c r="A20" s="40" t="s">
        <v>44</v>
      </c>
      <c r="B20" s="33">
        <v>2562200</v>
      </c>
      <c r="C20" s="33">
        <v>4640400</v>
      </c>
      <c r="D20" s="33">
        <v>0</v>
      </c>
      <c r="E20" s="33">
        <v>0</v>
      </c>
      <c r="F20" s="33">
        <v>0</v>
      </c>
      <c r="G20" s="33">
        <v>0</v>
      </c>
      <c r="H20" s="33"/>
      <c r="I20" s="33"/>
      <c r="J20" s="33"/>
      <c r="K20" s="33"/>
      <c r="L20" s="33"/>
      <c r="M20" s="33"/>
      <c r="N20" s="33">
        <v>3761291.86</v>
      </c>
      <c r="O20" s="33"/>
      <c r="P20" s="33">
        <v>517900</v>
      </c>
      <c r="Q20" s="33">
        <v>397700</v>
      </c>
      <c r="R20" s="33"/>
      <c r="S20" s="33">
        <v>214965.93</v>
      </c>
      <c r="T20" s="33">
        <v>84</v>
      </c>
      <c r="U20" s="33">
        <v>68061.7</v>
      </c>
      <c r="V20" s="33">
        <v>962471</v>
      </c>
      <c r="W20" s="33"/>
      <c r="X20" s="34">
        <f>SUM(B20:V20)</f>
        <v>13125074.489999998</v>
      </c>
      <c r="Y20" s="33">
        <v>65177.17</v>
      </c>
      <c r="Z20" s="33"/>
      <c r="AA20" s="34">
        <f t="shared" si="0"/>
        <v>13190251.659999998</v>
      </c>
    </row>
    <row r="21" spans="1:27" ht="12.75">
      <c r="A21" s="40" t="s">
        <v>63</v>
      </c>
      <c r="B21" s="33">
        <v>3394700</v>
      </c>
      <c r="C21" s="33">
        <v>2692900</v>
      </c>
      <c r="D21" s="33">
        <v>0</v>
      </c>
      <c r="E21" s="33">
        <v>0</v>
      </c>
      <c r="F21" s="33">
        <v>0</v>
      </c>
      <c r="G21" s="33">
        <v>0</v>
      </c>
      <c r="H21" s="33"/>
      <c r="I21" s="33"/>
      <c r="J21" s="33"/>
      <c r="K21" s="33"/>
      <c r="L21" s="33"/>
      <c r="M21" s="33"/>
      <c r="N21" s="33"/>
      <c r="O21" s="33"/>
      <c r="P21" s="33">
        <v>856000</v>
      </c>
      <c r="Q21" s="33">
        <v>8811719.87</v>
      </c>
      <c r="R21" s="33"/>
      <c r="S21" s="33">
        <v>108332.95</v>
      </c>
      <c r="T21" s="33">
        <v>18281.1</v>
      </c>
      <c r="U21" s="33">
        <v>40780.7</v>
      </c>
      <c r="V21" s="33">
        <v>0</v>
      </c>
      <c r="W21" s="33">
        <v>0</v>
      </c>
      <c r="X21" s="34">
        <f>SUM(B21:W21)</f>
        <v>15922714.619999997</v>
      </c>
      <c r="Y21" s="33">
        <v>67306.65</v>
      </c>
      <c r="Z21" s="33"/>
      <c r="AA21" s="34">
        <f t="shared" si="0"/>
        <v>15990021.269999998</v>
      </c>
    </row>
    <row r="22" spans="1:27" ht="12.75">
      <c r="A22" s="40" t="s">
        <v>45</v>
      </c>
      <c r="B22" s="33">
        <v>8508900</v>
      </c>
      <c r="C22" s="33">
        <v>5545600</v>
      </c>
      <c r="D22" s="33">
        <v>0</v>
      </c>
      <c r="E22" s="33">
        <v>0</v>
      </c>
      <c r="F22" s="33">
        <v>0</v>
      </c>
      <c r="G22" s="33">
        <v>0</v>
      </c>
      <c r="H22" s="33"/>
      <c r="I22" s="33">
        <v>0</v>
      </c>
      <c r="J22" s="33">
        <v>9569181.3</v>
      </c>
      <c r="K22" s="33"/>
      <c r="L22" s="33"/>
      <c r="M22" s="33"/>
      <c r="N22" s="33"/>
      <c r="O22" s="33">
        <v>301919.76</v>
      </c>
      <c r="P22" s="33">
        <v>815200</v>
      </c>
      <c r="Q22" s="33">
        <v>5731837.89</v>
      </c>
      <c r="R22" s="33"/>
      <c r="S22" s="33">
        <v>204672.86</v>
      </c>
      <c r="T22" s="33">
        <v>108072.3</v>
      </c>
      <c r="U22" s="33">
        <v>75293.9</v>
      </c>
      <c r="V22" s="33">
        <v>586490</v>
      </c>
      <c r="W22" s="33"/>
      <c r="X22" s="34">
        <f>SUM(B22:V22)</f>
        <v>31447168.01</v>
      </c>
      <c r="Y22" s="33">
        <v>475761.72</v>
      </c>
      <c r="Z22" s="33"/>
      <c r="AA22" s="34">
        <f>X22+Y22+Z22</f>
        <v>31922929.73</v>
      </c>
    </row>
    <row r="23" spans="1:27" ht="12.75">
      <c r="A23" s="40" t="s">
        <v>46</v>
      </c>
      <c r="B23" s="33">
        <v>2343100</v>
      </c>
      <c r="C23" s="33">
        <v>5339269</v>
      </c>
      <c r="D23" s="33">
        <v>0</v>
      </c>
      <c r="E23" s="33">
        <v>0</v>
      </c>
      <c r="F23" s="33">
        <v>0</v>
      </c>
      <c r="G23" s="33">
        <v>0</v>
      </c>
      <c r="H23" s="33"/>
      <c r="I23" s="33"/>
      <c r="J23" s="33"/>
      <c r="K23" s="33"/>
      <c r="L23" s="33"/>
      <c r="M23" s="33"/>
      <c r="N23" s="33"/>
      <c r="O23" s="33"/>
      <c r="P23" s="33">
        <v>311700</v>
      </c>
      <c r="Q23" s="33">
        <v>9480195.84</v>
      </c>
      <c r="R23" s="33"/>
      <c r="S23" s="33">
        <v>103682</v>
      </c>
      <c r="T23" s="33">
        <v>0</v>
      </c>
      <c r="U23" s="33">
        <v>1063562.9</v>
      </c>
      <c r="V23" s="33">
        <v>0</v>
      </c>
      <c r="W23" s="33"/>
      <c r="X23" s="34">
        <f>SUM(B23:V23)</f>
        <v>18641509.74</v>
      </c>
      <c r="Y23" s="33">
        <v>40756</v>
      </c>
      <c r="Z23" s="33"/>
      <c r="AA23" s="34">
        <f t="shared" si="0"/>
        <v>18682265.74</v>
      </c>
    </row>
    <row r="24" spans="1:27" ht="11.25" customHeight="1">
      <c r="A24" s="39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4"/>
      <c r="Y24" s="33"/>
      <c r="Z24" s="33"/>
      <c r="AA24" s="34"/>
    </row>
    <row r="25" spans="1:27" ht="12.75">
      <c r="A25" s="32" t="s">
        <v>30</v>
      </c>
      <c r="B25" s="35">
        <f aca="true" t="shared" si="1" ref="B25:AA25">SUM(B7:B23)</f>
        <v>104327200</v>
      </c>
      <c r="C25" s="35">
        <f t="shared" si="1"/>
        <v>66665897.52</v>
      </c>
      <c r="D25" s="35">
        <f t="shared" si="1"/>
        <v>0</v>
      </c>
      <c r="E25" s="35">
        <f t="shared" si="1"/>
        <v>0</v>
      </c>
      <c r="F25" s="35">
        <f t="shared" si="1"/>
        <v>0</v>
      </c>
      <c r="G25" s="36">
        <f t="shared" si="1"/>
        <v>0</v>
      </c>
      <c r="H25" s="36">
        <f>H13+H15</f>
        <v>1836349.68</v>
      </c>
      <c r="I25" s="36">
        <f>I13+I15</f>
        <v>0</v>
      </c>
      <c r="J25" s="36">
        <f>J9+J10+J22</f>
        <v>17725762.77</v>
      </c>
      <c r="K25" s="36">
        <f>K19</f>
        <v>4786921.95</v>
      </c>
      <c r="L25" s="36"/>
      <c r="M25" s="36"/>
      <c r="N25" s="36"/>
      <c r="O25" s="36">
        <f>SUM(O7:O23)</f>
        <v>503199.6</v>
      </c>
      <c r="P25" s="36">
        <f t="shared" si="1"/>
        <v>16121949.16</v>
      </c>
      <c r="Q25" s="36">
        <f t="shared" si="1"/>
        <v>150445009.67</v>
      </c>
      <c r="R25" s="36">
        <f>R22</f>
        <v>0</v>
      </c>
      <c r="S25" s="36">
        <f t="shared" si="1"/>
        <v>2799400.0000000005</v>
      </c>
      <c r="T25" s="34">
        <f t="shared" si="1"/>
        <v>1149217.3</v>
      </c>
      <c r="U25" s="34">
        <f t="shared" si="1"/>
        <v>3655480</v>
      </c>
      <c r="V25" s="36">
        <f t="shared" si="1"/>
        <v>16106635</v>
      </c>
      <c r="W25" s="36">
        <f>W12+W17+W18+W19+W21</f>
        <v>0</v>
      </c>
      <c r="X25" s="36">
        <f t="shared" si="1"/>
        <v>464959825.03999996</v>
      </c>
      <c r="Y25" s="36">
        <f t="shared" si="1"/>
        <v>1110858.44</v>
      </c>
      <c r="Z25" s="36">
        <f t="shared" si="1"/>
        <v>-266389.85</v>
      </c>
      <c r="AA25" s="36">
        <f t="shared" si="1"/>
        <v>465804293.63000005</v>
      </c>
    </row>
    <row r="26" spans="1:27" ht="12.7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ht="15.75">
      <c r="A27" s="37" t="s">
        <v>117</v>
      </c>
      <c r="B27" s="38"/>
      <c r="C27" s="76" t="s">
        <v>119</v>
      </c>
      <c r="D27" s="76"/>
      <c r="E27" s="86"/>
      <c r="F27" s="86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5:27" ht="12.75"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</sheetData>
  <sheetProtection/>
  <mergeCells count="4">
    <mergeCell ref="A2:P2"/>
    <mergeCell ref="A3:P3"/>
    <mergeCell ref="E27:F27"/>
    <mergeCell ref="C27:D27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6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Чеб. р-н Синина Н.А..</dc:creator>
  <cp:keywords/>
  <dc:description/>
  <cp:lastModifiedBy>chfin01</cp:lastModifiedBy>
  <cp:lastPrinted>2022-03-04T13:22:58Z</cp:lastPrinted>
  <dcterms:created xsi:type="dcterms:W3CDTF">2016-03-29T14:06:59Z</dcterms:created>
  <dcterms:modified xsi:type="dcterms:W3CDTF">2022-03-04T13:26:03Z</dcterms:modified>
  <cp:category/>
  <cp:version/>
  <cp:contentType/>
  <cp:contentStatus/>
</cp:coreProperties>
</file>