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848" windowWidth="7512" windowHeight="4920"/>
  </bookViews>
  <sheets>
    <sheet name="за 2019г. (руб) " sheetId="330" r:id="rId1"/>
    <sheet name="за 2019г. (тыс.руб) " sheetId="331" r:id="rId2"/>
  </sheets>
  <definedNames>
    <definedName name="_xlnm.Print_Titles" localSheetId="0">'за 2019г. (руб) '!$5:$8</definedName>
    <definedName name="_xlnm.Print_Titles" localSheetId="1">'за 2019г. (тыс.руб) '!$5:$8</definedName>
    <definedName name="_xlnm.Print_Area" localSheetId="0">'за 2019г. (руб) '!$A$1:$L$379</definedName>
    <definedName name="_xlnm.Print_Area" localSheetId="1">'за 2019г. (тыс.руб) '!$A$1:$L$379</definedName>
  </definedNames>
  <calcPr calcId="145621" concurrentCalc="0" concurrentManualCount="1"/>
</workbook>
</file>

<file path=xl/calcChain.xml><?xml version="1.0" encoding="utf-8"?>
<calcChain xmlns="http://schemas.openxmlformats.org/spreadsheetml/2006/main">
  <c r="K365" i="331" l="1"/>
  <c r="G25" i="331"/>
  <c r="G25" i="330"/>
  <c r="F371" i="331"/>
  <c r="F372" i="331"/>
  <c r="F373" i="331"/>
  <c r="J11" i="331"/>
  <c r="J10" i="331"/>
  <c r="J9" i="331"/>
  <c r="J187" i="331"/>
  <c r="J190" i="331"/>
  <c r="J182" i="331"/>
  <c r="J135" i="331"/>
  <c r="J365" i="331"/>
  <c r="E374" i="331"/>
  <c r="F374" i="331"/>
  <c r="G10" i="331"/>
  <c r="G9" i="331"/>
  <c r="G182" i="331"/>
  <c r="G135" i="331"/>
  <c r="G365" i="331"/>
  <c r="E370" i="331"/>
  <c r="F370" i="331"/>
  <c r="K362" i="331"/>
  <c r="G395" i="331"/>
  <c r="C395" i="331"/>
  <c r="G394" i="331"/>
  <c r="C394" i="331"/>
  <c r="G393" i="331"/>
  <c r="C393" i="331"/>
  <c r="G392" i="331"/>
  <c r="C392" i="331"/>
  <c r="J384" i="331"/>
  <c r="I384" i="331"/>
  <c r="F384" i="331"/>
  <c r="E384" i="331"/>
  <c r="G364" i="331"/>
  <c r="C364" i="331"/>
  <c r="K364" i="331"/>
  <c r="G363" i="331"/>
  <c r="C363" i="331"/>
  <c r="K363" i="331"/>
  <c r="J362" i="331"/>
  <c r="I362" i="331"/>
  <c r="H362" i="331"/>
  <c r="G362" i="331"/>
  <c r="F362" i="331"/>
  <c r="E362" i="331"/>
  <c r="D362" i="331"/>
  <c r="C362" i="331"/>
  <c r="G361" i="331"/>
  <c r="C361" i="331"/>
  <c r="G360" i="331"/>
  <c r="C360" i="331"/>
  <c r="K360" i="331"/>
  <c r="J359" i="331"/>
  <c r="G359" i="331"/>
  <c r="I359" i="331"/>
  <c r="H359" i="331"/>
  <c r="F359" i="331"/>
  <c r="E359" i="331"/>
  <c r="D359" i="331"/>
  <c r="C359" i="331"/>
  <c r="G358" i="331"/>
  <c r="C358" i="331"/>
  <c r="G357" i="331"/>
  <c r="C357" i="331"/>
  <c r="K357" i="331"/>
  <c r="G356" i="331"/>
  <c r="C356" i="331"/>
  <c r="K356" i="331"/>
  <c r="G355" i="331"/>
  <c r="C355" i="331"/>
  <c r="G354" i="331"/>
  <c r="C354" i="331"/>
  <c r="K354" i="331"/>
  <c r="J353" i="331"/>
  <c r="I353" i="331"/>
  <c r="H353" i="331"/>
  <c r="F353" i="331"/>
  <c r="E353" i="331"/>
  <c r="D353" i="331"/>
  <c r="C353" i="331"/>
  <c r="G352" i="331"/>
  <c r="C352" i="331"/>
  <c r="K352" i="331"/>
  <c r="G351" i="331"/>
  <c r="C351" i="331"/>
  <c r="K351" i="331"/>
  <c r="G350" i="331"/>
  <c r="C350" i="331"/>
  <c r="K350" i="331"/>
  <c r="G349" i="331"/>
  <c r="C349" i="331"/>
  <c r="K349" i="331"/>
  <c r="G348" i="331"/>
  <c r="C348" i="331"/>
  <c r="L348" i="331"/>
  <c r="G347" i="331"/>
  <c r="C347" i="331"/>
  <c r="K347" i="331"/>
  <c r="G346" i="331"/>
  <c r="C346" i="331"/>
  <c r="G345" i="331"/>
  <c r="C345" i="331"/>
  <c r="G344" i="331"/>
  <c r="C344" i="331"/>
  <c r="K344" i="331"/>
  <c r="G343" i="331"/>
  <c r="C343" i="331"/>
  <c r="K343" i="331"/>
  <c r="J342" i="331"/>
  <c r="I342" i="331"/>
  <c r="H342" i="331"/>
  <c r="F342" i="331"/>
  <c r="E342" i="331"/>
  <c r="D342" i="331"/>
  <c r="C342" i="331"/>
  <c r="J341" i="331"/>
  <c r="I341" i="331"/>
  <c r="H341" i="331"/>
  <c r="F341" i="331"/>
  <c r="E341" i="331"/>
  <c r="D341" i="331"/>
  <c r="C341" i="331"/>
  <c r="G340" i="331"/>
  <c r="L340" i="331"/>
  <c r="C340" i="331"/>
  <c r="G339" i="331"/>
  <c r="C339" i="331"/>
  <c r="K339" i="331"/>
  <c r="J338" i="331"/>
  <c r="G338" i="331"/>
  <c r="I338" i="331"/>
  <c r="H338" i="331"/>
  <c r="F338" i="331"/>
  <c r="C338" i="331"/>
  <c r="E338" i="331"/>
  <c r="D338" i="331"/>
  <c r="G337" i="331"/>
  <c r="L337" i="331"/>
  <c r="C337" i="331"/>
  <c r="G336" i="331"/>
  <c r="C336" i="331"/>
  <c r="K336" i="331"/>
  <c r="J335" i="331"/>
  <c r="I335" i="331"/>
  <c r="H335" i="331"/>
  <c r="G335" i="331"/>
  <c r="F335" i="331"/>
  <c r="E335" i="331"/>
  <c r="D335" i="331"/>
  <c r="C335" i="331"/>
  <c r="C334" i="331"/>
  <c r="K334" i="331"/>
  <c r="K333" i="331"/>
  <c r="C333" i="331"/>
  <c r="L333" i="331"/>
  <c r="G332" i="331"/>
  <c r="L332" i="331"/>
  <c r="C332" i="331"/>
  <c r="K332" i="331"/>
  <c r="G331" i="331"/>
  <c r="C331" i="331"/>
  <c r="K331" i="331"/>
  <c r="G330" i="331"/>
  <c r="C330" i="331"/>
  <c r="K330" i="331"/>
  <c r="J329" i="331"/>
  <c r="I329" i="331"/>
  <c r="H329" i="331"/>
  <c r="G329" i="331"/>
  <c r="F329" i="331"/>
  <c r="E329" i="331"/>
  <c r="D329" i="331"/>
  <c r="G328" i="331"/>
  <c r="C328" i="331"/>
  <c r="G327" i="331"/>
  <c r="C327" i="331"/>
  <c r="G326" i="331"/>
  <c r="C326" i="331"/>
  <c r="G325" i="331"/>
  <c r="C325" i="331"/>
  <c r="G324" i="331"/>
  <c r="C324" i="331"/>
  <c r="K324" i="331"/>
  <c r="G323" i="331"/>
  <c r="C323" i="331"/>
  <c r="G322" i="331"/>
  <c r="C322" i="331"/>
  <c r="G321" i="331"/>
  <c r="C321" i="331"/>
  <c r="G320" i="331"/>
  <c r="C320" i="331"/>
  <c r="G319" i="331"/>
  <c r="C319" i="331"/>
  <c r="G318" i="331"/>
  <c r="C318" i="331"/>
  <c r="K318" i="331"/>
  <c r="G317" i="331"/>
  <c r="L317" i="331"/>
  <c r="C317" i="331"/>
  <c r="C316" i="331"/>
  <c r="K316" i="331"/>
  <c r="J315" i="331"/>
  <c r="I315" i="331"/>
  <c r="H315" i="331"/>
  <c r="F315" i="331"/>
  <c r="E315" i="331"/>
  <c r="D315" i="331"/>
  <c r="G314" i="331"/>
  <c r="C314" i="331"/>
  <c r="G313" i="331"/>
  <c r="C313" i="331"/>
  <c r="G312" i="331"/>
  <c r="L312" i="331"/>
  <c r="C312" i="331"/>
  <c r="G311" i="331"/>
  <c r="C311" i="331"/>
  <c r="G310" i="331"/>
  <c r="L310" i="331"/>
  <c r="C310" i="331"/>
  <c r="G309" i="331"/>
  <c r="L309" i="331"/>
  <c r="C309" i="331"/>
  <c r="K309" i="331"/>
  <c r="G308" i="331"/>
  <c r="L308" i="331"/>
  <c r="C308" i="331"/>
  <c r="K308" i="331"/>
  <c r="G307" i="331"/>
  <c r="C307" i="331"/>
  <c r="G306" i="331"/>
  <c r="L306" i="331"/>
  <c r="C306" i="331"/>
  <c r="G305" i="331"/>
  <c r="L305" i="331"/>
  <c r="C305" i="331"/>
  <c r="G304" i="331"/>
  <c r="L304" i="331"/>
  <c r="C304" i="331"/>
  <c r="K303" i="331"/>
  <c r="C303" i="331"/>
  <c r="J302" i="331"/>
  <c r="I302" i="331"/>
  <c r="H302" i="331"/>
  <c r="F302" i="331"/>
  <c r="E302" i="331"/>
  <c r="D302" i="331"/>
  <c r="G301" i="331"/>
  <c r="L301" i="331"/>
  <c r="C301" i="331"/>
  <c r="G300" i="331"/>
  <c r="L300" i="331"/>
  <c r="C300" i="331"/>
  <c r="G299" i="331"/>
  <c r="C299" i="331"/>
  <c r="G298" i="331"/>
  <c r="C298" i="331"/>
  <c r="G297" i="331"/>
  <c r="L297" i="331"/>
  <c r="C297" i="331"/>
  <c r="K297" i="331"/>
  <c r="G296" i="331"/>
  <c r="C296" i="331"/>
  <c r="K296" i="331"/>
  <c r="G295" i="331"/>
  <c r="L295" i="331"/>
  <c r="C295" i="331"/>
  <c r="G294" i="331"/>
  <c r="C294" i="331"/>
  <c r="G293" i="331"/>
  <c r="L293" i="331"/>
  <c r="C293" i="331"/>
  <c r="G292" i="331"/>
  <c r="L292" i="331"/>
  <c r="C292" i="331"/>
  <c r="G291" i="331"/>
  <c r="L291" i="331"/>
  <c r="C291" i="331"/>
  <c r="K290" i="331"/>
  <c r="C290" i="331"/>
  <c r="J289" i="331"/>
  <c r="I289" i="331"/>
  <c r="H289" i="331"/>
  <c r="F289" i="331"/>
  <c r="E289" i="331"/>
  <c r="D289" i="331"/>
  <c r="G288" i="331"/>
  <c r="L288" i="331"/>
  <c r="C288" i="331"/>
  <c r="G287" i="331"/>
  <c r="C287" i="331"/>
  <c r="G286" i="331"/>
  <c r="L286" i="331"/>
  <c r="C286" i="331"/>
  <c r="K286" i="331"/>
  <c r="G285" i="331"/>
  <c r="L285" i="331"/>
  <c r="C285" i="331"/>
  <c r="G284" i="331"/>
  <c r="L284" i="331"/>
  <c r="C284" i="331"/>
  <c r="G283" i="331"/>
  <c r="C283" i="331"/>
  <c r="G282" i="331"/>
  <c r="C282" i="331"/>
  <c r="K282" i="331"/>
  <c r="G281" i="331"/>
  <c r="C281" i="331"/>
  <c r="G280" i="331"/>
  <c r="L280" i="331"/>
  <c r="C280" i="331"/>
  <c r="G279" i="331"/>
  <c r="L279" i="331"/>
  <c r="C279" i="331"/>
  <c r="G278" i="331"/>
  <c r="C278" i="331"/>
  <c r="K277" i="331"/>
  <c r="C277" i="331"/>
  <c r="J276" i="331"/>
  <c r="I276" i="331"/>
  <c r="H276" i="331"/>
  <c r="F276" i="331"/>
  <c r="E276" i="331"/>
  <c r="D276" i="331"/>
  <c r="G275" i="331"/>
  <c r="L275" i="331"/>
  <c r="C275" i="331"/>
  <c r="G274" i="331"/>
  <c r="L274" i="331"/>
  <c r="C274" i="331"/>
  <c r="G273" i="331"/>
  <c r="L273" i="331"/>
  <c r="C273" i="331"/>
  <c r="G272" i="331"/>
  <c r="L272" i="331"/>
  <c r="C272" i="331"/>
  <c r="G271" i="331"/>
  <c r="L271" i="331"/>
  <c r="C271" i="331"/>
  <c r="G270" i="331"/>
  <c r="L270" i="331"/>
  <c r="C270" i="331"/>
  <c r="K270" i="331"/>
  <c r="G269" i="331"/>
  <c r="L269" i="331"/>
  <c r="C269" i="331"/>
  <c r="K269" i="331"/>
  <c r="G268" i="331"/>
  <c r="L268" i="331"/>
  <c r="C268" i="331"/>
  <c r="G267" i="331"/>
  <c r="C267" i="331"/>
  <c r="G266" i="331"/>
  <c r="L266" i="331"/>
  <c r="C266" i="331"/>
  <c r="G265" i="331"/>
  <c r="L265" i="331"/>
  <c r="C265" i="331"/>
  <c r="K264" i="331"/>
  <c r="C264" i="331"/>
  <c r="I263" i="331"/>
  <c r="H263" i="331"/>
  <c r="H206" i="331"/>
  <c r="F263" i="331"/>
  <c r="E263" i="331"/>
  <c r="D263" i="331"/>
  <c r="G262" i="331"/>
  <c r="L262" i="331"/>
  <c r="C262" i="331"/>
  <c r="G261" i="331"/>
  <c r="C261" i="331"/>
  <c r="G260" i="331"/>
  <c r="L260" i="331"/>
  <c r="C260" i="331"/>
  <c r="G259" i="331"/>
  <c r="L259" i="331"/>
  <c r="C259" i="331"/>
  <c r="G258" i="331"/>
  <c r="L258" i="331"/>
  <c r="C258" i="331"/>
  <c r="G257" i="331"/>
  <c r="C257" i="331"/>
  <c r="K257" i="331"/>
  <c r="G256" i="331"/>
  <c r="L256" i="331"/>
  <c r="C256" i="331"/>
  <c r="K256" i="331"/>
  <c r="G255" i="331"/>
  <c r="L255" i="331"/>
  <c r="C255" i="331"/>
  <c r="G254" i="331"/>
  <c r="L254" i="331"/>
  <c r="C254" i="331"/>
  <c r="G253" i="331"/>
  <c r="L253" i="331"/>
  <c r="C253" i="331"/>
  <c r="G252" i="331"/>
  <c r="L252" i="331"/>
  <c r="C252" i="331"/>
  <c r="K252" i="331"/>
  <c r="G251" i="331"/>
  <c r="L251" i="331"/>
  <c r="C251" i="331"/>
  <c r="C250" i="331"/>
  <c r="K250" i="331"/>
  <c r="J249" i="331"/>
  <c r="I249" i="331"/>
  <c r="H249" i="331"/>
  <c r="F249" i="331"/>
  <c r="E249" i="331"/>
  <c r="D249" i="331"/>
  <c r="G248" i="331"/>
  <c r="C248" i="331"/>
  <c r="G247" i="331"/>
  <c r="L247" i="331"/>
  <c r="C247" i="331"/>
  <c r="G246" i="331"/>
  <c r="C246" i="331"/>
  <c r="G245" i="331"/>
  <c r="C245" i="331"/>
  <c r="K245" i="331"/>
  <c r="G244" i="331"/>
  <c r="C244" i="331"/>
  <c r="G243" i="331"/>
  <c r="L243" i="331"/>
  <c r="C243" i="331"/>
  <c r="G242" i="331"/>
  <c r="L242" i="331"/>
  <c r="C242" i="331"/>
  <c r="K242" i="331"/>
  <c r="G241" i="331"/>
  <c r="C241" i="331"/>
  <c r="G240" i="331"/>
  <c r="L240" i="331"/>
  <c r="C240" i="331"/>
  <c r="G239" i="331"/>
  <c r="C239" i="331"/>
  <c r="G238" i="331"/>
  <c r="C238" i="331"/>
  <c r="K237" i="331"/>
  <c r="C237" i="331"/>
  <c r="J236" i="331"/>
  <c r="I236" i="331"/>
  <c r="H236" i="331"/>
  <c r="F236" i="331"/>
  <c r="E236" i="331"/>
  <c r="D236" i="331"/>
  <c r="G235" i="331"/>
  <c r="C235" i="331"/>
  <c r="G234" i="331"/>
  <c r="L234" i="331"/>
  <c r="C234" i="331"/>
  <c r="G233" i="331"/>
  <c r="C233" i="331"/>
  <c r="G232" i="331"/>
  <c r="C232" i="331"/>
  <c r="G231" i="331"/>
  <c r="C231" i="331"/>
  <c r="G230" i="331"/>
  <c r="C230" i="331"/>
  <c r="G229" i="331"/>
  <c r="C229" i="331"/>
  <c r="K229" i="331"/>
  <c r="G228" i="331"/>
  <c r="C228" i="331"/>
  <c r="G227" i="331"/>
  <c r="C227" i="331"/>
  <c r="G226" i="331"/>
  <c r="C226" i="331"/>
  <c r="G225" i="331"/>
  <c r="C225" i="331"/>
  <c r="C224" i="331"/>
  <c r="K224" i="331"/>
  <c r="J223" i="331"/>
  <c r="I223" i="331"/>
  <c r="H223" i="331"/>
  <c r="F223" i="331"/>
  <c r="E223" i="331"/>
  <c r="D223" i="331"/>
  <c r="G222" i="331"/>
  <c r="C222" i="331"/>
  <c r="G221" i="331"/>
  <c r="C221" i="331"/>
  <c r="G220" i="331"/>
  <c r="C220" i="331"/>
  <c r="G219" i="331"/>
  <c r="C219" i="331"/>
  <c r="G218" i="331"/>
  <c r="C218" i="331"/>
  <c r="G217" i="331"/>
  <c r="L217" i="331"/>
  <c r="C217" i="331"/>
  <c r="K217" i="331"/>
  <c r="G216" i="331"/>
  <c r="C216" i="331"/>
  <c r="J215" i="331"/>
  <c r="I215" i="331"/>
  <c r="H215" i="331"/>
  <c r="F215" i="331"/>
  <c r="E215" i="331"/>
  <c r="D215" i="331"/>
  <c r="G214" i="331"/>
  <c r="L214" i="331"/>
  <c r="C214" i="331"/>
  <c r="G213" i="331"/>
  <c r="C213" i="331"/>
  <c r="K213" i="331"/>
  <c r="G212" i="331"/>
  <c r="C212" i="331"/>
  <c r="G211" i="331"/>
  <c r="C211" i="331"/>
  <c r="K211" i="331"/>
  <c r="G210" i="331"/>
  <c r="C210" i="331"/>
  <c r="G209" i="331"/>
  <c r="C209" i="331"/>
  <c r="K209" i="331"/>
  <c r="G208" i="331"/>
  <c r="C208" i="331"/>
  <c r="K208" i="331"/>
  <c r="J207" i="331"/>
  <c r="I207" i="331"/>
  <c r="H207" i="331"/>
  <c r="G207" i="331"/>
  <c r="F207" i="331"/>
  <c r="E207" i="331"/>
  <c r="D207" i="331"/>
  <c r="G204" i="331"/>
  <c r="C204" i="331"/>
  <c r="K203" i="331"/>
  <c r="J202" i="331"/>
  <c r="I202" i="331"/>
  <c r="H202" i="331"/>
  <c r="G202" i="331"/>
  <c r="F202" i="331"/>
  <c r="E202" i="331"/>
  <c r="D202" i="331"/>
  <c r="C202" i="331"/>
  <c r="K202" i="331"/>
  <c r="G201" i="331"/>
  <c r="L201" i="331"/>
  <c r="C201" i="331"/>
  <c r="G200" i="331"/>
  <c r="L200" i="331"/>
  <c r="C200" i="331"/>
  <c r="G199" i="331"/>
  <c r="L199" i="331"/>
  <c r="C199" i="331"/>
  <c r="G198" i="331"/>
  <c r="L198" i="331"/>
  <c r="C198" i="331"/>
  <c r="G197" i="331"/>
  <c r="C197" i="331"/>
  <c r="G196" i="331"/>
  <c r="J195" i="331"/>
  <c r="I195" i="331"/>
  <c r="I194" i="331"/>
  <c r="I193" i="331"/>
  <c r="H195" i="331"/>
  <c r="G195" i="331"/>
  <c r="F195" i="331"/>
  <c r="E195" i="331"/>
  <c r="E194" i="331"/>
  <c r="E193" i="331"/>
  <c r="D195" i="331"/>
  <c r="J194" i="331"/>
  <c r="H194" i="331"/>
  <c r="F194" i="331"/>
  <c r="D194" i="331"/>
  <c r="J193" i="331"/>
  <c r="H193" i="331"/>
  <c r="F193" i="331"/>
  <c r="D193" i="331"/>
  <c r="G192" i="331"/>
  <c r="C192" i="331"/>
  <c r="G191" i="331"/>
  <c r="C191" i="331"/>
  <c r="K191" i="331"/>
  <c r="G190" i="331"/>
  <c r="I190" i="331"/>
  <c r="H190" i="331"/>
  <c r="F190" i="331"/>
  <c r="E190" i="331"/>
  <c r="D190" i="331"/>
  <c r="C190" i="331"/>
  <c r="G189" i="331"/>
  <c r="C189" i="331"/>
  <c r="K189" i="331"/>
  <c r="G188" i="331"/>
  <c r="C188" i="331"/>
  <c r="K188" i="331"/>
  <c r="I187" i="331"/>
  <c r="H187" i="331"/>
  <c r="G187" i="331"/>
  <c r="F187" i="331"/>
  <c r="E187" i="331"/>
  <c r="D187" i="331"/>
  <c r="C187" i="331"/>
  <c r="G186" i="331"/>
  <c r="L186" i="331"/>
  <c r="C186" i="331"/>
  <c r="K186" i="331"/>
  <c r="G185" i="331"/>
  <c r="C185" i="331"/>
  <c r="G184" i="331"/>
  <c r="C184" i="331"/>
  <c r="K184" i="331"/>
  <c r="J183" i="331"/>
  <c r="G183" i="331"/>
  <c r="I183" i="331"/>
  <c r="H183" i="331"/>
  <c r="F183" i="331"/>
  <c r="C183" i="331"/>
  <c r="E183" i="331"/>
  <c r="D183" i="331"/>
  <c r="I182" i="331"/>
  <c r="E182" i="331"/>
  <c r="G181" i="331"/>
  <c r="C181" i="331"/>
  <c r="K181" i="331"/>
  <c r="G180" i="331"/>
  <c r="C180" i="331"/>
  <c r="K180" i="331"/>
  <c r="J179" i="331"/>
  <c r="I179" i="331"/>
  <c r="H179" i="331"/>
  <c r="G179" i="331"/>
  <c r="F179" i="331"/>
  <c r="E179" i="331"/>
  <c r="D179" i="331"/>
  <c r="C179" i="331"/>
  <c r="G178" i="331"/>
  <c r="C178" i="331"/>
  <c r="K178" i="331"/>
  <c r="G177" i="331"/>
  <c r="C177" i="331"/>
  <c r="K177" i="331"/>
  <c r="J176" i="331"/>
  <c r="I176" i="331"/>
  <c r="H176" i="331"/>
  <c r="G176" i="331"/>
  <c r="F176" i="331"/>
  <c r="E176" i="331"/>
  <c r="D176" i="331"/>
  <c r="C176" i="331"/>
  <c r="K176" i="331"/>
  <c r="G175" i="331"/>
  <c r="L175" i="331"/>
  <c r="C175" i="331"/>
  <c r="G174" i="331"/>
  <c r="C174" i="331"/>
  <c r="K174" i="331"/>
  <c r="J173" i="331"/>
  <c r="J148" i="331"/>
  <c r="I173" i="331"/>
  <c r="H173" i="331"/>
  <c r="G173" i="331"/>
  <c r="L173" i="331"/>
  <c r="F173" i="331"/>
  <c r="E173" i="331"/>
  <c r="D173" i="331"/>
  <c r="C173" i="331"/>
  <c r="G172" i="331"/>
  <c r="C172" i="331"/>
  <c r="K172" i="331"/>
  <c r="G171" i="331"/>
  <c r="C171" i="331"/>
  <c r="K171" i="331"/>
  <c r="J170" i="331"/>
  <c r="I170" i="331"/>
  <c r="H170" i="331"/>
  <c r="G170" i="331"/>
  <c r="F170" i="331"/>
  <c r="E170" i="331"/>
  <c r="D170" i="331"/>
  <c r="C170" i="331"/>
  <c r="K170" i="331"/>
  <c r="G169" i="331"/>
  <c r="C169" i="331"/>
  <c r="K169" i="331"/>
  <c r="G168" i="331"/>
  <c r="C168" i="331"/>
  <c r="K168" i="331"/>
  <c r="J167" i="331"/>
  <c r="I167" i="331"/>
  <c r="H167" i="331"/>
  <c r="G167" i="331"/>
  <c r="F167" i="331"/>
  <c r="E167" i="331"/>
  <c r="D167" i="331"/>
  <c r="C167" i="331"/>
  <c r="G166" i="331"/>
  <c r="C166" i="331"/>
  <c r="K166" i="331"/>
  <c r="G165" i="331"/>
  <c r="C165" i="331"/>
  <c r="K165" i="331"/>
  <c r="J164" i="331"/>
  <c r="I164" i="331"/>
  <c r="H164" i="331"/>
  <c r="G164" i="331"/>
  <c r="F164" i="331"/>
  <c r="E164" i="331"/>
  <c r="D164" i="331"/>
  <c r="C164" i="331"/>
  <c r="K164" i="331"/>
  <c r="G163" i="331"/>
  <c r="C163" i="331"/>
  <c r="K163" i="331"/>
  <c r="G162" i="331"/>
  <c r="C162" i="331"/>
  <c r="G161" i="331"/>
  <c r="C161" i="331"/>
  <c r="G160" i="331"/>
  <c r="C160" i="331"/>
  <c r="K160" i="331"/>
  <c r="J159" i="331"/>
  <c r="I159" i="331"/>
  <c r="H159" i="331"/>
  <c r="F159" i="331"/>
  <c r="E159" i="331"/>
  <c r="D159" i="331"/>
  <c r="C159" i="331"/>
  <c r="G158" i="331"/>
  <c r="C158" i="331"/>
  <c r="K158" i="331"/>
  <c r="G157" i="331"/>
  <c r="C157" i="331"/>
  <c r="K157" i="331"/>
  <c r="J156" i="331"/>
  <c r="I156" i="331"/>
  <c r="H156" i="331"/>
  <c r="G156" i="331"/>
  <c r="F156" i="331"/>
  <c r="E156" i="331"/>
  <c r="D156" i="331"/>
  <c r="C156" i="331"/>
  <c r="G155" i="331"/>
  <c r="C155" i="331"/>
  <c r="K155" i="331"/>
  <c r="G154" i="331"/>
  <c r="C154" i="331"/>
  <c r="K154" i="331"/>
  <c r="J153" i="331"/>
  <c r="I153" i="331"/>
  <c r="I148" i="331"/>
  <c r="H153" i="331"/>
  <c r="G153" i="331"/>
  <c r="F153" i="331"/>
  <c r="E153" i="331"/>
  <c r="E148" i="331"/>
  <c r="D153" i="331"/>
  <c r="C153" i="331"/>
  <c r="K153" i="331"/>
  <c r="G152" i="331"/>
  <c r="C152" i="331"/>
  <c r="K152" i="331"/>
  <c r="G151" i="331"/>
  <c r="C151" i="331"/>
  <c r="K151" i="331"/>
  <c r="G150" i="331"/>
  <c r="C150" i="331"/>
  <c r="K150" i="331"/>
  <c r="J149" i="331"/>
  <c r="I149" i="331"/>
  <c r="H149" i="331"/>
  <c r="G149" i="331"/>
  <c r="F149" i="331"/>
  <c r="F148" i="331"/>
  <c r="E149" i="331"/>
  <c r="D149" i="331"/>
  <c r="C149" i="331"/>
  <c r="H148" i="331"/>
  <c r="D148" i="331"/>
  <c r="G147" i="331"/>
  <c r="C147" i="331"/>
  <c r="K147" i="331"/>
  <c r="K146" i="331"/>
  <c r="G146" i="331"/>
  <c r="J145" i="331"/>
  <c r="J140" i="331"/>
  <c r="I145" i="331"/>
  <c r="H145" i="331"/>
  <c r="G145" i="331"/>
  <c r="F145" i="331"/>
  <c r="F140" i="331"/>
  <c r="F136" i="331"/>
  <c r="E145" i="331"/>
  <c r="D145" i="331"/>
  <c r="C145" i="331"/>
  <c r="G144" i="331"/>
  <c r="C144" i="331"/>
  <c r="K144" i="331"/>
  <c r="K143" i="331"/>
  <c r="G143" i="331"/>
  <c r="J142" i="331"/>
  <c r="I142" i="331"/>
  <c r="H142" i="331"/>
  <c r="G142" i="331"/>
  <c r="F142" i="331"/>
  <c r="E142" i="331"/>
  <c r="D142" i="331"/>
  <c r="C142" i="331"/>
  <c r="M142" i="331"/>
  <c r="G141" i="331"/>
  <c r="C141" i="331"/>
  <c r="K141" i="331"/>
  <c r="I140" i="331"/>
  <c r="I136" i="331"/>
  <c r="E140" i="331"/>
  <c r="E136" i="331"/>
  <c r="E135" i="331"/>
  <c r="G139" i="331"/>
  <c r="L139" i="331"/>
  <c r="C139" i="331"/>
  <c r="G138" i="331"/>
  <c r="C138" i="331"/>
  <c r="K138" i="331"/>
  <c r="J137" i="331"/>
  <c r="I137" i="331"/>
  <c r="H137" i="331"/>
  <c r="G137" i="331"/>
  <c r="F137" i="331"/>
  <c r="E137" i="331"/>
  <c r="D137" i="331"/>
  <c r="C137" i="331"/>
  <c r="G134" i="331"/>
  <c r="C134" i="331"/>
  <c r="G133" i="331"/>
  <c r="C133" i="331"/>
  <c r="G132" i="331"/>
  <c r="C132" i="331"/>
  <c r="J131" i="331"/>
  <c r="I131" i="331"/>
  <c r="H131" i="331"/>
  <c r="F131" i="331"/>
  <c r="E131" i="331"/>
  <c r="D131" i="331"/>
  <c r="C131" i="331"/>
  <c r="G130" i="331"/>
  <c r="C130" i="331"/>
  <c r="G129" i="331"/>
  <c r="L129" i="331"/>
  <c r="C129" i="331"/>
  <c r="G128" i="331"/>
  <c r="C128" i="331"/>
  <c r="J127" i="331"/>
  <c r="I127" i="331"/>
  <c r="H127" i="331"/>
  <c r="F127" i="331"/>
  <c r="E127" i="331"/>
  <c r="D127" i="331"/>
  <c r="G126" i="331"/>
  <c r="C126" i="331"/>
  <c r="G125" i="331"/>
  <c r="L125" i="331"/>
  <c r="C125" i="331"/>
  <c r="G124" i="331"/>
  <c r="C124" i="331"/>
  <c r="K123" i="331"/>
  <c r="G123" i="331"/>
  <c r="J122" i="331"/>
  <c r="I122" i="331"/>
  <c r="H122" i="331"/>
  <c r="F122" i="331"/>
  <c r="E122" i="331"/>
  <c r="E118" i="331"/>
  <c r="E15" i="331"/>
  <c r="D122" i="331"/>
  <c r="G121" i="331"/>
  <c r="C121" i="331"/>
  <c r="G120" i="331"/>
  <c r="C120" i="331"/>
  <c r="K120" i="331"/>
  <c r="J119" i="331"/>
  <c r="G119" i="331"/>
  <c r="I119" i="331"/>
  <c r="H119" i="331"/>
  <c r="F119" i="331"/>
  <c r="E119" i="331"/>
  <c r="D119" i="331"/>
  <c r="C119" i="331"/>
  <c r="I118" i="331"/>
  <c r="G117" i="331"/>
  <c r="C117" i="331"/>
  <c r="K117" i="331"/>
  <c r="G116" i="331"/>
  <c r="C116" i="331"/>
  <c r="K116" i="331"/>
  <c r="J115" i="331"/>
  <c r="I115" i="331"/>
  <c r="H115" i="331"/>
  <c r="G115" i="331"/>
  <c r="L115" i="331"/>
  <c r="F115" i="331"/>
  <c r="E115" i="331"/>
  <c r="D115" i="331"/>
  <c r="C115" i="331"/>
  <c r="G114" i="331"/>
  <c r="C114" i="331"/>
  <c r="G113" i="331"/>
  <c r="L113" i="331"/>
  <c r="C113" i="331"/>
  <c r="G112" i="331"/>
  <c r="C112" i="331"/>
  <c r="G111" i="331"/>
  <c r="L111" i="331"/>
  <c r="C111" i="331"/>
  <c r="G110" i="331"/>
  <c r="C110" i="331"/>
  <c r="K110" i="331"/>
  <c r="J109" i="331"/>
  <c r="I109" i="331"/>
  <c r="H109" i="331"/>
  <c r="F109" i="331"/>
  <c r="E109" i="331"/>
  <c r="D109" i="331"/>
  <c r="G108" i="331"/>
  <c r="C108" i="331"/>
  <c r="K108" i="331"/>
  <c r="G107" i="331"/>
  <c r="L107" i="331"/>
  <c r="C107" i="331"/>
  <c r="K107" i="331"/>
  <c r="G106" i="331"/>
  <c r="L106" i="331"/>
  <c r="C106" i="331"/>
  <c r="K106" i="331"/>
  <c r="G105" i="331"/>
  <c r="L105" i="331"/>
  <c r="C105" i="331"/>
  <c r="K105" i="331"/>
  <c r="G104" i="331"/>
  <c r="C104" i="331"/>
  <c r="K104" i="331"/>
  <c r="J103" i="331"/>
  <c r="I103" i="331"/>
  <c r="H103" i="331"/>
  <c r="G103" i="331"/>
  <c r="F103" i="331"/>
  <c r="C103" i="331"/>
  <c r="E103" i="331"/>
  <c r="D103" i="331"/>
  <c r="G102" i="331"/>
  <c r="L102" i="331"/>
  <c r="C102" i="331"/>
  <c r="G101" i="331"/>
  <c r="L101" i="331"/>
  <c r="C101" i="331"/>
  <c r="G100" i="331"/>
  <c r="L100" i="331"/>
  <c r="C100" i="331"/>
  <c r="G99" i="331"/>
  <c r="L99" i="331"/>
  <c r="C99" i="331"/>
  <c r="G98" i="331"/>
  <c r="C98" i="331"/>
  <c r="K98" i="331"/>
  <c r="J97" i="331"/>
  <c r="I97" i="331"/>
  <c r="H97" i="331"/>
  <c r="F97" i="331"/>
  <c r="E97" i="331"/>
  <c r="D97" i="331"/>
  <c r="D383" i="331"/>
  <c r="G96" i="331"/>
  <c r="L96" i="331"/>
  <c r="C96" i="331"/>
  <c r="G95" i="331"/>
  <c r="L95" i="331"/>
  <c r="C95" i="331"/>
  <c r="G94" i="331"/>
  <c r="C94" i="331"/>
  <c r="K94" i="331"/>
  <c r="G93" i="331"/>
  <c r="C93" i="331"/>
  <c r="G92" i="331"/>
  <c r="L92" i="331"/>
  <c r="C92" i="331"/>
  <c r="G91" i="331"/>
  <c r="L91" i="331"/>
  <c r="C91" i="331"/>
  <c r="K90" i="331"/>
  <c r="C90" i="331"/>
  <c r="J89" i="331"/>
  <c r="I89" i="331"/>
  <c r="H89" i="331"/>
  <c r="G89" i="331"/>
  <c r="F89" i="331"/>
  <c r="E89" i="331"/>
  <c r="D89" i="331"/>
  <c r="G88" i="331"/>
  <c r="L88" i="331"/>
  <c r="C88" i="331"/>
  <c r="G87" i="331"/>
  <c r="L87" i="331"/>
  <c r="C87" i="331"/>
  <c r="G86" i="331"/>
  <c r="C86" i="331"/>
  <c r="K86" i="331"/>
  <c r="J85" i="331"/>
  <c r="I85" i="331"/>
  <c r="H85" i="331"/>
  <c r="G85" i="331"/>
  <c r="F85" i="331"/>
  <c r="C85" i="331"/>
  <c r="E85" i="331"/>
  <c r="D85" i="331"/>
  <c r="G84" i="331"/>
  <c r="L84" i="331"/>
  <c r="C84" i="331"/>
  <c r="K84" i="331"/>
  <c r="G83" i="331"/>
  <c r="L83" i="331"/>
  <c r="C83" i="331"/>
  <c r="K83" i="331"/>
  <c r="G82" i="331"/>
  <c r="C82" i="331"/>
  <c r="K82" i="331"/>
  <c r="J81" i="331"/>
  <c r="I81" i="331"/>
  <c r="H81" i="331"/>
  <c r="G81" i="331"/>
  <c r="L81" i="331"/>
  <c r="F81" i="331"/>
  <c r="E81" i="331"/>
  <c r="D81" i="331"/>
  <c r="C81" i="331"/>
  <c r="G80" i="331"/>
  <c r="L80" i="331"/>
  <c r="C80" i="331"/>
  <c r="K80" i="331"/>
  <c r="G79" i="331"/>
  <c r="L79" i="331"/>
  <c r="C79" i="331"/>
  <c r="K79" i="331"/>
  <c r="G78" i="331"/>
  <c r="C78" i="331"/>
  <c r="K78" i="331"/>
  <c r="J77" i="331"/>
  <c r="I77" i="331"/>
  <c r="H77" i="331"/>
  <c r="G77" i="331"/>
  <c r="F77" i="331"/>
  <c r="C77" i="331"/>
  <c r="K77" i="331"/>
  <c r="E77" i="331"/>
  <c r="D77" i="331"/>
  <c r="G76" i="331"/>
  <c r="L76" i="331"/>
  <c r="C76" i="331"/>
  <c r="G75" i="331"/>
  <c r="C75" i="331"/>
  <c r="K75" i="331"/>
  <c r="J74" i="331"/>
  <c r="I74" i="331"/>
  <c r="H74" i="331"/>
  <c r="G74" i="331"/>
  <c r="L74" i="331"/>
  <c r="F74" i="331"/>
  <c r="E74" i="331"/>
  <c r="D74" i="331"/>
  <c r="C74" i="331"/>
  <c r="G73" i="331"/>
  <c r="L73" i="331"/>
  <c r="C73" i="331"/>
  <c r="G72" i="331"/>
  <c r="C72" i="331"/>
  <c r="K72" i="331"/>
  <c r="J71" i="331"/>
  <c r="G71" i="331"/>
  <c r="I71" i="331"/>
  <c r="H71" i="331"/>
  <c r="F71" i="331"/>
  <c r="C71" i="331"/>
  <c r="E71" i="331"/>
  <c r="D71" i="331"/>
  <c r="G70" i="331"/>
  <c r="L70" i="331"/>
  <c r="C70" i="331"/>
  <c r="K70" i="331"/>
  <c r="G69" i="331"/>
  <c r="C69" i="331"/>
  <c r="K69" i="331"/>
  <c r="J68" i="331"/>
  <c r="I68" i="331"/>
  <c r="H68" i="331"/>
  <c r="G68" i="331"/>
  <c r="L68" i="331"/>
  <c r="F68" i="331"/>
  <c r="E68" i="331"/>
  <c r="D68" i="331"/>
  <c r="C68" i="331"/>
  <c r="G67" i="331"/>
  <c r="C67" i="331"/>
  <c r="K67" i="331"/>
  <c r="G66" i="331"/>
  <c r="C66" i="331"/>
  <c r="K66" i="331"/>
  <c r="G65" i="331"/>
  <c r="C65" i="331"/>
  <c r="K65" i="331"/>
  <c r="J64" i="331"/>
  <c r="I64" i="331"/>
  <c r="H64" i="331"/>
  <c r="G64" i="331"/>
  <c r="F64" i="331"/>
  <c r="C64" i="331"/>
  <c r="E64" i="331"/>
  <c r="D64" i="331"/>
  <c r="G63" i="331"/>
  <c r="L63" i="331"/>
  <c r="C63" i="331"/>
  <c r="C62" i="331"/>
  <c r="K62" i="331"/>
  <c r="J61" i="331"/>
  <c r="I61" i="331"/>
  <c r="H61" i="331"/>
  <c r="G61" i="331"/>
  <c r="F61" i="331"/>
  <c r="E61" i="331"/>
  <c r="D61" i="331"/>
  <c r="C61" i="331"/>
  <c r="K61" i="331"/>
  <c r="G60" i="331"/>
  <c r="C60" i="331"/>
  <c r="K60" i="331"/>
  <c r="G59" i="331"/>
  <c r="C59" i="331"/>
  <c r="K59" i="331"/>
  <c r="J58" i="331"/>
  <c r="I58" i="331"/>
  <c r="H58" i="331"/>
  <c r="G58" i="331"/>
  <c r="F58" i="331"/>
  <c r="E58" i="331"/>
  <c r="D58" i="331"/>
  <c r="C58" i="331"/>
  <c r="K58" i="331"/>
  <c r="G57" i="331"/>
  <c r="C57" i="331"/>
  <c r="K57" i="331"/>
  <c r="G56" i="331"/>
  <c r="C56" i="331"/>
  <c r="K56" i="331"/>
  <c r="J55" i="331"/>
  <c r="H55" i="331"/>
  <c r="F55" i="331"/>
  <c r="E55" i="331"/>
  <c r="E383" i="331"/>
  <c r="C55" i="331"/>
  <c r="G54" i="331"/>
  <c r="L54" i="331"/>
  <c r="C54" i="331"/>
  <c r="K54" i="331"/>
  <c r="C53" i="331"/>
  <c r="K53" i="331"/>
  <c r="J52" i="331"/>
  <c r="I52" i="331"/>
  <c r="H52" i="331"/>
  <c r="G52" i="331"/>
  <c r="F52" i="331"/>
  <c r="E52" i="331"/>
  <c r="D52" i="331"/>
  <c r="C52" i="331"/>
  <c r="K52" i="331"/>
  <c r="G51" i="331"/>
  <c r="C51" i="331"/>
  <c r="K51" i="331"/>
  <c r="G50" i="331"/>
  <c r="C50" i="331"/>
  <c r="K50" i="331"/>
  <c r="G49" i="331"/>
  <c r="K49" i="331"/>
  <c r="J48" i="331"/>
  <c r="G48" i="331"/>
  <c r="I48" i="331"/>
  <c r="H48" i="331"/>
  <c r="F48" i="331"/>
  <c r="C48" i="331"/>
  <c r="E48" i="331"/>
  <c r="D48" i="331"/>
  <c r="G47" i="331"/>
  <c r="L47" i="331"/>
  <c r="C47" i="331"/>
  <c r="K47" i="331"/>
  <c r="G46" i="331"/>
  <c r="L46" i="331"/>
  <c r="C46" i="331"/>
  <c r="G45" i="331"/>
  <c r="C45" i="331"/>
  <c r="K45" i="331"/>
  <c r="J44" i="331"/>
  <c r="I44" i="331"/>
  <c r="H44" i="331"/>
  <c r="G44" i="331"/>
  <c r="F44" i="331"/>
  <c r="E44" i="331"/>
  <c r="D44" i="331"/>
  <c r="G43" i="331"/>
  <c r="C43" i="331"/>
  <c r="G42" i="331"/>
  <c r="C42" i="331"/>
  <c r="K42" i="331"/>
  <c r="G41" i="331"/>
  <c r="L41" i="331"/>
  <c r="C41" i="331"/>
  <c r="K41" i="331"/>
  <c r="K40" i="331"/>
  <c r="G40" i="331"/>
  <c r="J39" i="331"/>
  <c r="I39" i="331"/>
  <c r="H39" i="331"/>
  <c r="F39" i="331"/>
  <c r="E39" i="331"/>
  <c r="D39" i="331"/>
  <c r="C39" i="331"/>
  <c r="G38" i="331"/>
  <c r="C38" i="331"/>
  <c r="K38" i="331"/>
  <c r="G37" i="331"/>
  <c r="C37" i="331"/>
  <c r="K37" i="331"/>
  <c r="G36" i="331"/>
  <c r="L36" i="331"/>
  <c r="C36" i="331"/>
  <c r="K36" i="331"/>
  <c r="K35" i="331"/>
  <c r="G35" i="331"/>
  <c r="J34" i="331"/>
  <c r="I34" i="331"/>
  <c r="H34" i="331"/>
  <c r="F34" i="331"/>
  <c r="E34" i="331"/>
  <c r="D34" i="331"/>
  <c r="G33" i="331"/>
  <c r="L33" i="331"/>
  <c r="C33" i="331"/>
  <c r="K33" i="331"/>
  <c r="G32" i="331"/>
  <c r="L32" i="331"/>
  <c r="C32" i="331"/>
  <c r="K32" i="331"/>
  <c r="G31" i="331"/>
  <c r="L31" i="331"/>
  <c r="C31" i="331"/>
  <c r="G30" i="331"/>
  <c r="C30" i="331"/>
  <c r="K30" i="331"/>
  <c r="G29" i="331"/>
  <c r="C29" i="331"/>
  <c r="K29" i="331"/>
  <c r="G28" i="331"/>
  <c r="C28" i="331"/>
  <c r="K28" i="331"/>
  <c r="G27" i="331"/>
  <c r="C27" i="331"/>
  <c r="K27" i="331"/>
  <c r="J26" i="331"/>
  <c r="I26" i="331"/>
  <c r="H26" i="331"/>
  <c r="F26" i="331"/>
  <c r="E26" i="331"/>
  <c r="D26" i="331"/>
  <c r="C25" i="331"/>
  <c r="K25" i="331"/>
  <c r="G24" i="331"/>
  <c r="C24" i="331"/>
  <c r="G23" i="331"/>
  <c r="C23" i="331"/>
  <c r="G22" i="331"/>
  <c r="C22" i="331"/>
  <c r="K22" i="331"/>
  <c r="G21" i="331"/>
  <c r="C21" i="331"/>
  <c r="K21" i="331"/>
  <c r="G20" i="331"/>
  <c r="C20" i="331"/>
  <c r="G19" i="331"/>
  <c r="C19" i="331"/>
  <c r="K18" i="331"/>
  <c r="J18" i="331"/>
  <c r="I18" i="331"/>
  <c r="J17" i="331"/>
  <c r="I17" i="331"/>
  <c r="H17" i="331"/>
  <c r="G17" i="331"/>
  <c r="F17" i="331"/>
  <c r="E17" i="331"/>
  <c r="D17" i="331"/>
  <c r="I16" i="331"/>
  <c r="E16" i="331"/>
  <c r="I15" i="331"/>
  <c r="G14" i="331"/>
  <c r="C14" i="331"/>
  <c r="G13" i="331"/>
  <c r="L13" i="331"/>
  <c r="C13" i="331"/>
  <c r="G12" i="331"/>
  <c r="C12" i="331"/>
  <c r="K12" i="331"/>
  <c r="J383" i="331"/>
  <c r="I11" i="331"/>
  <c r="H11" i="331"/>
  <c r="G11" i="331"/>
  <c r="F11" i="331"/>
  <c r="E11" i="331"/>
  <c r="D11" i="331"/>
  <c r="C11" i="331"/>
  <c r="I10" i="331"/>
  <c r="H10" i="331"/>
  <c r="F10" i="331"/>
  <c r="E10" i="331"/>
  <c r="D10" i="331"/>
  <c r="C10" i="331"/>
  <c r="I9" i="331"/>
  <c r="H9" i="331"/>
  <c r="F9" i="331"/>
  <c r="E9" i="331"/>
  <c r="D9" i="331"/>
  <c r="G395" i="330"/>
  <c r="C395" i="330"/>
  <c r="G394" i="330"/>
  <c r="C394" i="330"/>
  <c r="G393" i="330"/>
  <c r="C393" i="330"/>
  <c r="G392" i="330"/>
  <c r="C392" i="330"/>
  <c r="J384" i="330"/>
  <c r="I384" i="330"/>
  <c r="G384" i="330"/>
  <c r="F384" i="330"/>
  <c r="E384" i="330"/>
  <c r="C384" i="330"/>
  <c r="G364" i="330"/>
  <c r="C364" i="330"/>
  <c r="K364" i="330"/>
  <c r="G363" i="330"/>
  <c r="C363" i="330"/>
  <c r="K363" i="330"/>
  <c r="J362" i="330"/>
  <c r="I362" i="330"/>
  <c r="H362" i="330"/>
  <c r="G362" i="330"/>
  <c r="F362" i="330"/>
  <c r="E362" i="330"/>
  <c r="D362" i="330"/>
  <c r="C362" i="330"/>
  <c r="K362" i="330"/>
  <c r="G361" i="330"/>
  <c r="L361" i="330"/>
  <c r="C361" i="330"/>
  <c r="K361" i="330"/>
  <c r="G360" i="330"/>
  <c r="C360" i="330"/>
  <c r="K360" i="330"/>
  <c r="J359" i="330"/>
  <c r="I359" i="330"/>
  <c r="H359" i="330"/>
  <c r="G359" i="330"/>
  <c r="L359" i="330"/>
  <c r="F359" i="330"/>
  <c r="E359" i="330"/>
  <c r="D359" i="330"/>
  <c r="C359" i="330"/>
  <c r="K359" i="330"/>
  <c r="G358" i="330"/>
  <c r="L358" i="330"/>
  <c r="C358" i="330"/>
  <c r="K358" i="330"/>
  <c r="G357" i="330"/>
  <c r="L357" i="330"/>
  <c r="C357" i="330"/>
  <c r="K357" i="330"/>
  <c r="G356" i="330"/>
  <c r="L356" i="330"/>
  <c r="C356" i="330"/>
  <c r="K356" i="330"/>
  <c r="G355" i="330"/>
  <c r="L355" i="330"/>
  <c r="C355" i="330"/>
  <c r="K355" i="330"/>
  <c r="G354" i="330"/>
  <c r="C354" i="330"/>
  <c r="K354" i="330"/>
  <c r="J353" i="330"/>
  <c r="I353" i="330"/>
  <c r="H353" i="330"/>
  <c r="G353" i="330"/>
  <c r="F353" i="330"/>
  <c r="E353" i="330"/>
  <c r="D353" i="330"/>
  <c r="C353" i="330"/>
  <c r="K353" i="330"/>
  <c r="G352" i="330"/>
  <c r="L352" i="330"/>
  <c r="C352" i="330"/>
  <c r="K352" i="330"/>
  <c r="G351" i="330"/>
  <c r="L351" i="330"/>
  <c r="C351" i="330"/>
  <c r="K351" i="330"/>
  <c r="G350" i="330"/>
  <c r="L350" i="330"/>
  <c r="C350" i="330"/>
  <c r="K350" i="330"/>
  <c r="G349" i="330"/>
  <c r="L349" i="330"/>
  <c r="C349" i="330"/>
  <c r="K349" i="330"/>
  <c r="G348" i="330"/>
  <c r="C348" i="330"/>
  <c r="L348" i="330"/>
  <c r="G347" i="330"/>
  <c r="L347" i="330"/>
  <c r="C347" i="330"/>
  <c r="K347" i="330"/>
  <c r="G346" i="330"/>
  <c r="L346" i="330"/>
  <c r="C346" i="330"/>
  <c r="K346" i="330"/>
  <c r="G345" i="330"/>
  <c r="L345" i="330"/>
  <c r="C345" i="330"/>
  <c r="K345" i="330"/>
  <c r="G344" i="330"/>
  <c r="L344" i="330"/>
  <c r="C344" i="330"/>
  <c r="K344" i="330"/>
  <c r="G343" i="330"/>
  <c r="C343" i="330"/>
  <c r="K343" i="330"/>
  <c r="J342" i="330"/>
  <c r="I342" i="330"/>
  <c r="H342" i="330"/>
  <c r="G342" i="330"/>
  <c r="F342" i="330"/>
  <c r="E342" i="330"/>
  <c r="D342" i="330"/>
  <c r="C342" i="330"/>
  <c r="K342" i="330"/>
  <c r="J341" i="330"/>
  <c r="I341" i="330"/>
  <c r="H341" i="330"/>
  <c r="G341" i="330"/>
  <c r="F341" i="330"/>
  <c r="E341" i="330"/>
  <c r="D341" i="330"/>
  <c r="C341" i="330"/>
  <c r="K341" i="330"/>
  <c r="G340" i="330"/>
  <c r="L340" i="330"/>
  <c r="C340" i="330"/>
  <c r="K340" i="330"/>
  <c r="G339" i="330"/>
  <c r="C339" i="330"/>
  <c r="K339" i="330"/>
  <c r="J338" i="330"/>
  <c r="I338" i="330"/>
  <c r="H338" i="330"/>
  <c r="G338" i="330"/>
  <c r="L338" i="330"/>
  <c r="F338" i="330"/>
  <c r="E338" i="330"/>
  <c r="D338" i="330"/>
  <c r="C338" i="330"/>
  <c r="K338" i="330"/>
  <c r="G337" i="330"/>
  <c r="L337" i="330"/>
  <c r="C337" i="330"/>
  <c r="K337" i="330"/>
  <c r="G336" i="330"/>
  <c r="C336" i="330"/>
  <c r="K336" i="330"/>
  <c r="J335" i="330"/>
  <c r="I335" i="330"/>
  <c r="H335" i="330"/>
  <c r="G335" i="330"/>
  <c r="F335" i="330"/>
  <c r="E335" i="330"/>
  <c r="D335" i="330"/>
  <c r="C335" i="330"/>
  <c r="K335" i="330"/>
  <c r="C334" i="330"/>
  <c r="L334" i="330"/>
  <c r="K333" i="330"/>
  <c r="C333" i="330"/>
  <c r="L333" i="330"/>
  <c r="G332" i="330"/>
  <c r="L332" i="330"/>
  <c r="C332" i="330"/>
  <c r="K332" i="330"/>
  <c r="G331" i="330"/>
  <c r="L331" i="330"/>
  <c r="C331" i="330"/>
  <c r="K331" i="330"/>
  <c r="G330" i="330"/>
  <c r="C330" i="330"/>
  <c r="K330" i="330"/>
  <c r="J329" i="330"/>
  <c r="I329" i="330"/>
  <c r="H329" i="330"/>
  <c r="G329" i="330"/>
  <c r="L329" i="330"/>
  <c r="F329" i="330"/>
  <c r="E329" i="330"/>
  <c r="D329" i="330"/>
  <c r="C329" i="330"/>
  <c r="K329" i="330"/>
  <c r="G328" i="330"/>
  <c r="L328" i="330"/>
  <c r="C328" i="330"/>
  <c r="K328" i="330"/>
  <c r="G327" i="330"/>
  <c r="L327" i="330"/>
  <c r="C327" i="330"/>
  <c r="K327" i="330"/>
  <c r="G326" i="330"/>
  <c r="L326" i="330"/>
  <c r="C326" i="330"/>
  <c r="K326" i="330"/>
  <c r="G325" i="330"/>
  <c r="L325" i="330"/>
  <c r="C325" i="330"/>
  <c r="K325" i="330"/>
  <c r="G324" i="330"/>
  <c r="L324" i="330"/>
  <c r="C324" i="330"/>
  <c r="K324" i="330"/>
  <c r="G323" i="330"/>
  <c r="L323" i="330"/>
  <c r="C323" i="330"/>
  <c r="K323" i="330"/>
  <c r="G322" i="330"/>
  <c r="L322" i="330"/>
  <c r="C322" i="330"/>
  <c r="K322" i="330"/>
  <c r="G321" i="330"/>
  <c r="L321" i="330"/>
  <c r="C321" i="330"/>
  <c r="K321" i="330"/>
  <c r="G320" i="330"/>
  <c r="L320" i="330"/>
  <c r="C320" i="330"/>
  <c r="G319" i="330"/>
  <c r="C319" i="330"/>
  <c r="G318" i="330"/>
  <c r="L318" i="330"/>
  <c r="C318" i="330"/>
  <c r="K318" i="330"/>
  <c r="G317" i="330"/>
  <c r="C317" i="330"/>
  <c r="K317" i="330"/>
  <c r="C316" i="330"/>
  <c r="K316" i="330"/>
  <c r="J315" i="330"/>
  <c r="I315" i="330"/>
  <c r="H315" i="330"/>
  <c r="G315" i="330"/>
  <c r="F315" i="330"/>
  <c r="E315" i="330"/>
  <c r="D315" i="330"/>
  <c r="C315" i="330"/>
  <c r="K315" i="330"/>
  <c r="G314" i="330"/>
  <c r="L314" i="330"/>
  <c r="C314" i="330"/>
  <c r="K314" i="330"/>
  <c r="G313" i="330"/>
  <c r="L313" i="330"/>
  <c r="C313" i="330"/>
  <c r="K313" i="330"/>
  <c r="G312" i="330"/>
  <c r="L312" i="330"/>
  <c r="C312" i="330"/>
  <c r="K312" i="330"/>
  <c r="G311" i="330"/>
  <c r="L311" i="330"/>
  <c r="C311" i="330"/>
  <c r="K311" i="330"/>
  <c r="G310" i="330"/>
  <c r="L310" i="330"/>
  <c r="C310" i="330"/>
  <c r="K310" i="330"/>
  <c r="G309" i="330"/>
  <c r="L309" i="330"/>
  <c r="C309" i="330"/>
  <c r="K309" i="330"/>
  <c r="G308" i="330"/>
  <c r="L308" i="330"/>
  <c r="C308" i="330"/>
  <c r="K308" i="330"/>
  <c r="G307" i="330"/>
  <c r="L307" i="330"/>
  <c r="C307" i="330"/>
  <c r="K307" i="330"/>
  <c r="G306" i="330"/>
  <c r="L306" i="330"/>
  <c r="C306" i="330"/>
  <c r="K306" i="330"/>
  <c r="G305" i="330"/>
  <c r="L305" i="330"/>
  <c r="C305" i="330"/>
  <c r="K305" i="330"/>
  <c r="G304" i="330"/>
  <c r="L304" i="330"/>
  <c r="C304" i="330"/>
  <c r="K304" i="330"/>
  <c r="K303" i="330"/>
  <c r="C303" i="330"/>
  <c r="J302" i="330"/>
  <c r="I302" i="330"/>
  <c r="H302" i="330"/>
  <c r="G302" i="330"/>
  <c r="F302" i="330"/>
  <c r="E302" i="330"/>
  <c r="D302" i="330"/>
  <c r="C302" i="330"/>
  <c r="K302" i="330"/>
  <c r="G301" i="330"/>
  <c r="L301" i="330"/>
  <c r="C301" i="330"/>
  <c r="K301" i="330"/>
  <c r="G300" i="330"/>
  <c r="L300" i="330"/>
  <c r="C300" i="330"/>
  <c r="K300" i="330"/>
  <c r="G299" i="330"/>
  <c r="L299" i="330"/>
  <c r="C299" i="330"/>
  <c r="K299" i="330"/>
  <c r="G298" i="330"/>
  <c r="L298" i="330"/>
  <c r="C298" i="330"/>
  <c r="K298" i="330"/>
  <c r="G297" i="330"/>
  <c r="L297" i="330"/>
  <c r="C297" i="330"/>
  <c r="K297" i="330"/>
  <c r="G296" i="330"/>
  <c r="L296" i="330"/>
  <c r="C296" i="330"/>
  <c r="K296" i="330"/>
  <c r="G295" i="330"/>
  <c r="L295" i="330"/>
  <c r="C295" i="330"/>
  <c r="K295" i="330"/>
  <c r="G294" i="330"/>
  <c r="L294" i="330"/>
  <c r="C294" i="330"/>
  <c r="K294" i="330"/>
  <c r="G293" i="330"/>
  <c r="L293" i="330"/>
  <c r="C293" i="330"/>
  <c r="K293" i="330"/>
  <c r="G292" i="330"/>
  <c r="L292" i="330"/>
  <c r="C292" i="330"/>
  <c r="K292" i="330"/>
  <c r="G291" i="330"/>
  <c r="L291" i="330"/>
  <c r="C291" i="330"/>
  <c r="K291" i="330"/>
  <c r="K290" i="330"/>
  <c r="C290" i="330"/>
  <c r="J289" i="330"/>
  <c r="I289" i="330"/>
  <c r="H289" i="330"/>
  <c r="G289" i="330"/>
  <c r="F289" i="330"/>
  <c r="E289" i="330"/>
  <c r="D289" i="330"/>
  <c r="C289" i="330"/>
  <c r="K289" i="330"/>
  <c r="G288" i="330"/>
  <c r="L288" i="330"/>
  <c r="C288" i="330"/>
  <c r="K288" i="330"/>
  <c r="G287" i="330"/>
  <c r="L287" i="330"/>
  <c r="C287" i="330"/>
  <c r="K287" i="330"/>
  <c r="G286" i="330"/>
  <c r="L286" i="330"/>
  <c r="C286" i="330"/>
  <c r="K286" i="330"/>
  <c r="G285" i="330"/>
  <c r="L285" i="330"/>
  <c r="C285" i="330"/>
  <c r="K285" i="330"/>
  <c r="G284" i="330"/>
  <c r="L284" i="330"/>
  <c r="C284" i="330"/>
  <c r="K284" i="330"/>
  <c r="G283" i="330"/>
  <c r="L283" i="330"/>
  <c r="C283" i="330"/>
  <c r="K283" i="330"/>
  <c r="G282" i="330"/>
  <c r="L282" i="330"/>
  <c r="C282" i="330"/>
  <c r="K282" i="330"/>
  <c r="G281" i="330"/>
  <c r="L281" i="330"/>
  <c r="C281" i="330"/>
  <c r="K281" i="330"/>
  <c r="G280" i="330"/>
  <c r="L280" i="330"/>
  <c r="C280" i="330"/>
  <c r="K280" i="330"/>
  <c r="G279" i="330"/>
  <c r="L279" i="330"/>
  <c r="C279" i="330"/>
  <c r="K279" i="330"/>
  <c r="G278" i="330"/>
  <c r="L278" i="330"/>
  <c r="C278" i="330"/>
  <c r="K278" i="330"/>
  <c r="K277" i="330"/>
  <c r="C277" i="330"/>
  <c r="J276" i="330"/>
  <c r="I276" i="330"/>
  <c r="H276" i="330"/>
  <c r="G276" i="330"/>
  <c r="F276" i="330"/>
  <c r="E276" i="330"/>
  <c r="D276" i="330"/>
  <c r="C276" i="330"/>
  <c r="K276" i="330"/>
  <c r="G275" i="330"/>
  <c r="L275" i="330"/>
  <c r="C275" i="330"/>
  <c r="K275" i="330"/>
  <c r="G274" i="330"/>
  <c r="L274" i="330"/>
  <c r="C274" i="330"/>
  <c r="K274" i="330"/>
  <c r="G273" i="330"/>
  <c r="L273" i="330"/>
  <c r="C273" i="330"/>
  <c r="K273" i="330"/>
  <c r="G272" i="330"/>
  <c r="L272" i="330"/>
  <c r="C272" i="330"/>
  <c r="K272" i="330"/>
  <c r="G271" i="330"/>
  <c r="L271" i="330"/>
  <c r="C271" i="330"/>
  <c r="K271" i="330"/>
  <c r="G270" i="330"/>
  <c r="L270" i="330"/>
  <c r="C270" i="330"/>
  <c r="K270" i="330"/>
  <c r="G269" i="330"/>
  <c r="L269" i="330"/>
  <c r="C269" i="330"/>
  <c r="K269" i="330"/>
  <c r="G268" i="330"/>
  <c r="L268" i="330"/>
  <c r="C268" i="330"/>
  <c r="K268" i="330"/>
  <c r="G267" i="330"/>
  <c r="L267" i="330"/>
  <c r="C267" i="330"/>
  <c r="K267" i="330"/>
  <c r="G266" i="330"/>
  <c r="L266" i="330"/>
  <c r="C266" i="330"/>
  <c r="K266" i="330"/>
  <c r="G265" i="330"/>
  <c r="L265" i="330"/>
  <c r="C265" i="330"/>
  <c r="K265" i="330"/>
  <c r="K264" i="330"/>
  <c r="C264" i="330"/>
  <c r="J263" i="330"/>
  <c r="I263" i="330"/>
  <c r="H263" i="330"/>
  <c r="G263" i="330"/>
  <c r="F263" i="330"/>
  <c r="E263" i="330"/>
  <c r="D263" i="330"/>
  <c r="C263" i="330"/>
  <c r="K263" i="330"/>
  <c r="G262" i="330"/>
  <c r="L262" i="330"/>
  <c r="C262" i="330"/>
  <c r="K262" i="330"/>
  <c r="G261" i="330"/>
  <c r="C261" i="330"/>
  <c r="L261" i="330"/>
  <c r="G260" i="330"/>
  <c r="L260" i="330"/>
  <c r="C260" i="330"/>
  <c r="K260" i="330"/>
  <c r="G259" i="330"/>
  <c r="L259" i="330"/>
  <c r="C259" i="330"/>
  <c r="K259" i="330"/>
  <c r="G258" i="330"/>
  <c r="L258" i="330"/>
  <c r="C258" i="330"/>
  <c r="K258" i="330"/>
  <c r="G257" i="330"/>
  <c r="L257" i="330"/>
  <c r="C257" i="330"/>
  <c r="K257" i="330"/>
  <c r="G256" i="330"/>
  <c r="L256" i="330"/>
  <c r="C256" i="330"/>
  <c r="K256" i="330"/>
  <c r="G255" i="330"/>
  <c r="L255" i="330"/>
  <c r="C255" i="330"/>
  <c r="K255" i="330"/>
  <c r="G254" i="330"/>
  <c r="L254" i="330"/>
  <c r="C254" i="330"/>
  <c r="K254" i="330"/>
  <c r="G253" i="330"/>
  <c r="L253" i="330"/>
  <c r="C253" i="330"/>
  <c r="K253" i="330"/>
  <c r="G252" i="330"/>
  <c r="L252" i="330"/>
  <c r="C252" i="330"/>
  <c r="K252" i="330"/>
  <c r="G251" i="330"/>
  <c r="L251" i="330"/>
  <c r="C251" i="330"/>
  <c r="K251" i="330"/>
  <c r="C250" i="330"/>
  <c r="K250" i="330"/>
  <c r="J249" i="330"/>
  <c r="I249" i="330"/>
  <c r="H249" i="330"/>
  <c r="G249" i="330"/>
  <c r="L249" i="330"/>
  <c r="F249" i="330"/>
  <c r="E249" i="330"/>
  <c r="D249" i="330"/>
  <c r="C249" i="330"/>
  <c r="K249" i="330"/>
  <c r="G248" i="330"/>
  <c r="L248" i="330"/>
  <c r="C248" i="330"/>
  <c r="G247" i="330"/>
  <c r="L247" i="330"/>
  <c r="C247" i="330"/>
  <c r="K247" i="330"/>
  <c r="G246" i="330"/>
  <c r="L246" i="330"/>
  <c r="C246" i="330"/>
  <c r="K246" i="330"/>
  <c r="G245" i="330"/>
  <c r="L245" i="330"/>
  <c r="C245" i="330"/>
  <c r="K245" i="330"/>
  <c r="G244" i="330"/>
  <c r="L244" i="330"/>
  <c r="C244" i="330"/>
  <c r="K244" i="330"/>
  <c r="G243" i="330"/>
  <c r="L243" i="330"/>
  <c r="C243" i="330"/>
  <c r="K243" i="330"/>
  <c r="G242" i="330"/>
  <c r="L242" i="330"/>
  <c r="C242" i="330"/>
  <c r="K242" i="330"/>
  <c r="G241" i="330"/>
  <c r="L241" i="330"/>
  <c r="C241" i="330"/>
  <c r="K241" i="330"/>
  <c r="G240" i="330"/>
  <c r="L240" i="330"/>
  <c r="C240" i="330"/>
  <c r="K240" i="330"/>
  <c r="G239" i="330"/>
  <c r="L239" i="330"/>
  <c r="C239" i="330"/>
  <c r="K239" i="330"/>
  <c r="G238" i="330"/>
  <c r="L238" i="330"/>
  <c r="C238" i="330"/>
  <c r="K238" i="330"/>
  <c r="K237" i="330"/>
  <c r="C237" i="330"/>
  <c r="J236" i="330"/>
  <c r="I236" i="330"/>
  <c r="H236" i="330"/>
  <c r="G236" i="330"/>
  <c r="L236" i="330"/>
  <c r="F236" i="330"/>
  <c r="E236" i="330"/>
  <c r="D236" i="330"/>
  <c r="C236" i="330"/>
  <c r="G235" i="330"/>
  <c r="C235" i="330"/>
  <c r="L235" i="330"/>
  <c r="G234" i="330"/>
  <c r="L234" i="330"/>
  <c r="C234" i="330"/>
  <c r="K234" i="330"/>
  <c r="G233" i="330"/>
  <c r="L233" i="330"/>
  <c r="C233" i="330"/>
  <c r="K233" i="330"/>
  <c r="G232" i="330"/>
  <c r="L232" i="330"/>
  <c r="C232" i="330"/>
  <c r="K232" i="330"/>
  <c r="G231" i="330"/>
  <c r="L231" i="330"/>
  <c r="C231" i="330"/>
  <c r="K231" i="330"/>
  <c r="G230" i="330"/>
  <c r="L230" i="330"/>
  <c r="C230" i="330"/>
  <c r="K230" i="330"/>
  <c r="G229" i="330"/>
  <c r="L229" i="330"/>
  <c r="C229" i="330"/>
  <c r="K229" i="330"/>
  <c r="G228" i="330"/>
  <c r="L228" i="330"/>
  <c r="C228" i="330"/>
  <c r="K228" i="330"/>
  <c r="G227" i="330"/>
  <c r="L227" i="330"/>
  <c r="C227" i="330"/>
  <c r="K227" i="330"/>
  <c r="G226" i="330"/>
  <c r="L226" i="330"/>
  <c r="C226" i="330"/>
  <c r="K226" i="330"/>
  <c r="G225" i="330"/>
  <c r="C225" i="330"/>
  <c r="K225" i="330"/>
  <c r="C224" i="330"/>
  <c r="K224" i="330"/>
  <c r="J223" i="330"/>
  <c r="I223" i="330"/>
  <c r="H223" i="330"/>
  <c r="G223" i="330"/>
  <c r="F223" i="330"/>
  <c r="E223" i="330"/>
  <c r="D223" i="330"/>
  <c r="C223" i="330"/>
  <c r="K223" i="330"/>
  <c r="G222" i="330"/>
  <c r="L222" i="330"/>
  <c r="C222" i="330"/>
  <c r="K222" i="330"/>
  <c r="G221" i="330"/>
  <c r="C221" i="330"/>
  <c r="K221" i="330"/>
  <c r="G220" i="330"/>
  <c r="L220" i="330"/>
  <c r="C220" i="330"/>
  <c r="K220" i="330"/>
  <c r="G219" i="330"/>
  <c r="C219" i="330"/>
  <c r="K219" i="330"/>
  <c r="G218" i="330"/>
  <c r="L218" i="330"/>
  <c r="C218" i="330"/>
  <c r="K218" i="330"/>
  <c r="G217" i="330"/>
  <c r="C217" i="330"/>
  <c r="K217" i="330"/>
  <c r="G216" i="330"/>
  <c r="C216" i="330"/>
  <c r="K216" i="330"/>
  <c r="J215" i="330"/>
  <c r="J206" i="330"/>
  <c r="J205" i="330"/>
  <c r="I215" i="330"/>
  <c r="H215" i="330"/>
  <c r="F215" i="330"/>
  <c r="F206" i="330"/>
  <c r="F205" i="330"/>
  <c r="E215" i="330"/>
  <c r="D215" i="330"/>
  <c r="L214" i="330"/>
  <c r="G214" i="330"/>
  <c r="C214" i="330"/>
  <c r="K214" i="330"/>
  <c r="G213" i="330"/>
  <c r="L213" i="330"/>
  <c r="C213" i="330"/>
  <c r="L212" i="330"/>
  <c r="G212" i="330"/>
  <c r="C212" i="330"/>
  <c r="K212" i="330"/>
  <c r="G211" i="330"/>
  <c r="L211" i="330"/>
  <c r="C211" i="330"/>
  <c r="L210" i="330"/>
  <c r="G210" i="330"/>
  <c r="C210" i="330"/>
  <c r="K210" i="330"/>
  <c r="G209" i="330"/>
  <c r="L209" i="330"/>
  <c r="C209" i="330"/>
  <c r="G208" i="330"/>
  <c r="C208" i="330"/>
  <c r="K208" i="330"/>
  <c r="J207" i="330"/>
  <c r="I207" i="330"/>
  <c r="H207" i="330"/>
  <c r="G207" i="330"/>
  <c r="F207" i="330"/>
  <c r="E207" i="330"/>
  <c r="D207" i="330"/>
  <c r="C207" i="330"/>
  <c r="K207" i="330"/>
  <c r="I206" i="330"/>
  <c r="E206" i="330"/>
  <c r="I205" i="330"/>
  <c r="E205" i="330"/>
  <c r="G204" i="330"/>
  <c r="C204" i="330"/>
  <c r="K204" i="330"/>
  <c r="K203" i="330"/>
  <c r="J202" i="330"/>
  <c r="I202" i="330"/>
  <c r="H202" i="330"/>
  <c r="G202" i="330"/>
  <c r="F202" i="330"/>
  <c r="E202" i="330"/>
  <c r="D202" i="330"/>
  <c r="C202" i="330"/>
  <c r="K202" i="330"/>
  <c r="G201" i="330"/>
  <c r="L201" i="330"/>
  <c r="C201" i="330"/>
  <c r="L200" i="330"/>
  <c r="G200" i="330"/>
  <c r="C200" i="330"/>
  <c r="K200" i="330"/>
  <c r="G199" i="330"/>
  <c r="L199" i="330"/>
  <c r="C199" i="330"/>
  <c r="L198" i="330"/>
  <c r="G198" i="330"/>
  <c r="C198" i="330"/>
  <c r="K198" i="330"/>
  <c r="G197" i="330"/>
  <c r="L197" i="330"/>
  <c r="C197" i="330"/>
  <c r="G196" i="330"/>
  <c r="J195" i="330"/>
  <c r="G195" i="330"/>
  <c r="I195" i="330"/>
  <c r="I194" i="330"/>
  <c r="I193" i="330"/>
  <c r="H195" i="330"/>
  <c r="F195" i="330"/>
  <c r="E195" i="330"/>
  <c r="E194" i="330"/>
  <c r="E193" i="330"/>
  <c r="D195" i="330"/>
  <c r="C195" i="330"/>
  <c r="J194" i="330"/>
  <c r="J193" i="330"/>
  <c r="H194" i="330"/>
  <c r="F194" i="330"/>
  <c r="F193" i="330"/>
  <c r="H193" i="330"/>
  <c r="G192" i="330"/>
  <c r="L192" i="330"/>
  <c r="C192" i="330"/>
  <c r="G191" i="330"/>
  <c r="C191" i="330"/>
  <c r="K191" i="330"/>
  <c r="J190" i="330"/>
  <c r="I190" i="330"/>
  <c r="H190" i="330"/>
  <c r="G190" i="330"/>
  <c r="L190" i="330"/>
  <c r="F190" i="330"/>
  <c r="E190" i="330"/>
  <c r="D190" i="330"/>
  <c r="C190" i="330"/>
  <c r="K190" i="330"/>
  <c r="G189" i="330"/>
  <c r="L189" i="330"/>
  <c r="C189" i="330"/>
  <c r="K189" i="330"/>
  <c r="G188" i="330"/>
  <c r="C188" i="330"/>
  <c r="K188" i="330"/>
  <c r="J187" i="330"/>
  <c r="J183" i="330"/>
  <c r="J182" i="330"/>
  <c r="I187" i="330"/>
  <c r="H187" i="330"/>
  <c r="G187" i="330"/>
  <c r="L187" i="330"/>
  <c r="F187" i="330"/>
  <c r="F182" i="330"/>
  <c r="E187" i="330"/>
  <c r="D187" i="330"/>
  <c r="C187" i="330"/>
  <c r="G186" i="330"/>
  <c r="L186" i="330"/>
  <c r="C186" i="330"/>
  <c r="K186" i="330"/>
  <c r="G185" i="330"/>
  <c r="L185" i="330"/>
  <c r="C185" i="330"/>
  <c r="K185" i="330"/>
  <c r="G184" i="330"/>
  <c r="C184" i="330"/>
  <c r="K184" i="330"/>
  <c r="I183" i="330"/>
  <c r="H183" i="330"/>
  <c r="G183" i="330"/>
  <c r="L183" i="330"/>
  <c r="F183" i="330"/>
  <c r="E183" i="330"/>
  <c r="D183" i="330"/>
  <c r="C183" i="330"/>
  <c r="K183" i="330"/>
  <c r="I182" i="330"/>
  <c r="E182" i="330"/>
  <c r="G181" i="330"/>
  <c r="L181" i="330"/>
  <c r="C181" i="330"/>
  <c r="K181" i="330"/>
  <c r="G180" i="330"/>
  <c r="C180" i="330"/>
  <c r="K180" i="330"/>
  <c r="J179" i="330"/>
  <c r="I179" i="330"/>
  <c r="H179" i="330"/>
  <c r="G179" i="330"/>
  <c r="L179" i="330"/>
  <c r="F179" i="330"/>
  <c r="E179" i="330"/>
  <c r="D179" i="330"/>
  <c r="C179" i="330"/>
  <c r="G178" i="330"/>
  <c r="L178" i="330"/>
  <c r="C178" i="330"/>
  <c r="K178" i="330"/>
  <c r="G177" i="330"/>
  <c r="C177" i="330"/>
  <c r="K177" i="330"/>
  <c r="J176" i="330"/>
  <c r="I176" i="330"/>
  <c r="H176" i="330"/>
  <c r="G176" i="330"/>
  <c r="L176" i="330"/>
  <c r="F176" i="330"/>
  <c r="E176" i="330"/>
  <c r="D176" i="330"/>
  <c r="C176" i="330"/>
  <c r="K176" i="330"/>
  <c r="G175" i="330"/>
  <c r="L175" i="330"/>
  <c r="C175" i="330"/>
  <c r="K175" i="330"/>
  <c r="G174" i="330"/>
  <c r="C174" i="330"/>
  <c r="K174" i="330"/>
  <c r="J173" i="330"/>
  <c r="I173" i="330"/>
  <c r="H173" i="330"/>
  <c r="G173" i="330"/>
  <c r="L173" i="330"/>
  <c r="F173" i="330"/>
  <c r="E173" i="330"/>
  <c r="D173" i="330"/>
  <c r="C173" i="330"/>
  <c r="G172" i="330"/>
  <c r="L172" i="330"/>
  <c r="C172" i="330"/>
  <c r="K172" i="330"/>
  <c r="G171" i="330"/>
  <c r="C171" i="330"/>
  <c r="K171" i="330"/>
  <c r="J170" i="330"/>
  <c r="I170" i="330"/>
  <c r="H170" i="330"/>
  <c r="G170" i="330"/>
  <c r="L170" i="330"/>
  <c r="F170" i="330"/>
  <c r="E170" i="330"/>
  <c r="D170" i="330"/>
  <c r="C170" i="330"/>
  <c r="K170" i="330"/>
  <c r="G169" i="330"/>
  <c r="L169" i="330"/>
  <c r="C169" i="330"/>
  <c r="K169" i="330"/>
  <c r="G168" i="330"/>
  <c r="C168" i="330"/>
  <c r="K168" i="330"/>
  <c r="J167" i="330"/>
  <c r="I167" i="330"/>
  <c r="H167" i="330"/>
  <c r="G167" i="330"/>
  <c r="L167" i="330"/>
  <c r="F167" i="330"/>
  <c r="E167" i="330"/>
  <c r="D167" i="330"/>
  <c r="C167" i="330"/>
  <c r="G166" i="330"/>
  <c r="L166" i="330"/>
  <c r="C166" i="330"/>
  <c r="K166" i="330"/>
  <c r="G165" i="330"/>
  <c r="C165" i="330"/>
  <c r="K165" i="330"/>
  <c r="J164" i="330"/>
  <c r="I164" i="330"/>
  <c r="H164" i="330"/>
  <c r="G164" i="330"/>
  <c r="L164" i="330"/>
  <c r="F164" i="330"/>
  <c r="E164" i="330"/>
  <c r="D164" i="330"/>
  <c r="C164" i="330"/>
  <c r="K164" i="330"/>
  <c r="G163" i="330"/>
  <c r="L163" i="330"/>
  <c r="C163" i="330"/>
  <c r="K163" i="330"/>
  <c r="G162" i="330"/>
  <c r="L162" i="330"/>
  <c r="C162" i="330"/>
  <c r="K162" i="330"/>
  <c r="G161" i="330"/>
  <c r="C161" i="330"/>
  <c r="K161" i="330"/>
  <c r="G160" i="330"/>
  <c r="C160" i="330"/>
  <c r="K160" i="330"/>
  <c r="J159" i="330"/>
  <c r="I159" i="330"/>
  <c r="H159" i="330"/>
  <c r="G159" i="330"/>
  <c r="L159" i="330"/>
  <c r="F159" i="330"/>
  <c r="E159" i="330"/>
  <c r="D159" i="330"/>
  <c r="C159" i="330"/>
  <c r="K159" i="330"/>
  <c r="G158" i="330"/>
  <c r="L158" i="330"/>
  <c r="C158" i="330"/>
  <c r="K158" i="330"/>
  <c r="G157" i="330"/>
  <c r="C157" i="330"/>
  <c r="K157" i="330"/>
  <c r="J156" i="330"/>
  <c r="I156" i="330"/>
  <c r="H156" i="330"/>
  <c r="G156" i="330"/>
  <c r="L156" i="330"/>
  <c r="F156" i="330"/>
  <c r="E156" i="330"/>
  <c r="D156" i="330"/>
  <c r="C156" i="330"/>
  <c r="G155" i="330"/>
  <c r="L155" i="330"/>
  <c r="C155" i="330"/>
  <c r="K155" i="330"/>
  <c r="G154" i="330"/>
  <c r="C154" i="330"/>
  <c r="K154" i="330"/>
  <c r="J153" i="330"/>
  <c r="I153" i="330"/>
  <c r="I148" i="330"/>
  <c r="H153" i="330"/>
  <c r="G153" i="330"/>
  <c r="L153" i="330"/>
  <c r="F153" i="330"/>
  <c r="E153" i="330"/>
  <c r="E148" i="330"/>
  <c r="D153" i="330"/>
  <c r="C153" i="330"/>
  <c r="K153" i="330"/>
  <c r="G152" i="330"/>
  <c r="L152" i="330"/>
  <c r="C152" i="330"/>
  <c r="K152" i="330"/>
  <c r="G151" i="330"/>
  <c r="L151" i="330"/>
  <c r="C151" i="330"/>
  <c r="K151" i="330"/>
  <c r="G150" i="330"/>
  <c r="C150" i="330"/>
  <c r="K150" i="330"/>
  <c r="J149" i="330"/>
  <c r="I149" i="330"/>
  <c r="H149" i="330"/>
  <c r="G149" i="330"/>
  <c r="F149" i="330"/>
  <c r="E149" i="330"/>
  <c r="D149" i="330"/>
  <c r="C149" i="330"/>
  <c r="K149" i="330"/>
  <c r="J148" i="330"/>
  <c r="H148" i="330"/>
  <c r="G148" i="330"/>
  <c r="F148" i="330"/>
  <c r="D148" i="330"/>
  <c r="C148" i="330"/>
  <c r="K148" i="330"/>
  <c r="G147" i="330"/>
  <c r="L147" i="330"/>
  <c r="C147" i="330"/>
  <c r="K147" i="330"/>
  <c r="K146" i="330"/>
  <c r="G146" i="330"/>
  <c r="J145" i="330"/>
  <c r="J140" i="330"/>
  <c r="J136" i="330"/>
  <c r="J135" i="330"/>
  <c r="I145" i="330"/>
  <c r="H145" i="330"/>
  <c r="G145" i="330"/>
  <c r="F145" i="330"/>
  <c r="F140" i="330"/>
  <c r="F136" i="330"/>
  <c r="F135" i="330"/>
  <c r="E145" i="330"/>
  <c r="D145" i="330"/>
  <c r="C145" i="330"/>
  <c r="K145" i="330"/>
  <c r="G144" i="330"/>
  <c r="L144" i="330"/>
  <c r="C144" i="330"/>
  <c r="K144" i="330"/>
  <c r="K143" i="330"/>
  <c r="G143" i="330"/>
  <c r="J142" i="330"/>
  <c r="I142" i="330"/>
  <c r="H142" i="330"/>
  <c r="G142" i="330"/>
  <c r="L142" i="330"/>
  <c r="F142" i="330"/>
  <c r="E142" i="330"/>
  <c r="D142" i="330"/>
  <c r="C142" i="330"/>
  <c r="M142" i="330"/>
  <c r="G141" i="330"/>
  <c r="C141" i="330"/>
  <c r="K141" i="330"/>
  <c r="I140" i="330"/>
  <c r="I136" i="330"/>
  <c r="I135" i="330"/>
  <c r="E140" i="330"/>
  <c r="E136" i="330"/>
  <c r="E135" i="330"/>
  <c r="G139" i="330"/>
  <c r="L139" i="330"/>
  <c r="C139" i="330"/>
  <c r="K139" i="330"/>
  <c r="G138" i="330"/>
  <c r="C138" i="330"/>
  <c r="K138" i="330"/>
  <c r="J137" i="330"/>
  <c r="I137" i="330"/>
  <c r="H137" i="330"/>
  <c r="G137" i="330"/>
  <c r="L137" i="330"/>
  <c r="F137" i="330"/>
  <c r="E137" i="330"/>
  <c r="D137" i="330"/>
  <c r="C137" i="330"/>
  <c r="G134" i="330"/>
  <c r="L134" i="330"/>
  <c r="C134" i="330"/>
  <c r="G133" i="330"/>
  <c r="L133" i="330"/>
  <c r="C133" i="330"/>
  <c r="G132" i="330"/>
  <c r="L132" i="330"/>
  <c r="C132" i="330"/>
  <c r="J131" i="330"/>
  <c r="I131" i="330"/>
  <c r="H131" i="330"/>
  <c r="G131" i="330"/>
  <c r="L131" i="330"/>
  <c r="F131" i="330"/>
  <c r="E131" i="330"/>
  <c r="D131" i="330"/>
  <c r="C131" i="330"/>
  <c r="G130" i="330"/>
  <c r="L130" i="330"/>
  <c r="C130" i="330"/>
  <c r="G129" i="330"/>
  <c r="L129" i="330"/>
  <c r="C129" i="330"/>
  <c r="G128" i="330"/>
  <c r="L128" i="330"/>
  <c r="C128" i="330"/>
  <c r="J127" i="330"/>
  <c r="J122" i="330"/>
  <c r="J118" i="330"/>
  <c r="J15" i="330"/>
  <c r="I127" i="330"/>
  <c r="H127" i="330"/>
  <c r="F127" i="330"/>
  <c r="E127" i="330"/>
  <c r="D127" i="330"/>
  <c r="C127" i="330"/>
  <c r="G126" i="330"/>
  <c r="L126" i="330"/>
  <c r="C126" i="330"/>
  <c r="G125" i="330"/>
  <c r="L125" i="330"/>
  <c r="C125" i="330"/>
  <c r="K125" i="330"/>
  <c r="G124" i="330"/>
  <c r="L124" i="330"/>
  <c r="C124" i="330"/>
  <c r="K123" i="330"/>
  <c r="G123" i="330"/>
  <c r="I122" i="330"/>
  <c r="H122" i="330"/>
  <c r="F122" i="330"/>
  <c r="F118" i="330"/>
  <c r="E122" i="330"/>
  <c r="D122" i="330"/>
  <c r="L121" i="330"/>
  <c r="G121" i="330"/>
  <c r="C121" i="330"/>
  <c r="K121" i="330"/>
  <c r="G120" i="330"/>
  <c r="C120" i="330"/>
  <c r="K120" i="330"/>
  <c r="J119" i="330"/>
  <c r="I119" i="330"/>
  <c r="H119" i="330"/>
  <c r="G119" i="330"/>
  <c r="F119" i="330"/>
  <c r="E119" i="330"/>
  <c r="D119" i="330"/>
  <c r="C119" i="330"/>
  <c r="K119" i="330"/>
  <c r="I118" i="330"/>
  <c r="E118" i="330"/>
  <c r="G117" i="330"/>
  <c r="C117" i="330"/>
  <c r="K117" i="330"/>
  <c r="G116" i="330"/>
  <c r="C116" i="330"/>
  <c r="K116" i="330"/>
  <c r="J115" i="330"/>
  <c r="I115" i="330"/>
  <c r="H115" i="330"/>
  <c r="G115" i="330"/>
  <c r="L115" i="330"/>
  <c r="F115" i="330"/>
  <c r="E115" i="330"/>
  <c r="D115" i="330"/>
  <c r="C115" i="330"/>
  <c r="L114" i="330"/>
  <c r="G114" i="330"/>
  <c r="C114" i="330"/>
  <c r="K114" i="330"/>
  <c r="G113" i="330"/>
  <c r="L113" i="330"/>
  <c r="C113" i="330"/>
  <c r="L112" i="330"/>
  <c r="G112" i="330"/>
  <c r="C112" i="330"/>
  <c r="K112" i="330"/>
  <c r="G111" i="330"/>
  <c r="L111" i="330"/>
  <c r="C111" i="330"/>
  <c r="G110" i="330"/>
  <c r="C110" i="330"/>
  <c r="K110" i="330"/>
  <c r="J109" i="330"/>
  <c r="I109" i="330"/>
  <c r="H109" i="330"/>
  <c r="G109" i="330"/>
  <c r="F109" i="330"/>
  <c r="E109" i="330"/>
  <c r="D109" i="330"/>
  <c r="C109" i="330"/>
  <c r="K109" i="330"/>
  <c r="G108" i="330"/>
  <c r="C108" i="330"/>
  <c r="K108" i="330"/>
  <c r="G107" i="330"/>
  <c r="L107" i="330"/>
  <c r="C107" i="330"/>
  <c r="K107" i="330"/>
  <c r="G106" i="330"/>
  <c r="C106" i="330"/>
  <c r="K106" i="330"/>
  <c r="G105" i="330"/>
  <c r="L105" i="330"/>
  <c r="C105" i="330"/>
  <c r="K105" i="330"/>
  <c r="G104" i="330"/>
  <c r="C104" i="330"/>
  <c r="J103" i="330"/>
  <c r="I103" i="330"/>
  <c r="H103" i="330"/>
  <c r="G103" i="330"/>
  <c r="F103" i="330"/>
  <c r="E103" i="330"/>
  <c r="D103" i="330"/>
  <c r="C103" i="330"/>
  <c r="K103" i="330"/>
  <c r="G102" i="330"/>
  <c r="L102" i="330"/>
  <c r="C102" i="330"/>
  <c r="L101" i="330"/>
  <c r="G101" i="330"/>
  <c r="C101" i="330"/>
  <c r="K101" i="330"/>
  <c r="G100" i="330"/>
  <c r="L100" i="330"/>
  <c r="C100" i="330"/>
  <c r="G99" i="330"/>
  <c r="L99" i="330"/>
  <c r="C99" i="330"/>
  <c r="K99" i="330"/>
  <c r="G98" i="330"/>
  <c r="C98" i="330"/>
  <c r="K98" i="330"/>
  <c r="J97" i="330"/>
  <c r="I97" i="330"/>
  <c r="I383" i="330"/>
  <c r="H97" i="330"/>
  <c r="G97" i="330"/>
  <c r="L97" i="330"/>
  <c r="F97" i="330"/>
  <c r="E97" i="330"/>
  <c r="D97" i="330"/>
  <c r="D383" i="330"/>
  <c r="C97" i="330"/>
  <c r="K97" i="330"/>
  <c r="G96" i="330"/>
  <c r="L96" i="330"/>
  <c r="C96" i="330"/>
  <c r="K96" i="330"/>
  <c r="G95" i="330"/>
  <c r="L95" i="330"/>
  <c r="C95" i="330"/>
  <c r="K95" i="330"/>
  <c r="G94" i="330"/>
  <c r="L94" i="330"/>
  <c r="C94" i="330"/>
  <c r="K94" i="330"/>
  <c r="G93" i="330"/>
  <c r="L93" i="330"/>
  <c r="C93" i="330"/>
  <c r="K93" i="330"/>
  <c r="G92" i="330"/>
  <c r="L92" i="330"/>
  <c r="C92" i="330"/>
  <c r="K92" i="330"/>
  <c r="G91" i="330"/>
  <c r="L91" i="330"/>
  <c r="C91" i="330"/>
  <c r="K91" i="330"/>
  <c r="C90" i="330"/>
  <c r="K90" i="330"/>
  <c r="J89" i="330"/>
  <c r="I89" i="330"/>
  <c r="H89" i="330"/>
  <c r="G89" i="330"/>
  <c r="L89" i="330"/>
  <c r="F89" i="330"/>
  <c r="E89" i="330"/>
  <c r="D89" i="330"/>
  <c r="C89" i="330"/>
  <c r="K89" i="330"/>
  <c r="G88" i="330"/>
  <c r="L88" i="330"/>
  <c r="C88" i="330"/>
  <c r="K88" i="330"/>
  <c r="G87" i="330"/>
  <c r="L87" i="330"/>
  <c r="C87" i="330"/>
  <c r="K87" i="330"/>
  <c r="G86" i="330"/>
  <c r="C86" i="330"/>
  <c r="K86" i="330"/>
  <c r="J85" i="330"/>
  <c r="I85" i="330"/>
  <c r="H85" i="330"/>
  <c r="G85" i="330"/>
  <c r="L85" i="330"/>
  <c r="F85" i="330"/>
  <c r="E85" i="330"/>
  <c r="D85" i="330"/>
  <c r="C85" i="330"/>
  <c r="G84" i="330"/>
  <c r="L84" i="330"/>
  <c r="C84" i="330"/>
  <c r="K84" i="330"/>
  <c r="G83" i="330"/>
  <c r="L83" i="330"/>
  <c r="C83" i="330"/>
  <c r="K83" i="330"/>
  <c r="G82" i="330"/>
  <c r="C82" i="330"/>
  <c r="K82" i="330"/>
  <c r="J81" i="330"/>
  <c r="I81" i="330"/>
  <c r="H81" i="330"/>
  <c r="G81" i="330"/>
  <c r="L81" i="330"/>
  <c r="F81" i="330"/>
  <c r="E81" i="330"/>
  <c r="D81" i="330"/>
  <c r="C81" i="330"/>
  <c r="K81" i="330"/>
  <c r="G80" i="330"/>
  <c r="L80" i="330"/>
  <c r="C80" i="330"/>
  <c r="K80" i="330"/>
  <c r="G79" i="330"/>
  <c r="L79" i="330"/>
  <c r="C79" i="330"/>
  <c r="K79" i="330"/>
  <c r="G78" i="330"/>
  <c r="C78" i="330"/>
  <c r="K78" i="330"/>
  <c r="J77" i="330"/>
  <c r="I77" i="330"/>
  <c r="H77" i="330"/>
  <c r="G77" i="330"/>
  <c r="L77" i="330"/>
  <c r="F77" i="330"/>
  <c r="E77" i="330"/>
  <c r="D77" i="330"/>
  <c r="C77" i="330"/>
  <c r="G76" i="330"/>
  <c r="L76" i="330"/>
  <c r="C76" i="330"/>
  <c r="K76" i="330"/>
  <c r="G75" i="330"/>
  <c r="C75" i="330"/>
  <c r="K75" i="330"/>
  <c r="J74" i="330"/>
  <c r="I74" i="330"/>
  <c r="H74" i="330"/>
  <c r="G74" i="330"/>
  <c r="L74" i="330"/>
  <c r="F74" i="330"/>
  <c r="E74" i="330"/>
  <c r="D74" i="330"/>
  <c r="C74" i="330"/>
  <c r="K74" i="330"/>
  <c r="G73" i="330"/>
  <c r="L73" i="330"/>
  <c r="C73" i="330"/>
  <c r="K73" i="330"/>
  <c r="G72" i="330"/>
  <c r="C72" i="330"/>
  <c r="K72" i="330"/>
  <c r="J71" i="330"/>
  <c r="I71" i="330"/>
  <c r="H71" i="330"/>
  <c r="G71" i="330"/>
  <c r="L71" i="330"/>
  <c r="F71" i="330"/>
  <c r="E71" i="330"/>
  <c r="D71" i="330"/>
  <c r="C71" i="330"/>
  <c r="G70" i="330"/>
  <c r="L70" i="330"/>
  <c r="C70" i="330"/>
  <c r="K70" i="330"/>
  <c r="G69" i="330"/>
  <c r="C69" i="330"/>
  <c r="K69" i="330"/>
  <c r="J68" i="330"/>
  <c r="I68" i="330"/>
  <c r="H68" i="330"/>
  <c r="G68" i="330"/>
  <c r="L68" i="330"/>
  <c r="F68" i="330"/>
  <c r="E68" i="330"/>
  <c r="D68" i="330"/>
  <c r="C68" i="330"/>
  <c r="K68" i="330"/>
  <c r="G67" i="330"/>
  <c r="L67" i="330"/>
  <c r="C67" i="330"/>
  <c r="K67" i="330"/>
  <c r="G66" i="330"/>
  <c r="L66" i="330"/>
  <c r="C66" i="330"/>
  <c r="K66" i="330"/>
  <c r="G65" i="330"/>
  <c r="C65" i="330"/>
  <c r="K65" i="330"/>
  <c r="J64" i="330"/>
  <c r="I64" i="330"/>
  <c r="H64" i="330"/>
  <c r="G64" i="330"/>
  <c r="L64" i="330"/>
  <c r="F64" i="330"/>
  <c r="E64" i="330"/>
  <c r="D64" i="330"/>
  <c r="C64" i="330"/>
  <c r="G63" i="330"/>
  <c r="L63" i="330"/>
  <c r="C63" i="330"/>
  <c r="K63" i="330"/>
  <c r="K62" i="330"/>
  <c r="C62" i="330"/>
  <c r="J61" i="330"/>
  <c r="I61" i="330"/>
  <c r="H61" i="330"/>
  <c r="G61" i="330"/>
  <c r="L61" i="330"/>
  <c r="F61" i="330"/>
  <c r="E61" i="330"/>
  <c r="D61" i="330"/>
  <c r="C61" i="330"/>
  <c r="G60" i="330"/>
  <c r="L60" i="330"/>
  <c r="C60" i="330"/>
  <c r="K60" i="330"/>
  <c r="G59" i="330"/>
  <c r="C59" i="330"/>
  <c r="K59" i="330"/>
  <c r="J58" i="330"/>
  <c r="I58" i="330"/>
  <c r="H58" i="330"/>
  <c r="G58" i="330"/>
  <c r="L58" i="330"/>
  <c r="F58" i="330"/>
  <c r="E58" i="330"/>
  <c r="D58" i="330"/>
  <c r="C58" i="330"/>
  <c r="K58" i="330"/>
  <c r="G57" i="330"/>
  <c r="L57" i="330"/>
  <c r="C57" i="330"/>
  <c r="K57" i="330"/>
  <c r="G56" i="330"/>
  <c r="C56" i="330"/>
  <c r="K56" i="330"/>
  <c r="J55" i="330"/>
  <c r="H55" i="330"/>
  <c r="H383" i="330"/>
  <c r="G55" i="330"/>
  <c r="F55" i="330"/>
  <c r="E55" i="330"/>
  <c r="E383" i="330"/>
  <c r="G54" i="330"/>
  <c r="L54" i="330"/>
  <c r="C54" i="330"/>
  <c r="K54" i="330"/>
  <c r="K53" i="330"/>
  <c r="C53" i="330"/>
  <c r="J52" i="330"/>
  <c r="I52" i="330"/>
  <c r="H52" i="330"/>
  <c r="G52" i="330"/>
  <c r="F52" i="330"/>
  <c r="E52" i="330"/>
  <c r="D52" i="330"/>
  <c r="C52" i="330"/>
  <c r="K52" i="330"/>
  <c r="G51" i="330"/>
  <c r="L51" i="330"/>
  <c r="C51" i="330"/>
  <c r="K51" i="330"/>
  <c r="G50" i="330"/>
  <c r="L50" i="330"/>
  <c r="C50" i="330"/>
  <c r="K50" i="330"/>
  <c r="K49" i="330"/>
  <c r="G49" i="330"/>
  <c r="J48" i="330"/>
  <c r="I48" i="330"/>
  <c r="H48" i="330"/>
  <c r="G48" i="330"/>
  <c r="F48" i="330"/>
  <c r="E48" i="330"/>
  <c r="D48" i="330"/>
  <c r="C48" i="330"/>
  <c r="K48" i="330"/>
  <c r="G47" i="330"/>
  <c r="L47" i="330"/>
  <c r="C47" i="330"/>
  <c r="K47" i="330"/>
  <c r="G46" i="330"/>
  <c r="L46" i="330"/>
  <c r="C46" i="330"/>
  <c r="K46" i="330"/>
  <c r="G45" i="330"/>
  <c r="C45" i="330"/>
  <c r="K45" i="330"/>
  <c r="J44" i="330"/>
  <c r="I44" i="330"/>
  <c r="H44" i="330"/>
  <c r="G44" i="330"/>
  <c r="L44" i="330"/>
  <c r="F44" i="330"/>
  <c r="E44" i="330"/>
  <c r="D44" i="330"/>
  <c r="C44" i="330"/>
  <c r="K44" i="330"/>
  <c r="G43" i="330"/>
  <c r="C43" i="330"/>
  <c r="K43" i="330"/>
  <c r="G42" i="330"/>
  <c r="C42" i="330"/>
  <c r="K42" i="330"/>
  <c r="G41" i="330"/>
  <c r="L41" i="330"/>
  <c r="C41" i="330"/>
  <c r="K41" i="330"/>
  <c r="G40" i="330"/>
  <c r="K40" i="330"/>
  <c r="J39" i="330"/>
  <c r="I39" i="330"/>
  <c r="H39" i="330"/>
  <c r="G39" i="330"/>
  <c r="L39" i="330"/>
  <c r="F39" i="330"/>
  <c r="E39" i="330"/>
  <c r="D39" i="330"/>
  <c r="C39" i="330"/>
  <c r="K39" i="330"/>
  <c r="G38" i="330"/>
  <c r="C38" i="330"/>
  <c r="K38" i="330"/>
  <c r="G37" i="330"/>
  <c r="C37" i="330"/>
  <c r="K37" i="330"/>
  <c r="G36" i="330"/>
  <c r="L36" i="330"/>
  <c r="C36" i="330"/>
  <c r="K36" i="330"/>
  <c r="G35" i="330"/>
  <c r="K35" i="330"/>
  <c r="J34" i="330"/>
  <c r="I34" i="330"/>
  <c r="H34" i="330"/>
  <c r="G34" i="330"/>
  <c r="L34" i="330"/>
  <c r="F34" i="330"/>
  <c r="E34" i="330"/>
  <c r="D34" i="330"/>
  <c r="C34" i="330"/>
  <c r="K34" i="330"/>
  <c r="G33" i="330"/>
  <c r="L33" i="330"/>
  <c r="C33" i="330"/>
  <c r="K33" i="330"/>
  <c r="G32" i="330"/>
  <c r="L32" i="330"/>
  <c r="C32" i="330"/>
  <c r="K32" i="330"/>
  <c r="G31" i="330"/>
  <c r="L31" i="330"/>
  <c r="C31" i="330"/>
  <c r="K31" i="330"/>
  <c r="G30" i="330"/>
  <c r="C30" i="330"/>
  <c r="K30" i="330"/>
  <c r="G29" i="330"/>
  <c r="L29" i="330"/>
  <c r="C29" i="330"/>
  <c r="K29" i="330"/>
  <c r="G28" i="330"/>
  <c r="L28" i="330"/>
  <c r="C28" i="330"/>
  <c r="K28" i="330"/>
  <c r="G27" i="330"/>
  <c r="C27" i="330"/>
  <c r="K27" i="330"/>
  <c r="J26" i="330"/>
  <c r="I26" i="330"/>
  <c r="H26" i="330"/>
  <c r="G26" i="330"/>
  <c r="L26" i="330"/>
  <c r="F26" i="330"/>
  <c r="E26" i="330"/>
  <c r="D26" i="330"/>
  <c r="C26" i="330"/>
  <c r="K26" i="330"/>
  <c r="K25" i="330"/>
  <c r="C25" i="330"/>
  <c r="L25" i="330"/>
  <c r="G24" i="330"/>
  <c r="L24" i="330"/>
  <c r="C24" i="330"/>
  <c r="K24" i="330"/>
  <c r="G23" i="330"/>
  <c r="L23" i="330"/>
  <c r="C23" i="330"/>
  <c r="K23" i="330"/>
  <c r="G22" i="330"/>
  <c r="C22" i="330"/>
  <c r="K22" i="330"/>
  <c r="G21" i="330"/>
  <c r="L21" i="330"/>
  <c r="C21" i="330"/>
  <c r="K21" i="330"/>
  <c r="G20" i="330"/>
  <c r="L20" i="330"/>
  <c r="C20" i="330"/>
  <c r="K20" i="330"/>
  <c r="G19" i="330"/>
  <c r="L19" i="330"/>
  <c r="C19" i="330"/>
  <c r="K19" i="330"/>
  <c r="K18" i="330"/>
  <c r="J18" i="330"/>
  <c r="I18" i="330"/>
  <c r="J17" i="330"/>
  <c r="I17" i="330"/>
  <c r="H17" i="330"/>
  <c r="F17" i="330"/>
  <c r="F382" i="330"/>
  <c r="E17" i="330"/>
  <c r="D17" i="330"/>
  <c r="D382" i="330"/>
  <c r="J16" i="330"/>
  <c r="I16" i="330"/>
  <c r="H16" i="330"/>
  <c r="G16" i="330"/>
  <c r="F16" i="330"/>
  <c r="E16" i="330"/>
  <c r="D16" i="330"/>
  <c r="C16" i="330"/>
  <c r="I15" i="330"/>
  <c r="F15" i="330"/>
  <c r="E15" i="330"/>
  <c r="G14" i="330"/>
  <c r="L14" i="330"/>
  <c r="C14" i="330"/>
  <c r="K14" i="330"/>
  <c r="G13" i="330"/>
  <c r="L13" i="330"/>
  <c r="C13" i="330"/>
  <c r="K13" i="330"/>
  <c r="G12" i="330"/>
  <c r="C12" i="330"/>
  <c r="K12" i="330"/>
  <c r="J11" i="330"/>
  <c r="J383" i="330"/>
  <c r="I11" i="330"/>
  <c r="G11" i="330"/>
  <c r="H11" i="330"/>
  <c r="F11" i="330"/>
  <c r="F383" i="330"/>
  <c r="E11" i="330"/>
  <c r="C11" i="330"/>
  <c r="K11" i="330"/>
  <c r="D11" i="330"/>
  <c r="J10" i="330"/>
  <c r="I10" i="330"/>
  <c r="G10" i="330"/>
  <c r="H10" i="330"/>
  <c r="F10" i="330"/>
  <c r="E10" i="330"/>
  <c r="D10" i="330"/>
  <c r="C10" i="330"/>
  <c r="K10" i="330"/>
  <c r="J9" i="330"/>
  <c r="I9" i="330"/>
  <c r="H9" i="330"/>
  <c r="F9" i="330"/>
  <c r="E9" i="330"/>
  <c r="E365" i="330"/>
  <c r="D373" i="330"/>
  <c r="D9" i="330"/>
  <c r="C9" i="330"/>
  <c r="G127" i="330"/>
  <c r="L127" i="330"/>
  <c r="J382" i="330"/>
  <c r="J380" i="330"/>
  <c r="K128" i="330"/>
  <c r="K132" i="330"/>
  <c r="K129" i="330"/>
  <c r="I365" i="330"/>
  <c r="K133" i="330"/>
  <c r="K134" i="330"/>
  <c r="H382" i="330"/>
  <c r="H380" i="330"/>
  <c r="K127" i="330"/>
  <c r="K130" i="330"/>
  <c r="K114" i="331"/>
  <c r="K359" i="331"/>
  <c r="K361" i="331"/>
  <c r="H205" i="331"/>
  <c r="K358" i="331"/>
  <c r="G353" i="331"/>
  <c r="K353" i="331"/>
  <c r="K355" i="331"/>
  <c r="G341" i="331"/>
  <c r="K341" i="331"/>
  <c r="G342" i="331"/>
  <c r="K346" i="331"/>
  <c r="K342" i="331"/>
  <c r="K345" i="331"/>
  <c r="L361" i="331"/>
  <c r="L359" i="331"/>
  <c r="L358" i="331"/>
  <c r="L357" i="331"/>
  <c r="L356" i="331"/>
  <c r="L355" i="331"/>
  <c r="L352" i="331"/>
  <c r="L351" i="331"/>
  <c r="L350" i="331"/>
  <c r="L349" i="331"/>
  <c r="L347" i="331"/>
  <c r="L346" i="331"/>
  <c r="L345" i="331"/>
  <c r="L344" i="331"/>
  <c r="K338" i="331"/>
  <c r="K340" i="331"/>
  <c r="K335" i="331"/>
  <c r="K337" i="331"/>
  <c r="K328" i="331"/>
  <c r="K327" i="331"/>
  <c r="K326" i="331"/>
  <c r="G315" i="331"/>
  <c r="K325" i="331"/>
  <c r="K323" i="331"/>
  <c r="K322" i="331"/>
  <c r="K321" i="331"/>
  <c r="K320" i="331"/>
  <c r="K319" i="331"/>
  <c r="K317" i="331"/>
  <c r="K314" i="331"/>
  <c r="K313" i="331"/>
  <c r="K312" i="331"/>
  <c r="K311" i="331"/>
  <c r="K310" i="331"/>
  <c r="G302" i="331"/>
  <c r="K307" i="331"/>
  <c r="K306" i="331"/>
  <c r="K305" i="331"/>
  <c r="K304" i="331"/>
  <c r="K301" i="331"/>
  <c r="K300" i="331"/>
  <c r="K299" i="331"/>
  <c r="K298" i="331"/>
  <c r="G289" i="331"/>
  <c r="K295" i="331"/>
  <c r="K294" i="331"/>
  <c r="K293" i="331"/>
  <c r="K292" i="331"/>
  <c r="K291" i="331"/>
  <c r="H383" i="331"/>
  <c r="K288" i="331"/>
  <c r="K287" i="331"/>
  <c r="K285" i="331"/>
  <c r="K284" i="331"/>
  <c r="K283" i="331"/>
  <c r="G276" i="331"/>
  <c r="K281" i="331"/>
  <c r="K280" i="331"/>
  <c r="K279" i="331"/>
  <c r="K278" i="331"/>
  <c r="K275" i="331"/>
  <c r="K274" i="331"/>
  <c r="K273" i="331"/>
  <c r="K272" i="331"/>
  <c r="K271" i="331"/>
  <c r="G263" i="331"/>
  <c r="K268" i="331"/>
  <c r="K267" i="331"/>
  <c r="K266" i="331"/>
  <c r="K265" i="331"/>
  <c r="K262" i="331"/>
  <c r="L261" i="331"/>
  <c r="K260" i="331"/>
  <c r="K259" i="331"/>
  <c r="G249" i="331"/>
  <c r="K258" i="331"/>
  <c r="K255" i="331"/>
  <c r="K254" i="331"/>
  <c r="K253" i="331"/>
  <c r="K251" i="331"/>
  <c r="K247" i="331"/>
  <c r="K246" i="331"/>
  <c r="K244" i="331"/>
  <c r="K243" i="331"/>
  <c r="G236" i="331"/>
  <c r="L236" i="331"/>
  <c r="K241" i="331"/>
  <c r="K240" i="331"/>
  <c r="K239" i="331"/>
  <c r="J206" i="331"/>
  <c r="J205" i="331"/>
  <c r="K238" i="331"/>
  <c r="L235" i="331"/>
  <c r="K234" i="331"/>
  <c r="K233" i="331"/>
  <c r="K232" i="331"/>
  <c r="G223" i="331"/>
  <c r="K231" i="331"/>
  <c r="K230" i="331"/>
  <c r="K228" i="331"/>
  <c r="I206" i="331"/>
  <c r="I205" i="331"/>
  <c r="I365" i="331"/>
  <c r="E373" i="331"/>
  <c r="K227" i="331"/>
  <c r="K226" i="331"/>
  <c r="K225" i="331"/>
  <c r="K222" i="331"/>
  <c r="G215" i="331"/>
  <c r="K221" i="331"/>
  <c r="G384" i="331"/>
  <c r="K220" i="331"/>
  <c r="K219" i="331"/>
  <c r="K218" i="331"/>
  <c r="L338" i="331"/>
  <c r="C329" i="331"/>
  <c r="K329" i="331"/>
  <c r="L331" i="331"/>
  <c r="L329" i="331"/>
  <c r="L328" i="331"/>
  <c r="L327" i="331"/>
  <c r="L326" i="331"/>
  <c r="L325" i="331"/>
  <c r="C315" i="331"/>
  <c r="K315" i="331"/>
  <c r="L324" i="331"/>
  <c r="L323" i="331"/>
  <c r="L321" i="331"/>
  <c r="L319" i="331"/>
  <c r="L313" i="331"/>
  <c r="L311" i="331"/>
  <c r="L307" i="331"/>
  <c r="C302" i="331"/>
  <c r="L299" i="331"/>
  <c r="L298" i="331"/>
  <c r="L296" i="331"/>
  <c r="L294" i="331"/>
  <c r="C289" i="331"/>
  <c r="L287" i="331"/>
  <c r="L283" i="331"/>
  <c r="L282" i="331"/>
  <c r="L281" i="331"/>
  <c r="C276" i="331"/>
  <c r="K276" i="331"/>
  <c r="L278" i="331"/>
  <c r="C263" i="331"/>
  <c r="K263" i="331"/>
  <c r="L267" i="331"/>
  <c r="C249" i="331"/>
  <c r="L257" i="331"/>
  <c r="E206" i="331"/>
  <c r="E205" i="331"/>
  <c r="E365" i="331"/>
  <c r="D373" i="331"/>
  <c r="L248" i="331"/>
  <c r="L246" i="331"/>
  <c r="L245" i="331"/>
  <c r="L244" i="331"/>
  <c r="L241" i="331"/>
  <c r="C236" i="331"/>
  <c r="L239" i="331"/>
  <c r="L238" i="331"/>
  <c r="L233" i="331"/>
  <c r="L232" i="331"/>
  <c r="C223" i="331"/>
  <c r="K223" i="331"/>
  <c r="L231" i="331"/>
  <c r="L230" i="331"/>
  <c r="L229" i="331"/>
  <c r="L228" i="331"/>
  <c r="L227" i="331"/>
  <c r="L226" i="331"/>
  <c r="L225" i="331"/>
  <c r="C215" i="331"/>
  <c r="K215" i="331"/>
  <c r="L221" i="331"/>
  <c r="C384" i="331"/>
  <c r="L219" i="331"/>
  <c r="L213" i="331"/>
  <c r="C207" i="331"/>
  <c r="K207" i="331"/>
  <c r="L212" i="331"/>
  <c r="L211" i="331"/>
  <c r="L210" i="331"/>
  <c r="F206" i="331"/>
  <c r="F205" i="331"/>
  <c r="L209" i="331"/>
  <c r="K204" i="331"/>
  <c r="K201" i="331"/>
  <c r="K200" i="331"/>
  <c r="K199" i="331"/>
  <c r="K198" i="331"/>
  <c r="G194" i="331"/>
  <c r="G193" i="331"/>
  <c r="L193" i="331"/>
  <c r="K197" i="331"/>
  <c r="L204" i="331"/>
  <c r="C195" i="331"/>
  <c r="K195" i="331"/>
  <c r="C194" i="331"/>
  <c r="C193" i="331"/>
  <c r="L195" i="331"/>
  <c r="L197" i="331"/>
  <c r="K190" i="331"/>
  <c r="K192" i="331"/>
  <c r="K183" i="331"/>
  <c r="K185" i="331"/>
  <c r="L192" i="331"/>
  <c r="L190" i="331"/>
  <c r="L187" i="331"/>
  <c r="L189" i="331"/>
  <c r="F182" i="331"/>
  <c r="L185" i="331"/>
  <c r="L183" i="331"/>
  <c r="K175" i="331"/>
  <c r="G159" i="331"/>
  <c r="I135" i="331"/>
  <c r="K162" i="331"/>
  <c r="G148" i="331"/>
  <c r="K159" i="331"/>
  <c r="K161" i="331"/>
  <c r="L179" i="331"/>
  <c r="L181" i="331"/>
  <c r="L178" i="331"/>
  <c r="L176" i="331"/>
  <c r="L172" i="331"/>
  <c r="L170" i="331"/>
  <c r="L167" i="331"/>
  <c r="L169" i="331"/>
  <c r="L164" i="331"/>
  <c r="L166" i="331"/>
  <c r="L163" i="331"/>
  <c r="L162" i="331"/>
  <c r="L159" i="331"/>
  <c r="L156" i="331"/>
  <c r="L158" i="331"/>
  <c r="L155" i="331"/>
  <c r="L153" i="331"/>
  <c r="L152" i="331"/>
  <c r="L149" i="331"/>
  <c r="L151" i="331"/>
  <c r="F135" i="331"/>
  <c r="C148" i="331"/>
  <c r="K148" i="331"/>
  <c r="K137" i="331"/>
  <c r="K139" i="331"/>
  <c r="J136" i="331"/>
  <c r="L145" i="331"/>
  <c r="L147" i="331"/>
  <c r="L144" i="331"/>
  <c r="L142" i="331"/>
  <c r="K134" i="331"/>
  <c r="K130" i="331"/>
  <c r="K128" i="331"/>
  <c r="K126" i="331"/>
  <c r="K124" i="331"/>
  <c r="K119" i="331"/>
  <c r="K121" i="331"/>
  <c r="J118" i="331"/>
  <c r="F118" i="331"/>
  <c r="L121" i="331"/>
  <c r="L134" i="331"/>
  <c r="L133" i="331"/>
  <c r="L132" i="331"/>
  <c r="L130" i="331"/>
  <c r="C127" i="331"/>
  <c r="L128" i="331"/>
  <c r="L126" i="331"/>
  <c r="L124" i="331"/>
  <c r="G109" i="331"/>
  <c r="K112" i="331"/>
  <c r="K103" i="331"/>
  <c r="K102" i="331"/>
  <c r="G97" i="331"/>
  <c r="K101" i="331"/>
  <c r="K100" i="331"/>
  <c r="K99" i="331"/>
  <c r="K96" i="331"/>
  <c r="K95" i="331"/>
  <c r="K93" i="331"/>
  <c r="K92" i="331"/>
  <c r="K91" i="331"/>
  <c r="K88" i="331"/>
  <c r="K87" i="331"/>
  <c r="K85" i="331"/>
  <c r="K76" i="331"/>
  <c r="K73" i="331"/>
  <c r="K71" i="331"/>
  <c r="K64" i="331"/>
  <c r="K63" i="331"/>
  <c r="K48" i="331"/>
  <c r="K46" i="331"/>
  <c r="K43" i="331"/>
  <c r="G39" i="331"/>
  <c r="G34" i="331"/>
  <c r="G26" i="331"/>
  <c r="L26" i="331"/>
  <c r="K31" i="331"/>
  <c r="K24" i="331"/>
  <c r="K23" i="331"/>
  <c r="K20" i="331"/>
  <c r="K19" i="331"/>
  <c r="J16" i="331"/>
  <c r="C109" i="331"/>
  <c r="K109" i="331"/>
  <c r="L114" i="331"/>
  <c r="L112" i="331"/>
  <c r="F383" i="331"/>
  <c r="C383" i="331"/>
  <c r="L103" i="331"/>
  <c r="C89" i="331"/>
  <c r="L94" i="331"/>
  <c r="L89" i="331"/>
  <c r="L93" i="331"/>
  <c r="L85" i="331"/>
  <c r="L77" i="331"/>
  <c r="L71" i="331"/>
  <c r="L67" i="331"/>
  <c r="L66" i="331"/>
  <c r="L64" i="331"/>
  <c r="L61" i="331"/>
  <c r="L60" i="331"/>
  <c r="L57" i="331"/>
  <c r="L52" i="331"/>
  <c r="L51" i="331"/>
  <c r="L48" i="331"/>
  <c r="L50" i="331"/>
  <c r="C44" i="331"/>
  <c r="L44" i="331"/>
  <c r="L39" i="331"/>
  <c r="C34" i="331"/>
  <c r="L34" i="331"/>
  <c r="E382" i="331"/>
  <c r="E380" i="331"/>
  <c r="C26" i="331"/>
  <c r="L29" i="331"/>
  <c r="L28" i="331"/>
  <c r="C17" i="331"/>
  <c r="K17" i="331"/>
  <c r="L24" i="331"/>
  <c r="L23" i="331"/>
  <c r="L21" i="331"/>
  <c r="L20" i="331"/>
  <c r="L19" i="331"/>
  <c r="F16" i="331"/>
  <c r="F15" i="331"/>
  <c r="K14" i="331"/>
  <c r="K13" i="331"/>
  <c r="L11" i="331"/>
  <c r="L14" i="331"/>
  <c r="G127" i="331"/>
  <c r="L127" i="331"/>
  <c r="K132" i="331"/>
  <c r="I382" i="331"/>
  <c r="G131" i="331"/>
  <c r="L131" i="331"/>
  <c r="L10" i="331"/>
  <c r="K10" i="331"/>
  <c r="C9" i="331"/>
  <c r="K11" i="331"/>
  <c r="K39" i="331"/>
  <c r="K44" i="331"/>
  <c r="L58" i="331"/>
  <c r="K68" i="331"/>
  <c r="K74" i="331"/>
  <c r="K81" i="331"/>
  <c r="K89" i="331"/>
  <c r="L25" i="331"/>
  <c r="L119" i="331"/>
  <c r="G122" i="331"/>
  <c r="H118" i="331"/>
  <c r="D16" i="331"/>
  <c r="H16" i="331"/>
  <c r="D382" i="331"/>
  <c r="F382" i="331"/>
  <c r="H382" i="331"/>
  <c r="J382" i="331"/>
  <c r="J380" i="331"/>
  <c r="G55" i="331"/>
  <c r="L55" i="331"/>
  <c r="C97" i="331"/>
  <c r="K97" i="331"/>
  <c r="I383" i="331"/>
  <c r="L108" i="331"/>
  <c r="K111" i="331"/>
  <c r="K113" i="331"/>
  <c r="K115" i="331"/>
  <c r="L117" i="331"/>
  <c r="C122" i="331"/>
  <c r="D118" i="331"/>
  <c r="C118" i="331"/>
  <c r="K125" i="331"/>
  <c r="K129" i="331"/>
  <c r="K133" i="331"/>
  <c r="L137" i="331"/>
  <c r="K145" i="331"/>
  <c r="L148" i="331"/>
  <c r="K149" i="331"/>
  <c r="K156" i="331"/>
  <c r="K167" i="331"/>
  <c r="K173" i="331"/>
  <c r="K179" i="331"/>
  <c r="K187" i="331"/>
  <c r="L194" i="331"/>
  <c r="L202" i="331"/>
  <c r="K142" i="331"/>
  <c r="L207" i="331"/>
  <c r="L215" i="331"/>
  <c r="D140" i="331"/>
  <c r="H140" i="331"/>
  <c r="D182" i="331"/>
  <c r="C182" i="331"/>
  <c r="H182" i="331"/>
  <c r="D206" i="331"/>
  <c r="K210" i="331"/>
  <c r="K212" i="331"/>
  <c r="K214" i="331"/>
  <c r="K216" i="331"/>
  <c r="L218" i="331"/>
  <c r="L220" i="331"/>
  <c r="L222" i="331"/>
  <c r="L223" i="331"/>
  <c r="K236" i="331"/>
  <c r="L263" i="331"/>
  <c r="L276" i="331"/>
  <c r="L302" i="331"/>
  <c r="L314" i="331"/>
  <c r="L315" i="331"/>
  <c r="L318" i="331"/>
  <c r="L320" i="331"/>
  <c r="L322" i="331"/>
  <c r="L335" i="331"/>
  <c r="L341" i="331"/>
  <c r="L342" i="331"/>
  <c r="L353" i="331"/>
  <c r="L334" i="331"/>
  <c r="K320" i="330"/>
  <c r="K319" i="330"/>
  <c r="K195" i="330"/>
  <c r="L16" i="330"/>
  <c r="G9" i="330"/>
  <c r="L10" i="330"/>
  <c r="L11" i="330"/>
  <c r="K16" i="330"/>
  <c r="L48" i="330"/>
  <c r="L52" i="330"/>
  <c r="K61" i="330"/>
  <c r="K64" i="330"/>
  <c r="K71" i="330"/>
  <c r="K77" i="330"/>
  <c r="K85" i="330"/>
  <c r="L55" i="330"/>
  <c r="E373" i="330"/>
  <c r="F373" i="330"/>
  <c r="F365" i="330"/>
  <c r="J365" i="330"/>
  <c r="C17" i="330"/>
  <c r="E382" i="330"/>
  <c r="E380" i="330"/>
  <c r="G17" i="330"/>
  <c r="L17" i="330"/>
  <c r="I382" i="330"/>
  <c r="I380" i="330"/>
  <c r="C55" i="330"/>
  <c r="K55" i="330"/>
  <c r="G383" i="330"/>
  <c r="C383" i="330"/>
  <c r="K100" i="330"/>
  <c r="K102" i="330"/>
  <c r="K104" i="330"/>
  <c r="L106" i="330"/>
  <c r="L108" i="330"/>
  <c r="L109" i="330"/>
  <c r="K111" i="330"/>
  <c r="K113" i="330"/>
  <c r="K115" i="330"/>
  <c r="L117" i="330"/>
  <c r="C122" i="330"/>
  <c r="D118" i="330"/>
  <c r="C118" i="330"/>
  <c r="L148" i="330"/>
  <c r="K156" i="330"/>
  <c r="K167" i="330"/>
  <c r="K173" i="330"/>
  <c r="K179" i="330"/>
  <c r="K187" i="330"/>
  <c r="K9" i="330"/>
  <c r="D380" i="330"/>
  <c r="C380" i="330"/>
  <c r="F380" i="330"/>
  <c r="L103" i="330"/>
  <c r="L119" i="330"/>
  <c r="G122" i="330"/>
  <c r="H118" i="330"/>
  <c r="K124" i="330"/>
  <c r="K126" i="330"/>
  <c r="K131" i="330"/>
  <c r="K137" i="330"/>
  <c r="L145" i="330"/>
  <c r="L149" i="330"/>
  <c r="D140" i="330"/>
  <c r="H140" i="330"/>
  <c r="D182" i="330"/>
  <c r="C182" i="330"/>
  <c r="H182" i="330"/>
  <c r="G182" i="330"/>
  <c r="L182" i="330"/>
  <c r="K192" i="330"/>
  <c r="D194" i="330"/>
  <c r="G194" i="330"/>
  <c r="L195" i="330"/>
  <c r="K197" i="330"/>
  <c r="K199" i="330"/>
  <c r="K201" i="330"/>
  <c r="L204" i="330"/>
  <c r="L207" i="330"/>
  <c r="K209" i="330"/>
  <c r="K211" i="330"/>
  <c r="K213" i="330"/>
  <c r="C215" i="330"/>
  <c r="D206" i="330"/>
  <c r="L217" i="330"/>
  <c r="L219" i="330"/>
  <c r="L221" i="330"/>
  <c r="L225" i="330"/>
  <c r="K236" i="330"/>
  <c r="L263" i="330"/>
  <c r="L276" i="330"/>
  <c r="L289" i="330"/>
  <c r="L302" i="330"/>
  <c r="K142" i="330"/>
  <c r="L202" i="330"/>
  <c r="G215" i="330"/>
  <c r="L215" i="330"/>
  <c r="H206" i="330"/>
  <c r="L223" i="330"/>
  <c r="L317" i="330"/>
  <c r="L319" i="330"/>
  <c r="L335" i="330"/>
  <c r="L341" i="330"/>
  <c r="L342" i="330"/>
  <c r="L353" i="330"/>
  <c r="L315" i="330"/>
  <c r="K334" i="330"/>
  <c r="G382" i="330"/>
  <c r="K122" i="330"/>
  <c r="K302" i="331"/>
  <c r="K289" i="331"/>
  <c r="K249" i="331"/>
  <c r="G206" i="331"/>
  <c r="G205" i="331"/>
  <c r="L289" i="331"/>
  <c r="L249" i="331"/>
  <c r="K182" i="331"/>
  <c r="F365" i="331"/>
  <c r="K131" i="331"/>
  <c r="G118" i="331"/>
  <c r="K118" i="331"/>
  <c r="J15" i="331"/>
  <c r="K26" i="331"/>
  <c r="L109" i="331"/>
  <c r="F380" i="331"/>
  <c r="F385" i="331"/>
  <c r="K34" i="331"/>
  <c r="L17" i="331"/>
  <c r="K127" i="331"/>
  <c r="K122" i="331"/>
  <c r="I380" i="331"/>
  <c r="D205" i="331"/>
  <c r="C206" i="331"/>
  <c r="C140" i="331"/>
  <c r="D136" i="331"/>
  <c r="K193" i="331"/>
  <c r="H15" i="331"/>
  <c r="G16" i="331"/>
  <c r="G373" i="331"/>
  <c r="L122" i="331"/>
  <c r="D374" i="331"/>
  <c r="L182" i="331"/>
  <c r="M140" i="331"/>
  <c r="G140" i="331"/>
  <c r="H136" i="331"/>
  <c r="G382" i="331"/>
  <c r="H380" i="331"/>
  <c r="C382" i="331"/>
  <c r="C381" i="331"/>
  <c r="D380" i="331"/>
  <c r="C380" i="331"/>
  <c r="D15" i="331"/>
  <c r="C16" i="331"/>
  <c r="G383" i="331"/>
  <c r="K55" i="331"/>
  <c r="K9" i="331"/>
  <c r="L97" i="331"/>
  <c r="L9" i="331"/>
  <c r="G381" i="330"/>
  <c r="H205" i="330"/>
  <c r="G206" i="330"/>
  <c r="K215" i="330"/>
  <c r="G193" i="330"/>
  <c r="K182" i="330"/>
  <c r="C140" i="330"/>
  <c r="D136" i="330"/>
  <c r="L122" i="330"/>
  <c r="G380" i="330"/>
  <c r="C382" i="330"/>
  <c r="C381" i="330"/>
  <c r="K17" i="330"/>
  <c r="D205" i="330"/>
  <c r="C206" i="330"/>
  <c r="C194" i="330"/>
  <c r="C193" i="330"/>
  <c r="K193" i="330"/>
  <c r="D193" i="330"/>
  <c r="M140" i="330"/>
  <c r="G140" i="330"/>
  <c r="L140" i="330"/>
  <c r="H136" i="330"/>
  <c r="G118" i="330"/>
  <c r="K118" i="330"/>
  <c r="H15" i="330"/>
  <c r="E374" i="330"/>
  <c r="F374" i="330"/>
  <c r="F385" i="330"/>
  <c r="D374" i="330"/>
  <c r="D15" i="330"/>
  <c r="G373" i="330"/>
  <c r="C15" i="330"/>
  <c r="L9" i="330"/>
  <c r="G380" i="331"/>
  <c r="L140" i="331"/>
  <c r="L118" i="331"/>
  <c r="K16" i="331"/>
  <c r="C15" i="331"/>
  <c r="G136" i="331"/>
  <c r="H135" i="331"/>
  <c r="G374" i="331"/>
  <c r="H365" i="331"/>
  <c r="E372" i="331"/>
  <c r="C136" i="331"/>
  <c r="D135" i="331"/>
  <c r="K206" i="331"/>
  <c r="C205" i="331"/>
  <c r="L206" i="331"/>
  <c r="D365" i="331"/>
  <c r="D372" i="331"/>
  <c r="G381" i="331"/>
  <c r="L16" i="331"/>
  <c r="G15" i="331"/>
  <c r="K140" i="331"/>
  <c r="G374" i="330"/>
  <c r="H365" i="330"/>
  <c r="H135" i="330"/>
  <c r="G136" i="330"/>
  <c r="D135" i="330"/>
  <c r="C136" i="330"/>
  <c r="L194" i="330"/>
  <c r="L206" i="330"/>
  <c r="G205" i="330"/>
  <c r="D365" i="330"/>
  <c r="D372" i="330"/>
  <c r="L118" i="330"/>
  <c r="G15" i="330"/>
  <c r="K206" i="330"/>
  <c r="C205" i="330"/>
  <c r="K140" i="330"/>
  <c r="L193" i="330"/>
  <c r="K205" i="331"/>
  <c r="L205" i="331"/>
  <c r="G372" i="331"/>
  <c r="K15" i="331"/>
  <c r="L15" i="331"/>
  <c r="K136" i="331"/>
  <c r="C135" i="331"/>
  <c r="L136" i="331"/>
  <c r="K205" i="330"/>
  <c r="L205" i="330"/>
  <c r="L15" i="330"/>
  <c r="K136" i="330"/>
  <c r="C135" i="330"/>
  <c r="L136" i="330"/>
  <c r="G135" i="330"/>
  <c r="L135" i="330"/>
  <c r="E372" i="330"/>
  <c r="F372" i="330"/>
  <c r="K15" i="330"/>
  <c r="K135" i="331"/>
  <c r="C365" i="331"/>
  <c r="L365" i="331"/>
  <c r="L135" i="331"/>
  <c r="G372" i="330"/>
  <c r="K135" i="330"/>
  <c r="C365" i="330"/>
  <c r="G365" i="330"/>
  <c r="E370" i="330"/>
  <c r="F370" i="330"/>
  <c r="D370" i="331"/>
  <c r="G370" i="331"/>
  <c r="K365" i="330"/>
  <c r="D370" i="330"/>
  <c r="L365" i="330"/>
  <c r="G370" i="330"/>
</calcChain>
</file>

<file path=xl/sharedStrings.xml><?xml version="1.0" encoding="utf-8"?>
<sst xmlns="http://schemas.openxmlformats.org/spreadsheetml/2006/main" count="910" uniqueCount="319">
  <si>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</si>
  <si>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</si>
  <si>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</si>
  <si>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</si>
  <si>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</si>
  <si>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</si>
  <si>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 xml:space="preserve">     Дошкольное образование</t>
  </si>
  <si>
    <t>НАЦИОНАЛЬНАЯ ЭКОНОМИКА - ВСЕГО</t>
  </si>
  <si>
    <t>ОБРАЗОВАНИЕ - ВСЕГО</t>
  </si>
  <si>
    <t>Наименование расходов</t>
  </si>
  <si>
    <t xml:space="preserve">Начальник                                                                            </t>
  </si>
  <si>
    <t>Информация</t>
  </si>
  <si>
    <t>Главные распорядители и получатели средств бюджета</t>
  </si>
  <si>
    <t xml:space="preserve">УАиГ </t>
  </si>
  <si>
    <t>(рублей)</t>
  </si>
  <si>
    <t>Дорожное хозяйство (дорожные фонды)</t>
  </si>
  <si>
    <t>Общее образование</t>
  </si>
  <si>
    <t xml:space="preserve">в том числе:                                      </t>
  </si>
  <si>
    <t>ФАКТ</t>
  </si>
  <si>
    <t>ПЛАН</t>
  </si>
  <si>
    <t>Отклонение</t>
  </si>
  <si>
    <t>Сумма</t>
  </si>
  <si>
    <t>%</t>
  </si>
  <si>
    <t>в том числе:</t>
  </si>
  <si>
    <t xml:space="preserve">в том числе:                                   </t>
  </si>
  <si>
    <t xml:space="preserve">в том числе: </t>
  </si>
  <si>
    <t>У ЖКХ    ЭТи С</t>
  </si>
  <si>
    <t xml:space="preserve">% выполнения плана </t>
  </si>
  <si>
    <t>ЖИЛИЩНО - КОММУНАЛЬНОЕ ХОЗЯЙСТВО - ВСЕГО</t>
  </si>
  <si>
    <t>Жилищное хозяйство</t>
  </si>
  <si>
    <t>Коммунальное хозяйство</t>
  </si>
  <si>
    <t>Отклонение от плана на год</t>
  </si>
  <si>
    <t>ИТОГО ЗА ГОД ПО АДРЕСНОЙ                                         ИНВЕСТИЦИОННОЙ ПРОГРАММЕ</t>
  </si>
  <si>
    <t>Лукина 23-51-32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</si>
  <si>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</si>
  <si>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Реконструкция автомобильной дороги по ул. Пристанционная от Базового проезда до Республиканского центра зимних видов спорта</t>
  </si>
  <si>
    <t xml:space="preserve">УКСиР </t>
  </si>
  <si>
    <t>У ЖКХи Б</t>
  </si>
  <si>
    <t>Строительство третьего транспортного полукольца</t>
  </si>
  <si>
    <t>Реконструкция автомобильной дороги по ул. Гражданская (от кольца по ул. Гражданская до ул. Социалистическая)</t>
  </si>
  <si>
    <t>Реконструкция автомобильной дороги по ул. Пушкина</t>
  </si>
  <si>
    <t>Строительство  автодороги по бульвару Солнечный в микрорайоне "Солнечный" г.Чебоксары</t>
  </si>
  <si>
    <t>Строительство автомобильной дороги по ул. А.Асламаса в 14 мкр г.Чебоксары</t>
  </si>
  <si>
    <t>Строительство отводящего коллектора р.Кайбулка и его притоков от улицы Гагарина до ул. Калинина в городе Чебоксары</t>
  </si>
  <si>
    <t>Строительство средней общеобразовательной школы на 1100 мест в мкр. "Волжский-3" г. Чебоксары</t>
  </si>
  <si>
    <t>Строительство здания дошкольного образовательного учреждения на 160 мест поз. 1.28 в микрорайоне № 1 жилого района "Новый город" в г. Чебоксары</t>
  </si>
  <si>
    <t>Реконструкция магистральных дорог районного значения в районе «Новый город» г.Чебоксары. 1 этап строительства. Реконструкция магистральной дороги районного значения №2 (Марпосадское шоссе) в границах микрорайона №1 жилого района «Новый город». 2 этап строительства. Реконструкция магистральной дороги районного значения №2 (Марпосадское шоссе) на участке от магистральной дороги №1 до транспортной развязки Марпосадское шоссе и пр.Тракторостроителей (включая примыкание). 3 этап строительства. Строительство контактной сети и сооружений троллейбусной линии в жилом районе «Новый город» г.Чебоксары</t>
  </si>
  <si>
    <t>Реконструкция автомобильной дороги по пр. И. Яковлева от Канашского шоссе до кольца пр. 9-ой Пятилетки</t>
  </si>
  <si>
    <t>Строительство детского сада на 220 мест в МКР Соляное г.Чебоксары Чувашской Республики</t>
  </si>
  <si>
    <t>Строительство  дошкольного образовательного учреждения на 240 мест поз.38 в микрорайоне 3 района ул. Б.Хмельницкого г. Чебоксары</t>
  </si>
  <si>
    <t>Строительство дошкольного образовательного учреждения на 250 мест с ясельными группами поз.23 в микрорайоне «Солнечный» (2 этап) г. Чебоксары</t>
  </si>
  <si>
    <t>Строительство дошкольного образовательного учреждения на 150 мест в пос. Сосновка г. Чебоксары</t>
  </si>
  <si>
    <t>Строительство дошкольного образовательного учреждения на 250 мест в микрорайоне №2 жилого района «Новый город» г. Чебоксары</t>
  </si>
  <si>
    <t>Строительство  дошкольного образовательного учреждения на 240 мест поз.23 в микрорайоне 5 района ул. Б.Хмельницкого г. Чебоксары</t>
  </si>
  <si>
    <t>Строительство дошкольного образовательного учреждения на 250 мест поз. 30 в микрорайоне "Университетский-2" г. Чебоксары (II- очередь)</t>
  </si>
  <si>
    <t>Строительство дошкольного образовательного учреждения на 160 мест поз.6 по адресу г. Чебоксары ул. Л.Комсомола, микрорайон ограниченный улицами Эгерский бульвар,   Л.Комсомола, Машиностроительный проезд, речка Малая Кувшинка</t>
  </si>
  <si>
    <t>Строительство дошкольного образовательного учреждения на 240 мест поз.5 в микрорайоне №1 жилого района "Новый город" в г. Чебоксары (вариант 2)</t>
  </si>
  <si>
    <t>Н.Г. Куликова</t>
  </si>
  <si>
    <r>
      <t xml:space="preserve">проектные и изыскательские работы                                                </t>
    </r>
    <r>
      <rPr>
        <b/>
        <i/>
        <sz val="18"/>
        <rFont val="Times New Roman"/>
        <family val="1"/>
        <charset val="204"/>
      </rPr>
      <t xml:space="preserve">    04 09  Ч210374220 414 228 (S78)</t>
    </r>
  </si>
  <si>
    <t>Реконструкция автомобильной дороги по бульвару Электроаппаратчиков, г.Чебоксары</t>
  </si>
  <si>
    <t>Строительство участка автомобильной дороги в микрорайоне "Соляное" от остановки Элеватор возле д. №10 по проезду Соляное до д.11  по ул.Прогрессивная и к детскому саду</t>
  </si>
  <si>
    <t>04 09  Ч210374220 414 228 (S50)</t>
  </si>
  <si>
    <t xml:space="preserve">Строительство автодорог по улицам №1, 2, 3, 4, 5  в микрорайоне "Университетский-2" СЗР г.Чебоксары </t>
  </si>
  <si>
    <t xml:space="preserve">Переселение граждан из ветхого и аварийного жилого фонда </t>
  </si>
  <si>
    <t>Строительство многоквартирного жилого дома по ул. Н.И. Ашмарина г. Чебоксары</t>
  </si>
  <si>
    <t xml:space="preserve">Строительство внутрипоселковых газораспределительных сетей в пос.Октябрьский </t>
  </si>
  <si>
    <t>Строительство внутрипоселковых газораспределительных сетей по адресу: г.Чебоксары,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</si>
  <si>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</si>
  <si>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в пос.Пролетарский</t>
  </si>
  <si>
    <t>Строительство внутрипоселковых газораспределительных сетей в пос.Первомайский</t>
  </si>
  <si>
    <t>Строительство внутрипоселковых газораспределительных сетей в пос.Сосновка</t>
  </si>
  <si>
    <t>07 01 Ц71P2S1599 414 310 (И114-1S)</t>
  </si>
  <si>
    <t>Строительство детского сада на 110 мест  в 14 мкр. в НЮР г. Чебоксары</t>
  </si>
  <si>
    <t>Строительство средней общеобразовательной школы на 1600 ученических мест поз. 1.34 в микрорайоне № 1 жилого района "Новый город" г. Чебоксары</t>
  </si>
  <si>
    <t>Строительство объекта "Средняя общеобразовательная школа на 1100 мест  в 14 мкр. в НЮР" г  Чебоксары</t>
  </si>
  <si>
    <t>проектные и изыскательские работы                                  05 02 А140179136 414 228</t>
  </si>
  <si>
    <t>проектные и изыскательские работы                                  05 02 А140179135 414 228</t>
  </si>
  <si>
    <t>проектные и изыскательские работы                                  05 02 А140179134 414 228</t>
  </si>
  <si>
    <t>проектные и изыскательские работы                                  05 02 А140179133 414 228</t>
  </si>
  <si>
    <t>проектные и изыскательские работы                                  05 02 А140179132 414 228</t>
  </si>
  <si>
    <t>проектные и изыскательские работы                                  05 02 А140179131 414 228</t>
  </si>
  <si>
    <t>проектные и изыскательские работы                                                                     04 12 Ц440371109 414 228</t>
  </si>
  <si>
    <t>проектные и изыскательские работы                                                                                      04 09  Ч210374220 414 228 (S58)</t>
  </si>
  <si>
    <t>проектные и изыскательские работы                                                                                      04 09  Ч210374220 414 228 (S53)</t>
  </si>
  <si>
    <t>проектные и изыскательские работы                                                        04 09  Ч210374220 414 228 (S79)</t>
  </si>
  <si>
    <t>(тыс.руб)</t>
  </si>
  <si>
    <t>07 01 А21F1SA217 414 310 (И90S)</t>
  </si>
  <si>
    <t>07 01 А21F1SA217 414 310 (И90)</t>
  </si>
  <si>
    <t>07 01 А21F1SA218 414 310 (И91S)</t>
  </si>
  <si>
    <t>07 01 А21F1SA218 414 310 (И91)</t>
  </si>
  <si>
    <t>Сбор, удаление отходов и очистка сточных вод</t>
  </si>
  <si>
    <t>Строительство ливневых очистных сооружений в мкр. "Волжский -1, -2" г. Чебоксары в рамках реализации мероприятий по сокращению доли загрязнённых сточных вод</t>
  </si>
  <si>
    <t>ОХРАНА ОКРУЖАЮЩЕЙ СРЕДЫ</t>
  </si>
  <si>
    <t xml:space="preserve"> 04 09 А21F1SА21А 414 310 (И93)</t>
  </si>
  <si>
    <t xml:space="preserve"> 04 09 А21F1SА21А 414 310 (И93S)</t>
  </si>
  <si>
    <t xml:space="preserve"> 04 09 А21F1SА21В 414 310 (И94S)</t>
  </si>
  <si>
    <t xml:space="preserve"> 04 09 А21F1SА21В 414 310 (И94)</t>
  </si>
  <si>
    <t xml:space="preserve"> 04 09 А21F1SА219 414 310 (И92S)</t>
  </si>
  <si>
    <t xml:space="preserve"> 04 09 А21F1SА219 414 310 (И92)</t>
  </si>
  <si>
    <t>проектные и изыскательские работы                                                                                      04 09  Ч2103S4221 414 228 (И140)</t>
  </si>
  <si>
    <t>Благоустройство</t>
  </si>
  <si>
    <t>Строительство городского кладбища № 17 в районе дер.Яуши г.Чебоксары</t>
  </si>
  <si>
    <t>Благоустройство Московской набережной</t>
  </si>
  <si>
    <r>
      <t xml:space="preserve">проектные и изыскательские работы                                           </t>
    </r>
    <r>
      <rPr>
        <b/>
        <i/>
        <sz val="18"/>
        <rFont val="Times New Roman"/>
        <family val="1"/>
        <charset val="204"/>
      </rPr>
      <t xml:space="preserve"> 05 03 А510277470 414 228 (S95)</t>
    </r>
  </si>
  <si>
    <t>проектные и изыскательские работы                                                                                    04 09  Ч210374220 414 228 (S59)</t>
  </si>
  <si>
    <t xml:space="preserve"> технологическое присоединение                                                                           04 09  Ч210374220 414 228 (S59)</t>
  </si>
  <si>
    <t>Строительство перекрестка ул. Цивильская – ул. Николаева, г. Чебоксары</t>
  </si>
  <si>
    <t>проектные и изыскательские работы                                                                                      04 09  Ч210374220 414 228 (S05)</t>
  </si>
  <si>
    <t>04 09  Ч210374220 414 310 (S05)</t>
  </si>
  <si>
    <t>Реконструкция автомобильной дороги по ул. Пархоменко г.Чебоксары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</si>
  <si>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этап.))</t>
  </si>
  <si>
    <t>проектные и изыскательские работы                                                                                    04 09  Ч210374220 414 228 (S111)</t>
  </si>
  <si>
    <t xml:space="preserve"> 04 09  Ч210374220 414 310 (S111)</t>
  </si>
  <si>
    <t>проектные и изыскательские работы                                                                                    04 09  Ч210374220 414 228 (S112)</t>
  </si>
  <si>
    <t xml:space="preserve"> 04 09  Ч210374220 414 310 (S112)</t>
  </si>
  <si>
    <t>Создание комплекса обеспечивающей инфраструктуры туристско-рекреационного кластера "Этническая Чувашия" в Чувашской Республике, в том числе водоснабжения, водоотведения, транспортной инфраструктуры, канализации и очистных сооружений</t>
  </si>
  <si>
    <t>Строительство очистных сооружений водовыпусков на малых реках города Чебоксары</t>
  </si>
  <si>
    <t>05 03 А510277430 414 310 (S16)</t>
  </si>
  <si>
    <t>Приобретение жилья для граждан по решению судов</t>
  </si>
  <si>
    <t>Другие общегосударственные вопросы</t>
  </si>
  <si>
    <t>ОБЩЕГОСУДАРСТВЕННЫЕ ВОПРОСЫ</t>
  </si>
  <si>
    <t>Реконструкция 2-этажного здания под многофункциональный центр по ул. Эльгера, 18 в г. Чебоксары</t>
  </si>
  <si>
    <t>проектные и изыскательские работы                                        01 13 Ч18037А920 414 228 (S72)</t>
  </si>
  <si>
    <t xml:space="preserve"> 01 13 Ч18037А920 414 310 (S72)</t>
  </si>
  <si>
    <t>УАиГ</t>
  </si>
  <si>
    <t>План на 2019 год</t>
  </si>
  <si>
    <t>07 01 Ц71Р251593 414 310 (19-В95-00003)</t>
  </si>
  <si>
    <t>07 01 Ц71Р251593 414 310 (19-В95-00003)(L)</t>
  </si>
  <si>
    <t>07 01 Ц71Р251593 414 310 (19-В95-00003) (И108)</t>
  </si>
  <si>
    <t>07 01 Ц71Р251595 414 310 (19-В95-00005)(L)</t>
  </si>
  <si>
    <t>07 01 Ц71Р251595 414 310 (19-В95-00005) (И110)</t>
  </si>
  <si>
    <t>07 01 Ц71Р251595 414 310 (19-В95-00005)</t>
  </si>
  <si>
    <t>07 01 Ц71Р251596 414 310 (19-В95-00006)(L)</t>
  </si>
  <si>
    <t>07 01 Ц71Р251596 414 310 (19-В95-00006) (И111)</t>
  </si>
  <si>
    <t>07 01 Ц71Р251596 414 310 (19-В95-00006)</t>
  </si>
  <si>
    <t>07 01 Ц71Р251597 414 310 (19-В95-00007)(L)</t>
  </si>
  <si>
    <t>07 01 Ц71Р251597 414 310 (19-В95-00007) (И112)</t>
  </si>
  <si>
    <t>07 01 Ц71Р251597 414 310 (19-В95-00007)</t>
  </si>
  <si>
    <t>07 01 Ц71Р251598 414 310 (19-В95-00008)(L)</t>
  </si>
  <si>
    <t>07 01 Ц71Р251598 414 310 (19-В95-00008) (И113)</t>
  </si>
  <si>
    <t>07 01 Ц71Р251598 414 310 (19-В95-00008)</t>
  </si>
  <si>
    <t>07 01 Ц71Р251599 414 310 (19-В95-00009)(L)</t>
  </si>
  <si>
    <t>07 01 Ц71Р251599 414 310 (19-В95-00009) (И114)</t>
  </si>
  <si>
    <t>07 01 Ц71Р251599 414 310 (19-В95-00009)</t>
  </si>
  <si>
    <t xml:space="preserve"> 07 01 Ц71Р25159А 414 310 (19-В95-00010)(L)</t>
  </si>
  <si>
    <t>07 01 Ц71Р25159А 414 310 (19-В95-00010) (И115)</t>
  </si>
  <si>
    <t>07 01 Ц71Р25159А 414 310 (19-В95-00010)</t>
  </si>
  <si>
    <t>07 01 Ц71Р25159Б 414 310 (19-В95-00011) (L)</t>
  </si>
  <si>
    <t>07 01 Ц71Р25159Б 414 310 (19-В95-00011) (И116)</t>
  </si>
  <si>
    <t>07 01 Ц71Р25159Б 414 310 (19-В95-00011)</t>
  </si>
  <si>
    <t>07 02 Ц74Е155206 414 310 (19-A05-00004) (L)</t>
  </si>
  <si>
    <t>07 02 Ц74Е155206 414 310 (19-А05-00004) (И40)</t>
  </si>
  <si>
    <t xml:space="preserve">07 02 Ц74Е155206 414 310 (19-А05-00004) </t>
  </si>
  <si>
    <t>07 02 Ц74Е15520А 414 310 (19-A05-00005) (L)</t>
  </si>
  <si>
    <t>07 02 Ц74Е15520А 414 310 (19-А05-00005) (И137)</t>
  </si>
  <si>
    <t xml:space="preserve">07 02 Ц74Е15520А 414 310 (19-А05-00005) 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</si>
  <si>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</si>
  <si>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04 12  Ц440371101 414 310</t>
  </si>
  <si>
    <t>осуществление технического надзора                                                                                         04 12 Ц440371109 414 228</t>
  </si>
  <si>
    <t>07 01 Ц7116L1593 414 310 (19-В95-В2018)</t>
  </si>
  <si>
    <t>07 01 Ц7116L1593 414 310 (19-В95-В2018) (И108)</t>
  </si>
  <si>
    <t>07 01 Ц7116L1593 414 310 (19-В95-В2018)(L)</t>
  </si>
  <si>
    <t>07 01 Ц7116L1595 414 310 (19-В95-Г2018)(L)</t>
  </si>
  <si>
    <t>07 01 Ц7116L1595 414 310 (19-В95-Г2018)</t>
  </si>
  <si>
    <t>07 01 Ц7116L1596 414 310 (19-В95-Д2018)</t>
  </si>
  <si>
    <t>07 01 Ц7116L1596 414 310 (19-В95-Д2018)(L)</t>
  </si>
  <si>
    <t>07 01 Ц7116L1596 414 310 (19-В95-Д2018) (И111)</t>
  </si>
  <si>
    <t>07 01 Ц7116L1595 414 310 (19-В95-Г2018) (И110)</t>
  </si>
  <si>
    <t>07 01 Ц7116L1597 414 310 (19-В95-Е2018)(L)</t>
  </si>
  <si>
    <t>07 01 Ц7116L1597 414 310 (19-В95-Е2018) (И112)</t>
  </si>
  <si>
    <t>07 01 Ц7116L1597 414 310 (19-В95-Е2018)</t>
  </si>
  <si>
    <t>07 01 Ц7116L1598 414 310 (19-В95-Ж2018)(L)</t>
  </si>
  <si>
    <t>07 01 Ц7116L1598 414 310 (19-В95-Ж2018) (И113)</t>
  </si>
  <si>
    <t>07 01 Ц7116L1598 414 310 (19-В95-Ж2018)</t>
  </si>
  <si>
    <t>07 01 Ц7116L1599 414 310 (19-В95-З2018)(L)</t>
  </si>
  <si>
    <t>07 01 Ц7116L1599 414 310 (19-В95-З2018) (И114)</t>
  </si>
  <si>
    <t>07 01 Ц7116L1599 414 310 (19-В95-З2018)</t>
  </si>
  <si>
    <t>07 01 Ц7116L159А 414 310 (19-В95-И2018)(L)</t>
  </si>
  <si>
    <t>07 01 Ц7116L159А 414 310 (19-В95-И2018) (И115)</t>
  </si>
  <si>
    <t>07 01 Ц7116L159А 414 310 (19-В95-И2018)</t>
  </si>
  <si>
    <t>07 01 Ц7116L159Б 414 310 (19-В95-К2018)(L)</t>
  </si>
  <si>
    <t>07 01 Ц7116L159Б 414 310 (19-В95-К2018) (И116)</t>
  </si>
  <si>
    <t>07 01 Ц7116L159Б 414 310 (19-В95-К2018)</t>
  </si>
  <si>
    <t>05 01 А210372960 412 310 (S13)</t>
  </si>
  <si>
    <t>07 02 Ц74Е1SA206 414 310 (И82S)</t>
  </si>
  <si>
    <t>07 02 Ц74Е1SA206 414 310 (И82)</t>
  </si>
  <si>
    <t>Реконструкция Московской набережной 5 этап</t>
  </si>
  <si>
    <r>
      <t xml:space="preserve">проектные и изыскательские работы                                           </t>
    </r>
    <r>
      <rPr>
        <b/>
        <i/>
        <sz val="18"/>
        <rFont val="Times New Roman"/>
        <family val="1"/>
        <charset val="204"/>
      </rPr>
      <t xml:space="preserve"> 05 03 А510277470 414 228 (S116)</t>
    </r>
  </si>
  <si>
    <t xml:space="preserve"> 04 09  Ч21R153933 414 310 (19-Е37)</t>
  </si>
  <si>
    <t>технологическое присоединение                                                                                      04 09  Ч210374221 414 228</t>
  </si>
  <si>
    <t>технологическое присоединение                                                                                      04 09  Ч210374220 414 228 (S49)</t>
  </si>
  <si>
    <t>04 09  Ч210374220 414 310 (S113)</t>
  </si>
  <si>
    <t>Строительство парковки напротив д. 66 по ул. Ярославская г. Чебоксары</t>
  </si>
  <si>
    <r>
      <t xml:space="preserve">проектные и изыскательские работы                                                </t>
    </r>
    <r>
      <rPr>
        <b/>
        <i/>
        <sz val="18"/>
        <rFont val="Times New Roman"/>
        <family val="1"/>
        <charset val="204"/>
      </rPr>
      <t xml:space="preserve">    04 09  Ц440371103 414 228</t>
    </r>
  </si>
  <si>
    <t>Строительство транспортной инфраструктуры этноэкологического комплекса "Амазония" г. Чебоксары</t>
  </si>
  <si>
    <t xml:space="preserve">Строительство водопровода от повысительной насосной станции Северо-Западного района г. Чебоксары до дер. Чандрово Чувашской Республики </t>
  </si>
  <si>
    <t>Реконструкция Московской набережной у Свято-Троицкого монастыря</t>
  </si>
  <si>
    <t>Реконструкция Чебоксарского залива и Красной площади</t>
  </si>
  <si>
    <t>Строительство сооружения очистки дождевых стоков центральной части города Чебоксары в рамках реализации мероприятий по сокращению доли загрязнённых сточных вод</t>
  </si>
  <si>
    <t>Строительство парковки по ул. Агакова в районе СОШ в мкр. Волжский-3 г. Чебоксары</t>
  </si>
  <si>
    <t>проектные и изыскательские работы                   07 02 Ц74037520Б 414 228</t>
  </si>
  <si>
    <t>проектные и изыскательские работы                   07 02 Ц74037520А 414 228</t>
  </si>
  <si>
    <r>
      <rPr>
        <b/>
        <i/>
        <sz val="18"/>
        <rFont val="Times New Roman"/>
        <family val="1"/>
        <charset val="204"/>
      </rPr>
      <t xml:space="preserve">проектные и изыскательские работы  </t>
    </r>
    <r>
      <rPr>
        <sz val="18"/>
        <rFont val="Times New Roman"/>
        <family val="1"/>
        <charset val="204"/>
      </rPr>
      <t xml:space="preserve">                   </t>
    </r>
    <r>
      <rPr>
        <b/>
        <i/>
        <sz val="18"/>
        <rFont val="Times New Roman"/>
        <family val="1"/>
        <charset val="204"/>
      </rPr>
      <t xml:space="preserve"> 07 02 Ц740375206 414 228</t>
    </r>
  </si>
  <si>
    <r>
      <t xml:space="preserve">строительно - монтажные работы противооползневых мероприятий                                                   </t>
    </r>
    <r>
      <rPr>
        <b/>
        <i/>
        <sz val="18"/>
        <rFont val="Times New Roman"/>
        <family val="1"/>
        <charset val="204"/>
      </rPr>
      <t xml:space="preserve"> 07 02 Ц740375206 414 310</t>
    </r>
  </si>
  <si>
    <t>проектные и изыскательские работы                                        05 01 А210678320 414 228 (S107)</t>
  </si>
  <si>
    <t>проектные и изыскательские работы                        05 02 А210773010 414 228 (S80)</t>
  </si>
  <si>
    <t>проектные и изыскательские работы                                                    07 01 Ц71167А593 414 228</t>
  </si>
  <si>
    <t>проектные и изыскательские работы                                                    07 01 Ц71167А595 414 228</t>
  </si>
  <si>
    <t>проектные и изыскательские работы                                                    07 01 Ц71167А596 414 228</t>
  </si>
  <si>
    <t>проектные и изыскательские работы                                                    07 01 Ц71167А597 414 228</t>
  </si>
  <si>
    <t>проектные и изыскательские работы                                                    07 01 Ц71167А598 414 228</t>
  </si>
  <si>
    <t>проектные и изыскательские работы                                                    07 01 Ц71167А599 414 228</t>
  </si>
  <si>
    <t>проектные и изыскательские работы                                                                                07 01 Ц71167А59А 414 228</t>
  </si>
  <si>
    <t>проектные и изыскательские работы                                                                                 07 01 Ц71167А59Б 414 228</t>
  </si>
  <si>
    <t>проектные и изыскательские работы                                        07 01 Ц71167А59Е 414 228</t>
  </si>
  <si>
    <t>проектные и изыскательские работы                                                                                    04 09  Ч210374220 414 228 (S110)</t>
  </si>
  <si>
    <t xml:space="preserve"> осуществление технического надзора                                                                            04 09  Ч210374220 414 228 (S110)</t>
  </si>
  <si>
    <t>технологическое присоединение                                                                                    04 09  Ч210374220 414 228 (S110)</t>
  </si>
  <si>
    <t>проектные и изыскательские работы                                                                                    04 09  Ч210374220 414 228 (S51)</t>
  </si>
  <si>
    <t xml:space="preserve"> осуществление технического надзора                                                                            04 09  Ч210374220 414 228 (S51)</t>
  </si>
  <si>
    <t>проектные и изыскательские работы                                                                                      04 09 А21077А219 414 228</t>
  </si>
  <si>
    <t>осуществление технического надзора                                                                                       04 09 А21077А219 414 228</t>
  </si>
  <si>
    <t>технологическое присоединение                                                                                     04 09 А21077А219 414 228</t>
  </si>
  <si>
    <t xml:space="preserve"> 04 09 А21077А219 414 310</t>
  </si>
  <si>
    <t>проектные и изыскательские работы                                         04 09 А21077А21А 414 228</t>
  </si>
  <si>
    <t xml:space="preserve"> 04 09 А21077А21А 414 310</t>
  </si>
  <si>
    <t>проектные и изыскательские работы                                         04 09 А21077А21В 414 228</t>
  </si>
  <si>
    <t xml:space="preserve"> 04 09 А21077А21В 414 310</t>
  </si>
  <si>
    <t>проектные и изыскательские работы                                                    07 01 A21077A217 414 228</t>
  </si>
  <si>
    <t>проектные и изыскательские работы                                                    07 01 A21077A218 414 228</t>
  </si>
  <si>
    <t>07 01 Ц71167А596 414 310</t>
  </si>
  <si>
    <t>07 01 Ц71167А59Б 414 310</t>
  </si>
  <si>
    <t>проектные и изыскательские работы                         04 09  Ч210374220 414 228 (S113)</t>
  </si>
  <si>
    <t>07 01 Ц71P251595 414 310 (И110-1S)</t>
  </si>
  <si>
    <t xml:space="preserve"> 07 01 Ц71Р25159А 414 310 (И115-1S)</t>
  </si>
  <si>
    <t>Строительство сетей наружного освещения</t>
  </si>
  <si>
    <t>Строительство сетей наружного освещения (1-2 этапы строительства)</t>
  </si>
  <si>
    <t>06 02 Ч37G650132 414 310 (19-Д44-89304)</t>
  </si>
  <si>
    <t>06 02 Ч37G650132 414 310 (19-Д44-89304) (И144)</t>
  </si>
  <si>
    <t xml:space="preserve">Строительство автодороги №30 от участка №4 до Московского проспекта в районе Театра оперы и балета (участок №3) в г.Чебоксары. 1 этап. </t>
  </si>
  <si>
    <t>проектные и изыскательские работы                                                                                      04 09  Ч210374220 414 228 (S117)</t>
  </si>
  <si>
    <r>
      <t xml:space="preserve">проектные и изыскательские работы                                   </t>
    </r>
    <r>
      <rPr>
        <b/>
        <i/>
        <sz val="18"/>
        <rFont val="Times New Roman"/>
        <family val="1"/>
        <charset val="204"/>
      </rPr>
      <t>06 02 Ч370170132 414 228</t>
    </r>
  </si>
  <si>
    <r>
      <t xml:space="preserve">осуществление технического надзора                                                        </t>
    </r>
    <r>
      <rPr>
        <b/>
        <i/>
        <sz val="18"/>
        <rFont val="Times New Roman"/>
        <family val="1"/>
        <charset val="204"/>
      </rPr>
      <t xml:space="preserve"> 06 02 Ч370170132 414 228</t>
    </r>
  </si>
  <si>
    <t>06 02 Ч37G650132 414 310 (19-Д44-89304) (L)</t>
  </si>
  <si>
    <r>
      <t xml:space="preserve">проектные и изыскательские работы                                                            </t>
    </r>
    <r>
      <rPr>
        <b/>
        <i/>
        <sz val="18"/>
        <rFont val="Times New Roman"/>
        <family val="1"/>
        <charset val="204"/>
      </rPr>
      <t>06 02 Ч370170133 414 228</t>
    </r>
  </si>
  <si>
    <t xml:space="preserve"> 07 01 Ц71Р251593 414 310 (И108-1)</t>
  </si>
  <si>
    <t xml:space="preserve"> 07 01 Ц71Р251595 414 310 (И110-1)</t>
  </si>
  <si>
    <t xml:space="preserve"> 07 01 Ц71Р251596 414 310 (И111-1)</t>
  </si>
  <si>
    <t xml:space="preserve"> 07 01 Ц71Р251597 414 310 (И112-1)</t>
  </si>
  <si>
    <t xml:space="preserve"> 07 01 Ц71Р251598 414 310 (И113-1)</t>
  </si>
  <si>
    <t xml:space="preserve"> 07 01 Ц71Р251599 414 310 (И114-1)</t>
  </si>
  <si>
    <t>07 01 Ц71Р25159А 414 310 (И115-1)</t>
  </si>
  <si>
    <t>07 01 Ц71Р25159Б 414 310 (И116-1)</t>
  </si>
  <si>
    <t>07 01 Ц71Р2523D 414 310 (19-Д87)</t>
  </si>
  <si>
    <t>07 01 Ц71Р2523D 414 310 (19-Д87) (И161)</t>
  </si>
  <si>
    <t xml:space="preserve">Строительство 2 этажного жилого дома по ул. Сосновская в п. Сосновка </t>
  </si>
  <si>
    <t>07 01 Ц71P251593 414 310 (И108-1S)</t>
  </si>
  <si>
    <t>07 01 Ц71P251596 414 310 (И111-1S)</t>
  </si>
  <si>
    <t>07 01 Ц71P251597 414 310 (И112-1S)</t>
  </si>
  <si>
    <t>07 01 Ц71P251598 414 310 (И113-1S)</t>
  </si>
  <si>
    <t>07 01 Ц71Р2523D 414 310 (19-Д87) (L)</t>
  </si>
  <si>
    <t>Строительство дошкольного образовательного учреждения в микрорайоне Альгешево</t>
  </si>
  <si>
    <t>проектные и изыскательские работы                                        07 01 Ц71167А59Н 414 228</t>
  </si>
  <si>
    <t>Строительство дошкольного образовательного учреждения в микрорайоне Благовещенский</t>
  </si>
  <si>
    <t>проектные и изыскательские работы                                        07 01 Ц71167А59П 414 228</t>
  </si>
  <si>
    <t>Общеобразовательная школа поз.37 в мкр. 3 района «Садовый» г. Чебоксары Чувашской Республики</t>
  </si>
  <si>
    <t>проектные и изыскательские работы                   07 02 Ц740375209 414 228</t>
  </si>
  <si>
    <t>07 01 Ц71Р25159Б 414 310 (И116-1S)</t>
  </si>
  <si>
    <t>04 12 Ц4403L3840 414 310 (19-Д76-04342) (L)</t>
  </si>
  <si>
    <t>04 12 Ц4403L3840 414 310 (19-Д76-04342) (И131)</t>
  </si>
  <si>
    <t>04 12 Ц4403L3840 414 310 (19-Д76-04342)</t>
  </si>
  <si>
    <t xml:space="preserve"> 04 09  Ч21R153933 414 310 (И139)</t>
  </si>
  <si>
    <t>04 09  Ч210374220 414 310 (S110)</t>
  </si>
  <si>
    <t>04 09  Ч210374220 414 310 (S51)</t>
  </si>
  <si>
    <t>проектные и изыскательские работы                                              05 03 А510277430 414 228 (S16)</t>
  </si>
  <si>
    <t>проектные и изыскательские работы                               05 02 А130374460 414 228 (S81)</t>
  </si>
  <si>
    <t>проектные и изыскательские работы                                     05 02 А130374460 414 228 (S98)</t>
  </si>
  <si>
    <t>05 01 А210678320 414 310</t>
  </si>
  <si>
    <t>УЖКХЭТИС</t>
  </si>
  <si>
    <t xml:space="preserve">УО </t>
  </si>
  <si>
    <t xml:space="preserve"> 04 09  Ч21R153933 414 310 (И139S)</t>
  </si>
  <si>
    <t>04 09  Ч21R153933 414 310  (И139S)</t>
  </si>
  <si>
    <t>04 09  Ч21R153933 414 310 (И139S)</t>
  </si>
  <si>
    <t>проектные и изыскательские работы                                         04 09 А21077А21Б 414 228</t>
  </si>
  <si>
    <t xml:space="preserve"> 04 09 А21F15021Б 414 310 (19-Г52-69314)</t>
  </si>
  <si>
    <t xml:space="preserve"> 04 09 А21F15021Б 414 310 (19-Г52-69314) (И123)</t>
  </si>
  <si>
    <t xml:space="preserve"> 04 09 А21F15021Б 414 310 (19-Г52-69314) (L)</t>
  </si>
  <si>
    <t>05 02 А13G552431 414 310 (19-Д43-89303) (L)</t>
  </si>
  <si>
    <t>05 02 А13G552431 414 310 (19-Д43-89303) (И141)</t>
  </si>
  <si>
    <t>05 02 А13G552431 414 310 (19-Д43-89303)</t>
  </si>
  <si>
    <t>07 01 A21077A218 414 310</t>
  </si>
  <si>
    <t>Реконструкция Лапсарского проезда со строительством подъеза к д. 65 по Лапсарскому проезду г. Чебоксары</t>
  </si>
  <si>
    <t xml:space="preserve">У ЖКХиБ    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</si>
  <si>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              07 01 Ц71Р251593 414 310, 340 (И108-1)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</si>
  <si>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07 01 Ц71P251593 414 310, 340 (И108-1S)</t>
  </si>
  <si>
    <t>оборудование (монтируемое и не монтируемое), мебель, материальные запасы и иное имущество по сметной стоимостии                                                                              07 01 А21F1SA218 414 310, 340 (И91S)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</si>
  <si>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07 01 А21F1SA218 414 310, 340 (И91)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</si>
  <si>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07 01 А21F1SA217 414 310, 340 (И90S)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</si>
  <si>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07 01 А21F1SA217 414 310, 340 (И90)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</si>
  <si>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        07 01 Ц71Р251595 414 310, 340 (И110-1)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</si>
  <si>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   07 01 Ц71P251595 414 310, 340 (И110-1S)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</si>
  <si>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        07 01 Ц71P251596 414 310, 340 (И111-1S)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</si>
  <si>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       07 01 Ц71Р251596 414 310, 340 (И111-1)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</si>
  <si>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    07 01 Ц71P251597 414 310, 340 (И112-1S)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</si>
  <si>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         07 01 Ц71Р251597 414 310, 340 (И112-1)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</si>
  <si>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07 01 Ц71P251598 414 310, 340 (И113-1S)</t>
  </si>
  <si>
    <t xml:space="preserve"> 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      07 01 Ц71Р251598 414 310, 340 (И113-1)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</si>
  <si>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      07 01 Ц71P251599 414 310, 340 (И114-1S)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</si>
  <si>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      07 01 Ц71Р251599 414 310, 340 (И114-1)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</si>
  <si>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        07 01 Ц71Р25159А 414 310, 340 (И115-1S)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</si>
  <si>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    07 01 Ц71Р25159А 414 310, 340 (И115-1)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</si>
  <si>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        07 01 Ц71Р25159Б 414 310, 340 (И116-1S)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</si>
  <si>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              07 01 Ц71Р25159Б 414 310, 340 (И116-1)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</si>
  <si>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     07 02 Ц74Е1SA206 414 310, 340 (И82S)</t>
  </si>
  <si>
    <t>оборудование (монтируемое и не монтируемое), мебель, материальные запасы и иное имущество по сметной стоимости                                                                                         07 02 Ц74Е1SA206 414 310, 340 (И82)</t>
  </si>
  <si>
    <t>07 01 A21077A217 414 310</t>
  </si>
  <si>
    <t>об исполнении инвестиционной программы г.Чебоксары за 2019 год</t>
  </si>
  <si>
    <t>Кассовые расходы за 2019 год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</si>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</sst>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0" fontId="7" fillId="2" borderId="0" xfId="0" applyFont="1" applyFill="1"/>
    <xf numFmtId="0" fontId="0" fillId="0" borderId="0" xfId="0" applyFill="1"/>
    <xf numFmtId="165" fontId="5" fillId="0" borderId="0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12" fillId="0" borderId="1" xfId="0" applyFont="1" applyFill="1" applyBorder="1" applyAlignment="1">
      <alignment horizontal="left" vertical="center" wrapText="1" indent="2"/>
    </xf>
    <xf numFmtId="0" fontId="4" fillId="0" borderId="1" xfId="0" applyFont="1" applyFill="1" applyBorder="1" applyAlignment="1">
      <alignment horizontal="left" vertical="center" wrapText="1" indent="2"/>
    </xf>
    <xf numFmtId="0" fontId="5" fillId="2" borderId="0" xfId="0" applyFont="1" applyFill="1"/>
    <xf numFmtId="4" fontId="13" fillId="2" borderId="0" xfId="0" applyNumberFormat="1" applyFont="1" applyFill="1"/>
    <xf numFmtId="0" fontId="15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left" vertical="top" wrapText="1" indent="2"/>
    </xf>
    <xf numFmtId="49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top" wrapText="1" indent="2"/>
    </xf>
    <xf numFmtId="0" fontId="1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left" vertical="center" wrapText="1" indent="2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4" fontId="11" fillId="2" borderId="1" xfId="0" applyNumberFormat="1" applyFont="1" applyFill="1" applyBorder="1" applyAlignment="1">
      <alignment horizontal="center" vertical="center"/>
    </xf>
    <xf numFmtId="4" fontId="5" fillId="2" borderId="0" xfId="0" applyNumberFormat="1" applyFont="1" applyFill="1"/>
    <xf numFmtId="165" fontId="18" fillId="4" borderId="1" xfId="0" applyNumberFormat="1" applyFont="1" applyFill="1" applyBorder="1" applyAlignment="1">
      <alignment horizontal="right" vertical="center"/>
    </xf>
    <xf numFmtId="165" fontId="14" fillId="2" borderId="1" xfId="0" applyNumberFormat="1" applyFont="1" applyFill="1" applyBorder="1" applyAlignment="1">
      <alignment horizontal="right" vertical="center"/>
    </xf>
    <xf numFmtId="165" fontId="14" fillId="0" borderId="1" xfId="0" applyNumberFormat="1" applyFont="1" applyFill="1" applyBorder="1" applyAlignment="1">
      <alignment horizontal="right" vertical="center"/>
    </xf>
    <xf numFmtId="165" fontId="18" fillId="2" borderId="1" xfId="0" applyNumberFormat="1" applyFont="1" applyFill="1" applyBorder="1" applyAlignment="1">
      <alignment horizontal="right" vertical="center"/>
    </xf>
    <xf numFmtId="165" fontId="18" fillId="0" borderId="1" xfId="0" applyNumberFormat="1" applyFont="1" applyFill="1" applyBorder="1" applyAlignment="1">
      <alignment horizontal="right" vertical="center"/>
    </xf>
    <xf numFmtId="165" fontId="14" fillId="4" borderId="1" xfId="0" applyNumberFormat="1" applyFont="1" applyFill="1" applyBorder="1" applyAlignment="1">
      <alignment horizontal="right" vertical="center"/>
    </xf>
    <xf numFmtId="165" fontId="18" fillId="3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164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4" fontId="18" fillId="4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8" fillId="2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/>
    </xf>
    <xf numFmtId="2" fontId="13" fillId="2" borderId="1" xfId="0" applyNumberFormat="1" applyFont="1" applyFill="1" applyBorder="1"/>
    <xf numFmtId="2" fontId="13" fillId="2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left" vertical="center" wrapText="1" indent="2"/>
    </xf>
    <xf numFmtId="0" fontId="20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horizontal="left" vertical="top" wrapText="1" indent="2"/>
    </xf>
    <xf numFmtId="0" fontId="12" fillId="0" borderId="1" xfId="0" applyFont="1" applyFill="1" applyBorder="1" applyAlignment="1">
      <alignment horizontal="left" vertical="top" wrapText="1" indent="2"/>
    </xf>
    <xf numFmtId="165" fontId="14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65" fontId="21" fillId="4" borderId="1" xfId="0" applyNumberFormat="1" applyFont="1" applyFill="1" applyBorder="1" applyAlignment="1">
      <alignment horizontal="right" vertical="center"/>
    </xf>
    <xf numFmtId="165" fontId="22" fillId="2" borderId="1" xfId="0" applyNumberFormat="1" applyFont="1" applyFill="1" applyBorder="1" applyAlignment="1">
      <alignment horizontal="right" vertical="center"/>
    </xf>
    <xf numFmtId="165" fontId="21" fillId="0" borderId="1" xfId="0" applyNumberFormat="1" applyFont="1" applyFill="1" applyBorder="1" applyAlignment="1">
      <alignment horizontal="right" vertical="center"/>
    </xf>
    <xf numFmtId="165" fontId="22" fillId="0" borderId="1" xfId="0" applyNumberFormat="1" applyFont="1" applyFill="1" applyBorder="1" applyAlignment="1">
      <alignment horizontal="right" vertical="center"/>
    </xf>
    <xf numFmtId="165" fontId="21" fillId="2" borderId="1" xfId="0" applyNumberFormat="1" applyFont="1" applyFill="1" applyBorder="1" applyAlignment="1">
      <alignment horizontal="right" vertical="center"/>
    </xf>
    <xf numFmtId="165" fontId="2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 indent="2"/>
    </xf>
    <xf numFmtId="0" fontId="11" fillId="4" borderId="1" xfId="0" applyFont="1" applyFill="1" applyBorder="1" applyAlignment="1">
      <alignment horizontal="center" vertical="top" wrapText="1"/>
    </xf>
    <xf numFmtId="4" fontId="14" fillId="4" borderId="1" xfId="0" applyNumberFormat="1" applyFont="1" applyFill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165" fontId="14" fillId="0" borderId="9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top" wrapText="1"/>
    </xf>
    <xf numFmtId="165" fontId="22" fillId="4" borderId="1" xfId="0" applyNumberFormat="1" applyFont="1" applyFill="1" applyBorder="1" applyAlignment="1">
      <alignment horizontal="right" vertical="center"/>
    </xf>
    <xf numFmtId="165" fontId="21" fillId="3" borderId="1" xfId="0" applyNumberFormat="1" applyFont="1" applyFill="1" applyBorder="1" applyAlignment="1">
      <alignment horizontal="right" vertical="center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 vertical="top" wrapText="1" indent="2"/>
    </xf>
    <xf numFmtId="4" fontId="25" fillId="2" borderId="0" xfId="0" applyNumberFormat="1" applyFont="1" applyFill="1"/>
    <xf numFmtId="0" fontId="0" fillId="2" borderId="1" xfId="0" applyFill="1" applyBorder="1"/>
    <xf numFmtId="0" fontId="24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25" fillId="2" borderId="0" xfId="0" applyFont="1" applyFill="1"/>
    <xf numFmtId="4" fontId="4" fillId="2" borderId="1" xfId="0" applyNumberFormat="1" applyFont="1" applyFill="1" applyBorder="1" applyAlignment="1">
      <alignment horizontal="left" indent="2"/>
    </xf>
    <xf numFmtId="2" fontId="4" fillId="2" borderId="1" xfId="0" applyNumberFormat="1" applyFont="1" applyFill="1" applyBorder="1" applyAlignment="1">
      <alignment horizontal="left" indent="2"/>
    </xf>
    <xf numFmtId="0" fontId="25" fillId="2" borderId="0" xfId="0" applyFont="1" applyFill="1" applyBorder="1"/>
    <xf numFmtId="165" fontId="14" fillId="2" borderId="0" xfId="0" applyNumberFormat="1" applyFont="1" applyFill="1" applyBorder="1"/>
    <xf numFmtId="4" fontId="25" fillId="2" borderId="0" xfId="0" applyNumberFormat="1" applyFont="1" applyFill="1" applyBorder="1"/>
    <xf numFmtId="165" fontId="24" fillId="2" borderId="0" xfId="0" applyNumberFormat="1" applyFont="1" applyFill="1" applyBorder="1"/>
    <xf numFmtId="4" fontId="14" fillId="2" borderId="0" xfId="0" applyNumberFormat="1" applyFont="1" applyFill="1"/>
    <xf numFmtId="0" fontId="4" fillId="0" borderId="3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1" fillId="2" borderId="0" xfId="0" applyNumberFormat="1" applyFont="1" applyFill="1"/>
    <xf numFmtId="165" fontId="22" fillId="2" borderId="1" xfId="0" applyNumberFormat="1" applyFont="1" applyFill="1" applyBorder="1"/>
    <xf numFmtId="164" fontId="22" fillId="2" borderId="1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horizontal="left" vertical="center" wrapText="1" indent="1"/>
    </xf>
    <xf numFmtId="0" fontId="14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6"/>
  <sheetViews>
    <sheetView showZeros="0" tabSelected="1" view="pageBreakPreview" topLeftCell="A121" zoomScale="55" zoomScaleNormal="40" zoomScaleSheetLayoutView="55" workbookViewId="0">
      <selection activeCell="J128" sqref="J128"/>
    </sheetView>
  </sheetViews>
  <sheetFormatPr defaultColWidth="9.21875" defaultRowHeight="13.2" x14ac:dyDescent="0.25"/>
  <cols>
    <col min="1" max="1" width="76.5546875" style="1" customWidth="1"/>
    <col min="2" max="2" width="13.77734375" style="1" customWidth="1"/>
    <col min="3" max="3" width="30.21875" style="1" customWidth="1"/>
    <col min="4" max="4" width="29.88671875" style="1" customWidth="1"/>
    <col min="5" max="5" width="27" style="1" customWidth="1"/>
    <col min="6" max="6" width="26.88671875" style="1" customWidth="1"/>
    <col min="7" max="7" width="30.88671875" style="1" customWidth="1"/>
    <col min="8" max="8" width="30.33203125" style="1" customWidth="1"/>
    <col min="9" max="9" width="27" style="1" customWidth="1"/>
    <col min="10" max="10" width="27.33203125" style="1" customWidth="1"/>
    <col min="11" max="11" width="31.21875" style="1" customWidth="1"/>
    <col min="12" max="12" width="11.5546875" style="1" customWidth="1"/>
    <col min="13" max="13" width="3.5546875" style="1" customWidth="1"/>
    <col min="14" max="14" width="4.5546875" style="1" customWidth="1"/>
    <col min="15" max="16384" width="9.21875" style="1"/>
  </cols>
  <sheetData>
    <row r="1" spans="1:28" ht="24.6" customHeight="1" x14ac:dyDescent="0.25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28" ht="37.5" customHeight="1" x14ac:dyDescent="0.25">
      <c r="A2" s="126" t="s">
        <v>316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28" ht="39.6" customHeight="1" x14ac:dyDescent="0.25">
      <c r="A3" s="48"/>
      <c r="B3" s="48"/>
      <c r="C3" s="48"/>
      <c r="D3" s="48"/>
      <c r="E3" s="48"/>
      <c r="F3" s="48"/>
      <c r="G3" s="49"/>
      <c r="H3" s="49"/>
      <c r="I3" s="49"/>
      <c r="J3" s="49"/>
      <c r="K3" s="49"/>
      <c r="L3" s="7"/>
      <c r="M3" s="2"/>
      <c r="N3" s="2"/>
    </row>
    <row r="4" spans="1:28" ht="27" customHeight="1" x14ac:dyDescent="0.45">
      <c r="A4" s="127" t="s">
        <v>14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36" customHeight="1" x14ac:dyDescent="0.25">
      <c r="A5" s="128" t="s">
        <v>9</v>
      </c>
      <c r="B5" s="129" t="s">
        <v>12</v>
      </c>
      <c r="C5" s="132" t="s">
        <v>125</v>
      </c>
      <c r="D5" s="132"/>
      <c r="E5" s="132"/>
      <c r="F5" s="132"/>
      <c r="G5" s="133" t="s">
        <v>317</v>
      </c>
      <c r="H5" s="134"/>
      <c r="I5" s="134"/>
      <c r="J5" s="135"/>
      <c r="K5" s="136" t="s">
        <v>31</v>
      </c>
      <c r="L5" s="139" t="s">
        <v>27</v>
      </c>
    </row>
    <row r="6" spans="1:28" ht="25.5" customHeight="1" x14ac:dyDescent="0.25">
      <c r="A6" s="128"/>
      <c r="B6" s="130"/>
      <c r="C6" s="132" t="s">
        <v>1</v>
      </c>
      <c r="D6" s="132" t="s">
        <v>2</v>
      </c>
      <c r="E6" s="132"/>
      <c r="F6" s="132"/>
      <c r="G6" s="132" t="s">
        <v>1</v>
      </c>
      <c r="H6" s="142" t="s">
        <v>2</v>
      </c>
      <c r="I6" s="143"/>
      <c r="J6" s="144"/>
      <c r="K6" s="137"/>
      <c r="L6" s="140"/>
    </row>
    <row r="7" spans="1:28" ht="31.5" customHeight="1" x14ac:dyDescent="0.25">
      <c r="A7" s="128"/>
      <c r="B7" s="131"/>
      <c r="C7" s="132"/>
      <c r="D7" s="116" t="s">
        <v>3</v>
      </c>
      <c r="E7" s="116" t="s">
        <v>4</v>
      </c>
      <c r="F7" s="116" t="s">
        <v>5</v>
      </c>
      <c r="G7" s="132"/>
      <c r="H7" s="116" t="s">
        <v>3</v>
      </c>
      <c r="I7" s="116" t="s">
        <v>4</v>
      </c>
      <c r="J7" s="116" t="s">
        <v>5</v>
      </c>
      <c r="K7" s="138"/>
      <c r="L7" s="141"/>
    </row>
    <row r="8" spans="1:28" ht="24" customHeight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28" ht="37.799999999999997" customHeight="1" x14ac:dyDescent="0.25">
      <c r="A9" s="43" t="s">
        <v>120</v>
      </c>
      <c r="B9" s="44"/>
      <c r="C9" s="65">
        <f>C10</f>
        <v>5616767</v>
      </c>
      <c r="D9" s="65">
        <f t="shared" ref="D9:J10" si="0">D10</f>
        <v>0</v>
      </c>
      <c r="E9" s="65">
        <f t="shared" si="0"/>
        <v>0</v>
      </c>
      <c r="F9" s="65">
        <f t="shared" si="0"/>
        <v>5616767</v>
      </c>
      <c r="G9" s="65">
        <f t="shared" si="0"/>
        <v>4395853.4000000004</v>
      </c>
      <c r="H9" s="65">
        <f t="shared" si="0"/>
        <v>0</v>
      </c>
      <c r="I9" s="65">
        <f t="shared" si="0"/>
        <v>0</v>
      </c>
      <c r="J9" s="65">
        <f t="shared" si="0"/>
        <v>4395853.4000000004</v>
      </c>
      <c r="K9" s="65">
        <f>C9-G9</f>
        <v>1220913.5999999996</v>
      </c>
      <c r="L9" s="59">
        <f>G9/C9*100</f>
        <v>78.26305417333495</v>
      </c>
    </row>
    <row r="10" spans="1:28" ht="37.799999999999997" customHeight="1" x14ac:dyDescent="0.25">
      <c r="A10" s="97" t="s">
        <v>119</v>
      </c>
      <c r="B10" s="8"/>
      <c r="C10" s="66">
        <f>D10+E10+F10</f>
        <v>5616767</v>
      </c>
      <c r="D10" s="66">
        <f>D11</f>
        <v>0</v>
      </c>
      <c r="E10" s="66">
        <f>E11</f>
        <v>0</v>
      </c>
      <c r="F10" s="66">
        <f>F11</f>
        <v>5616767</v>
      </c>
      <c r="G10" s="66">
        <f>H10+I10+J10</f>
        <v>4395853.4000000004</v>
      </c>
      <c r="H10" s="66">
        <f t="shared" si="0"/>
        <v>0</v>
      </c>
      <c r="I10" s="66">
        <f t="shared" si="0"/>
        <v>0</v>
      </c>
      <c r="J10" s="66">
        <f t="shared" si="0"/>
        <v>4395853.4000000004</v>
      </c>
      <c r="K10" s="69">
        <f t="shared" ref="K10:K110" si="1">C10-G10</f>
        <v>1220913.5999999996</v>
      </c>
      <c r="L10" s="56">
        <f>G10/C10*100</f>
        <v>78.26305417333495</v>
      </c>
    </row>
    <row r="11" spans="1:28" ht="68.400000000000006" x14ac:dyDescent="0.25">
      <c r="A11" s="45" t="s">
        <v>121</v>
      </c>
      <c r="B11" s="24" t="s">
        <v>13</v>
      </c>
      <c r="C11" s="66">
        <f>D11+E11+F11</f>
        <v>5616767</v>
      </c>
      <c r="D11" s="66">
        <f>D13+D14</f>
        <v>0</v>
      </c>
      <c r="E11" s="66">
        <f t="shared" ref="E11:F11" si="2">E13+E14</f>
        <v>0</v>
      </c>
      <c r="F11" s="67">
        <f t="shared" si="2"/>
        <v>5616767</v>
      </c>
      <c r="G11" s="66">
        <f>H11+I11+J11</f>
        <v>4395853.4000000004</v>
      </c>
      <c r="H11" s="66">
        <f>H13+H14</f>
        <v>0</v>
      </c>
      <c r="I11" s="66">
        <f t="shared" ref="I11:J11" si="3">I13+I14</f>
        <v>0</v>
      </c>
      <c r="J11" s="67">
        <f t="shared" si="3"/>
        <v>4395853.4000000004</v>
      </c>
      <c r="K11" s="67">
        <f t="shared" si="1"/>
        <v>1220913.5999999996</v>
      </c>
      <c r="L11" s="56">
        <f>G11/C11*100</f>
        <v>78.26305417333495</v>
      </c>
    </row>
    <row r="12" spans="1:28" ht="24" customHeight="1" x14ac:dyDescent="0.25">
      <c r="A12" s="42" t="s">
        <v>23</v>
      </c>
      <c r="B12" s="8"/>
      <c r="C12" s="66">
        <f t="shared" ref="C12:C14" si="4">D12+E12+F12</f>
        <v>0</v>
      </c>
      <c r="D12" s="66"/>
      <c r="E12" s="66"/>
      <c r="F12" s="66"/>
      <c r="G12" s="66">
        <f t="shared" ref="G12:G14" si="5">H12+I12+J12</f>
        <v>0</v>
      </c>
      <c r="H12" s="66"/>
      <c r="I12" s="66"/>
      <c r="J12" s="66"/>
      <c r="K12" s="67">
        <f t="shared" si="1"/>
        <v>0</v>
      </c>
      <c r="L12" s="56"/>
    </row>
    <row r="13" spans="1:28" ht="44.4" x14ac:dyDescent="0.25">
      <c r="A13" s="76" t="s">
        <v>122</v>
      </c>
      <c r="B13" s="8">
        <v>909</v>
      </c>
      <c r="C13" s="66">
        <f t="shared" si="4"/>
        <v>254490</v>
      </c>
      <c r="D13" s="66"/>
      <c r="E13" s="66"/>
      <c r="F13" s="66">
        <v>254490</v>
      </c>
      <c r="G13" s="66">
        <f t="shared" si="5"/>
        <v>254490</v>
      </c>
      <c r="H13" s="66"/>
      <c r="I13" s="67"/>
      <c r="J13" s="67">
        <v>254490</v>
      </c>
      <c r="K13" s="67">
        <f t="shared" si="1"/>
        <v>0</v>
      </c>
      <c r="L13" s="56">
        <f t="shared" ref="L13:L14" si="6">G13/C13*100</f>
        <v>100</v>
      </c>
    </row>
    <row r="14" spans="1:28" ht="28.2" x14ac:dyDescent="0.25">
      <c r="A14" s="76" t="s">
        <v>123</v>
      </c>
      <c r="B14" s="8">
        <v>909</v>
      </c>
      <c r="C14" s="66">
        <f t="shared" si="4"/>
        <v>5362277</v>
      </c>
      <c r="D14" s="66"/>
      <c r="E14" s="66"/>
      <c r="F14" s="66">
        <v>5362277</v>
      </c>
      <c r="G14" s="66">
        <f t="shared" si="5"/>
        <v>4141363.4</v>
      </c>
      <c r="H14" s="66"/>
      <c r="I14" s="67"/>
      <c r="J14" s="67">
        <v>4141363.4</v>
      </c>
      <c r="K14" s="67">
        <f t="shared" si="1"/>
        <v>1220913.6000000001</v>
      </c>
      <c r="L14" s="56">
        <f t="shared" si="6"/>
        <v>77.231433586888556</v>
      </c>
    </row>
    <row r="15" spans="1:28" ht="36" customHeight="1" x14ac:dyDescent="0.25">
      <c r="A15" s="19" t="s">
        <v>7</v>
      </c>
      <c r="B15" s="25"/>
      <c r="C15" s="65">
        <f t="shared" ref="C15:J15" si="7">C16+C118</f>
        <v>1500892230.1900001</v>
      </c>
      <c r="D15" s="65">
        <f t="shared" si="7"/>
        <v>922148186</v>
      </c>
      <c r="E15" s="65">
        <f t="shared" si="7"/>
        <v>400465179.81</v>
      </c>
      <c r="F15" s="65">
        <f t="shared" si="7"/>
        <v>178278864.38</v>
      </c>
      <c r="G15" s="65">
        <f t="shared" si="7"/>
        <v>1349640560.5300002</v>
      </c>
      <c r="H15" s="65">
        <f t="shared" si="7"/>
        <v>836838041.72000003</v>
      </c>
      <c r="I15" s="65">
        <f t="shared" si="7"/>
        <v>369297602.38000005</v>
      </c>
      <c r="J15" s="65">
        <f t="shared" si="7"/>
        <v>143504916.43000001</v>
      </c>
      <c r="K15" s="65">
        <f t="shared" si="1"/>
        <v>151251669.65999985</v>
      </c>
      <c r="L15" s="60">
        <f>G15/C15*100</f>
        <v>89.92254962630777</v>
      </c>
    </row>
    <row r="16" spans="1:28" ht="40.200000000000003" customHeight="1" x14ac:dyDescent="0.25">
      <c r="A16" s="20" t="s">
        <v>15</v>
      </c>
      <c r="B16" s="26"/>
      <c r="C16" s="68">
        <f>D16+E16+F16</f>
        <v>958969283.38</v>
      </c>
      <c r="D16" s="68">
        <f>D17+D26+D34+D39+D44+D48+D52+D55+D58+D61+D64+D68+D71+D74+D77+D81+D85+D89+D97+D103+D109+D115</f>
        <v>422148186</v>
      </c>
      <c r="E16" s="68">
        <f>E17+E26+E34+E39+E44+E48+E52+E55+E58+E61+E64+E68+E71+E74+E77+E81+E85+E89+E97+E103+E109+E115</f>
        <v>384507733</v>
      </c>
      <c r="F16" s="68">
        <f>F17+F26+F34+F39+F44+F48+F52+F55+F58+F61+F64+F68+F71+F74+F77+F81+F85+F89+F97+F103+F109+F115</f>
        <v>152313364.38</v>
      </c>
      <c r="G16" s="69">
        <f>H16+I16+J16</f>
        <v>820284210.05000007</v>
      </c>
      <c r="H16" s="68">
        <f>H17+H26+H34+H39+H44+H48+H52+H55+H58+H61+H64+H68+H71+H74+H77+H81+H85+H89+H97+H103+H109+H115</f>
        <v>348111169.68000007</v>
      </c>
      <c r="I16" s="68">
        <f>I17+I26+I34+I39+I44+I48+I52+I55+I58+I61+I64+I68+I71+I74+I77+I81+I85+I89+I97+I103+I109+I115</f>
        <v>353699936.24000007</v>
      </c>
      <c r="J16" s="68">
        <f>J17+J26+J34+J39+J44+J48+J52+J55+J58+J61+J64+J68+J71+J74+J77+J81+J85+J89+J97+J103+J109+J115</f>
        <v>118473104.13</v>
      </c>
      <c r="K16" s="69">
        <f t="shared" si="1"/>
        <v>138685073.32999992</v>
      </c>
      <c r="L16" s="57">
        <f>G16/C16*100</f>
        <v>85.538110997550604</v>
      </c>
    </row>
    <row r="17" spans="1:12" ht="196.2" customHeight="1" x14ac:dyDescent="0.25">
      <c r="A17" s="36" t="s">
        <v>110</v>
      </c>
      <c r="B17" s="30" t="s">
        <v>37</v>
      </c>
      <c r="C17" s="67">
        <f>D17+E17+F17</f>
        <v>301900326.17000002</v>
      </c>
      <c r="D17" s="67">
        <f>D19+D20+D21+D22+D23+D24+D25</f>
        <v>149362408</v>
      </c>
      <c r="E17" s="67">
        <f t="shared" ref="E17:F17" si="8">E19+E20+E21+E22+E23+E24+E25</f>
        <v>119503600</v>
      </c>
      <c r="F17" s="67">
        <f t="shared" si="8"/>
        <v>33034318.170000002</v>
      </c>
      <c r="G17" s="67">
        <f t="shared" ref="G17:G61" si="9">H17+I17+J17</f>
        <v>299965566.87</v>
      </c>
      <c r="H17" s="67">
        <f>H19+H20+H21+H22+H23+H24+H25</f>
        <v>149362408</v>
      </c>
      <c r="I17" s="67">
        <f t="shared" ref="I17" si="10">I19+I20+I21+I22+I23+I24+I25</f>
        <v>119503600</v>
      </c>
      <c r="J17" s="67">
        <f>J19+J20+J21+J22+J23+J24+J25</f>
        <v>31099558.870000001</v>
      </c>
      <c r="K17" s="67">
        <f t="shared" si="1"/>
        <v>1934759.3000000119</v>
      </c>
      <c r="L17" s="55">
        <f>G17/C17*100</f>
        <v>99.359139711922481</v>
      </c>
    </row>
    <row r="18" spans="1:12" ht="28.2" x14ac:dyDescent="0.25">
      <c r="A18" s="33" t="s">
        <v>23</v>
      </c>
      <c r="B18" s="30"/>
      <c r="C18" s="67"/>
      <c r="D18" s="67"/>
      <c r="E18" s="67"/>
      <c r="F18" s="67"/>
      <c r="G18" s="67"/>
      <c r="H18" s="67"/>
      <c r="I18" s="67">
        <f>I25+I33+I38+I43</f>
        <v>0</v>
      </c>
      <c r="J18" s="67">
        <f>J25+J33+J38+J43</f>
        <v>0</v>
      </c>
      <c r="K18" s="67">
        <f t="shared" si="1"/>
        <v>0</v>
      </c>
      <c r="L18" s="55"/>
    </row>
    <row r="19" spans="1:12" ht="44.4" x14ac:dyDescent="0.25">
      <c r="A19" s="32" t="s">
        <v>215</v>
      </c>
      <c r="B19" s="30">
        <v>932</v>
      </c>
      <c r="C19" s="67">
        <f t="shared" ref="C19:C82" si="11">D19+E19+F19</f>
        <v>1463900</v>
      </c>
      <c r="D19" s="67"/>
      <c r="E19" s="67"/>
      <c r="F19" s="67">
        <v>1463900</v>
      </c>
      <c r="G19" s="67">
        <f t="shared" si="9"/>
        <v>907085.37</v>
      </c>
      <c r="H19" s="67"/>
      <c r="I19" s="67"/>
      <c r="J19" s="67">
        <v>907085.37</v>
      </c>
      <c r="K19" s="67">
        <f t="shared" si="1"/>
        <v>556814.63</v>
      </c>
      <c r="L19" s="55">
        <f t="shared" ref="L19:L77" si="12">G19/C19*100</f>
        <v>61.963615684131433</v>
      </c>
    </row>
    <row r="20" spans="1:12" ht="44.4" x14ac:dyDescent="0.25">
      <c r="A20" s="32" t="s">
        <v>216</v>
      </c>
      <c r="B20" s="30">
        <v>932</v>
      </c>
      <c r="C20" s="67">
        <f t="shared" si="11"/>
        <v>578337.6</v>
      </c>
      <c r="D20" s="67"/>
      <c r="E20" s="67"/>
      <c r="F20" s="67">
        <v>578337.6</v>
      </c>
      <c r="G20" s="67">
        <f t="shared" si="9"/>
        <v>318607.93</v>
      </c>
      <c r="H20" s="67"/>
      <c r="I20" s="67"/>
      <c r="J20" s="67">
        <v>318607.93</v>
      </c>
      <c r="K20" s="67">
        <f>C20-G20</f>
        <v>259729.66999999998</v>
      </c>
      <c r="L20" s="55">
        <f t="shared" si="12"/>
        <v>55.090301927455521</v>
      </c>
    </row>
    <row r="21" spans="1:12" ht="44.4" x14ac:dyDescent="0.25">
      <c r="A21" s="32" t="s">
        <v>217</v>
      </c>
      <c r="B21" s="30">
        <v>932</v>
      </c>
      <c r="C21" s="67">
        <f t="shared" si="11"/>
        <v>1118100</v>
      </c>
      <c r="D21" s="67"/>
      <c r="E21" s="67"/>
      <c r="F21" s="67">
        <v>1118100</v>
      </c>
      <c r="G21" s="67">
        <f t="shared" si="9"/>
        <v>0</v>
      </c>
      <c r="H21" s="67"/>
      <c r="I21" s="67"/>
      <c r="J21" s="67"/>
      <c r="K21" s="67">
        <f t="shared" ref="K21:K22" si="13">C21-G21</f>
        <v>1118100</v>
      </c>
      <c r="L21" s="55">
        <f t="shared" si="12"/>
        <v>0</v>
      </c>
    </row>
    <row r="22" spans="1:12" ht="28.2" x14ac:dyDescent="0.25">
      <c r="A22" s="32" t="s">
        <v>272</v>
      </c>
      <c r="B22" s="30">
        <v>932</v>
      </c>
      <c r="C22" s="67">
        <f t="shared" si="11"/>
        <v>115</v>
      </c>
      <c r="D22" s="67"/>
      <c r="E22" s="67"/>
      <c r="F22" s="67">
        <v>115</v>
      </c>
      <c r="G22" s="67">
        <f t="shared" si="9"/>
        <v>0</v>
      </c>
      <c r="H22" s="67"/>
      <c r="I22" s="67"/>
      <c r="J22" s="67"/>
      <c r="K22" s="67">
        <f t="shared" si="13"/>
        <v>115</v>
      </c>
      <c r="L22" s="55"/>
    </row>
    <row r="23" spans="1:12" ht="28.2" x14ac:dyDescent="0.25">
      <c r="A23" s="32" t="s">
        <v>280</v>
      </c>
      <c r="B23" s="30">
        <v>932</v>
      </c>
      <c r="C23" s="67">
        <f t="shared" si="11"/>
        <v>29873865.57</v>
      </c>
      <c r="D23" s="67"/>
      <c r="E23" s="67"/>
      <c r="F23" s="67">
        <v>29873865.57</v>
      </c>
      <c r="G23" s="67">
        <f t="shared" si="9"/>
        <v>29873865.57</v>
      </c>
      <c r="H23" s="67"/>
      <c r="I23" s="67"/>
      <c r="J23" s="67">
        <v>29873865.57</v>
      </c>
      <c r="K23" s="67">
        <f t="shared" si="1"/>
        <v>0</v>
      </c>
      <c r="L23" s="55">
        <f t="shared" si="12"/>
        <v>100</v>
      </c>
    </row>
    <row r="24" spans="1:12" ht="28.2" x14ac:dyDescent="0.25">
      <c r="A24" s="32" t="s">
        <v>271</v>
      </c>
      <c r="B24" s="30">
        <v>932</v>
      </c>
      <c r="C24" s="67">
        <f t="shared" si="11"/>
        <v>119503600</v>
      </c>
      <c r="D24" s="67"/>
      <c r="E24" s="67">
        <v>119503600</v>
      </c>
      <c r="F24" s="67"/>
      <c r="G24" s="67">
        <f t="shared" si="9"/>
        <v>119503600</v>
      </c>
      <c r="H24" s="67"/>
      <c r="I24" s="67">
        <v>119503600</v>
      </c>
      <c r="J24" s="67"/>
      <c r="K24" s="67">
        <f t="shared" si="1"/>
        <v>0</v>
      </c>
      <c r="L24" s="55">
        <f t="shared" si="12"/>
        <v>100</v>
      </c>
    </row>
    <row r="25" spans="1:12" ht="28.2" x14ac:dyDescent="0.25">
      <c r="A25" s="32" t="s">
        <v>188</v>
      </c>
      <c r="B25" s="30">
        <v>932</v>
      </c>
      <c r="C25" s="67">
        <f t="shared" si="11"/>
        <v>149362408</v>
      </c>
      <c r="D25" s="67">
        <v>149362408</v>
      </c>
      <c r="E25" s="67"/>
      <c r="F25" s="67"/>
      <c r="G25" s="67">
        <f t="shared" si="9"/>
        <v>149362408</v>
      </c>
      <c r="H25" s="67">
        <v>149362408</v>
      </c>
      <c r="I25" s="67"/>
      <c r="J25" s="67"/>
      <c r="K25" s="67">
        <f t="shared" si="1"/>
        <v>0</v>
      </c>
      <c r="L25" s="55">
        <f t="shared" si="12"/>
        <v>100</v>
      </c>
    </row>
    <row r="26" spans="1:12" ht="60" customHeight="1" x14ac:dyDescent="0.25">
      <c r="A26" s="50" t="s">
        <v>59</v>
      </c>
      <c r="B26" s="27" t="s">
        <v>37</v>
      </c>
      <c r="C26" s="67">
        <f t="shared" si="11"/>
        <v>49433273.189999998</v>
      </c>
      <c r="D26" s="67">
        <f>D28+D29+D30+D31+D32+D33</f>
        <v>24219300</v>
      </c>
      <c r="E26" s="67">
        <f t="shared" ref="E26:F26" si="14">E28+E29+E30+E31+E32+E33</f>
        <v>19375400</v>
      </c>
      <c r="F26" s="67">
        <f t="shared" si="14"/>
        <v>5838573.1899999995</v>
      </c>
      <c r="G26" s="67">
        <f t="shared" si="9"/>
        <v>40812267.159999996</v>
      </c>
      <c r="H26" s="67">
        <f>H28+H29+H30+H31+H32+H33</f>
        <v>19981629.420000002</v>
      </c>
      <c r="I26" s="67">
        <f t="shared" ref="I26:J26" si="15">I28+I29+I30+I31+I32+I33</f>
        <v>15992607.619999999</v>
      </c>
      <c r="J26" s="67">
        <f t="shared" si="15"/>
        <v>4838030.12</v>
      </c>
      <c r="K26" s="67">
        <f t="shared" si="1"/>
        <v>8621006.0300000012</v>
      </c>
      <c r="L26" s="55">
        <f t="shared" si="12"/>
        <v>82.56031722426188</v>
      </c>
    </row>
    <row r="27" spans="1:12" ht="25.2" customHeight="1" x14ac:dyDescent="0.25">
      <c r="A27" s="33" t="s">
        <v>23</v>
      </c>
      <c r="B27" s="24"/>
      <c r="C27" s="67">
        <f t="shared" si="11"/>
        <v>0</v>
      </c>
      <c r="D27" s="67"/>
      <c r="E27" s="67"/>
      <c r="F27" s="70"/>
      <c r="G27" s="67">
        <f t="shared" si="9"/>
        <v>0</v>
      </c>
      <c r="H27" s="67"/>
      <c r="I27" s="67"/>
      <c r="J27" s="67"/>
      <c r="K27" s="67">
        <f t="shared" si="1"/>
        <v>0</v>
      </c>
      <c r="L27" s="55"/>
    </row>
    <row r="28" spans="1:12" ht="46.8" customHeight="1" x14ac:dyDescent="0.25">
      <c r="A28" s="32" t="s">
        <v>218</v>
      </c>
      <c r="B28" s="27">
        <v>932</v>
      </c>
      <c r="C28" s="67">
        <f t="shared" si="11"/>
        <v>694600</v>
      </c>
      <c r="D28" s="67"/>
      <c r="E28" s="67"/>
      <c r="F28" s="67">
        <v>694600</v>
      </c>
      <c r="G28" s="67">
        <f t="shared" si="9"/>
        <v>589615.28</v>
      </c>
      <c r="H28" s="67"/>
      <c r="I28" s="67"/>
      <c r="J28" s="67">
        <v>589615.28</v>
      </c>
      <c r="K28" s="67">
        <f t="shared" si="1"/>
        <v>104984.71999999997</v>
      </c>
      <c r="L28" s="55">
        <f t="shared" si="12"/>
        <v>84.88558594874749</v>
      </c>
    </row>
    <row r="29" spans="1:12" ht="46.8" customHeight="1" x14ac:dyDescent="0.25">
      <c r="A29" s="32" t="s">
        <v>219</v>
      </c>
      <c r="B29" s="27">
        <v>932</v>
      </c>
      <c r="C29" s="67">
        <f t="shared" si="11"/>
        <v>300000</v>
      </c>
      <c r="D29" s="67"/>
      <c r="E29" s="67"/>
      <c r="F29" s="67">
        <v>300000</v>
      </c>
      <c r="G29" s="67">
        <f t="shared" si="9"/>
        <v>251272.88</v>
      </c>
      <c r="H29" s="67"/>
      <c r="I29" s="67"/>
      <c r="J29" s="67">
        <v>251272.88</v>
      </c>
      <c r="K29" s="67">
        <f t="shared" si="1"/>
        <v>48727.119999999995</v>
      </c>
      <c r="L29" s="55">
        <f t="shared" si="12"/>
        <v>83.757626666666667</v>
      </c>
    </row>
    <row r="30" spans="1:12" ht="46.8" customHeight="1" x14ac:dyDescent="0.25">
      <c r="A30" s="32" t="s">
        <v>273</v>
      </c>
      <c r="B30" s="30">
        <v>932</v>
      </c>
      <c r="C30" s="67">
        <f t="shared" si="11"/>
        <v>163.19</v>
      </c>
      <c r="D30" s="67"/>
      <c r="E30" s="67"/>
      <c r="F30" s="67">
        <v>163.19</v>
      </c>
      <c r="G30" s="67">
        <f t="shared" si="9"/>
        <v>0</v>
      </c>
      <c r="H30" s="67"/>
      <c r="I30" s="67"/>
      <c r="J30" s="67"/>
      <c r="K30" s="67">
        <f t="shared" si="1"/>
        <v>163.19</v>
      </c>
      <c r="L30" s="55"/>
    </row>
    <row r="31" spans="1:12" ht="28.2" x14ac:dyDescent="0.25">
      <c r="A31" s="47" t="s">
        <v>281</v>
      </c>
      <c r="B31" s="27">
        <v>932</v>
      </c>
      <c r="C31" s="67">
        <f t="shared" si="11"/>
        <v>4843810</v>
      </c>
      <c r="D31" s="67"/>
      <c r="E31" s="67"/>
      <c r="F31" s="67">
        <v>4843810</v>
      </c>
      <c r="G31" s="67">
        <f t="shared" si="9"/>
        <v>3997141.96</v>
      </c>
      <c r="H31" s="67"/>
      <c r="I31" s="67"/>
      <c r="J31" s="67">
        <v>3997141.96</v>
      </c>
      <c r="K31" s="67">
        <f t="shared" si="1"/>
        <v>846668.04</v>
      </c>
      <c r="L31" s="55">
        <f t="shared" si="12"/>
        <v>82.520618273631712</v>
      </c>
    </row>
    <row r="32" spans="1:12" ht="28.2" x14ac:dyDescent="0.25">
      <c r="A32" s="32" t="s">
        <v>271</v>
      </c>
      <c r="B32" s="30">
        <v>932</v>
      </c>
      <c r="C32" s="67">
        <f t="shared" si="11"/>
        <v>19375400</v>
      </c>
      <c r="D32" s="67"/>
      <c r="E32" s="67">
        <v>19375400</v>
      </c>
      <c r="F32" s="67"/>
      <c r="G32" s="67">
        <f t="shared" si="9"/>
        <v>15992607.619999999</v>
      </c>
      <c r="H32" s="67"/>
      <c r="I32" s="67">
        <v>15992607.619999999</v>
      </c>
      <c r="J32" s="67"/>
      <c r="K32" s="67">
        <f t="shared" si="1"/>
        <v>3382792.3800000008</v>
      </c>
      <c r="L32" s="55">
        <f t="shared" si="12"/>
        <v>82.540786874077426</v>
      </c>
    </row>
    <row r="33" spans="1:12" ht="28.2" x14ac:dyDescent="0.25">
      <c r="A33" s="32" t="s">
        <v>188</v>
      </c>
      <c r="B33" s="30">
        <v>932</v>
      </c>
      <c r="C33" s="67">
        <f t="shared" si="11"/>
        <v>24219300</v>
      </c>
      <c r="D33" s="67">
        <v>24219300</v>
      </c>
      <c r="E33" s="67"/>
      <c r="F33" s="67"/>
      <c r="G33" s="67">
        <f>H33+I33+J33</f>
        <v>19981629.420000002</v>
      </c>
      <c r="H33" s="67">
        <v>19981629.420000002</v>
      </c>
      <c r="I33" s="67"/>
      <c r="J33" s="67"/>
      <c r="K33" s="67">
        <f t="shared" si="1"/>
        <v>4237670.5799999982</v>
      </c>
      <c r="L33" s="55">
        <f t="shared" si="12"/>
        <v>82.502918829198208</v>
      </c>
    </row>
    <row r="34" spans="1:12" ht="45.6" x14ac:dyDescent="0.25">
      <c r="A34" s="36" t="s">
        <v>235</v>
      </c>
      <c r="B34" s="30" t="s">
        <v>37</v>
      </c>
      <c r="C34" s="67">
        <f>D34+E34+F34</f>
        <v>18849318.399999999</v>
      </c>
      <c r="D34" s="67">
        <f>D36+D37+D38</f>
        <v>9424700</v>
      </c>
      <c r="E34" s="67">
        <f t="shared" ref="E34:F34" si="16">E36+E37+E38</f>
        <v>7539700</v>
      </c>
      <c r="F34" s="67">
        <f t="shared" si="16"/>
        <v>1884918.4</v>
      </c>
      <c r="G34" s="67">
        <f t="shared" ref="G34:G35" si="17">H34+I34+J34</f>
        <v>18710988.379999999</v>
      </c>
      <c r="H34" s="67">
        <f>H36+H37+H38</f>
        <v>9353593.6199999992</v>
      </c>
      <c r="I34" s="67">
        <f t="shared" ref="I34:J34" si="18">I36+I37+I38</f>
        <v>7486294.0199999996</v>
      </c>
      <c r="J34" s="67">
        <f t="shared" si="18"/>
        <v>1871100.74</v>
      </c>
      <c r="K34" s="67">
        <f t="shared" si="1"/>
        <v>138330.01999999955</v>
      </c>
      <c r="L34" s="55">
        <f t="shared" si="12"/>
        <v>99.266127203835666</v>
      </c>
    </row>
    <row r="35" spans="1:12" ht="28.2" x14ac:dyDescent="0.25">
      <c r="A35" s="33" t="s">
        <v>23</v>
      </c>
      <c r="B35" s="30"/>
      <c r="C35" s="67"/>
      <c r="D35" s="67"/>
      <c r="E35" s="67"/>
      <c r="F35" s="67"/>
      <c r="G35" s="67">
        <f t="shared" si="17"/>
        <v>0</v>
      </c>
      <c r="H35" s="67"/>
      <c r="I35" s="67"/>
      <c r="J35" s="67"/>
      <c r="K35" s="67">
        <f t="shared" si="1"/>
        <v>0</v>
      </c>
      <c r="L35" s="55"/>
    </row>
    <row r="36" spans="1:12" ht="28.2" x14ac:dyDescent="0.25">
      <c r="A36" s="47" t="s">
        <v>281</v>
      </c>
      <c r="B36" s="30">
        <v>932</v>
      </c>
      <c r="C36" s="67">
        <f>D36+E36+F36</f>
        <v>1884918.4</v>
      </c>
      <c r="D36" s="67"/>
      <c r="E36" s="67"/>
      <c r="F36" s="67">
        <v>1884918.4</v>
      </c>
      <c r="G36" s="67">
        <f>H36+I36+J36</f>
        <v>1871100.74</v>
      </c>
      <c r="H36" s="67"/>
      <c r="I36" s="67"/>
      <c r="J36" s="67">
        <v>1871100.74</v>
      </c>
      <c r="K36" s="67">
        <f t="shared" si="1"/>
        <v>13817.659999999916</v>
      </c>
      <c r="L36" s="55">
        <f t="shared" ref="L36" si="19">G36/C36*100</f>
        <v>99.26693590555432</v>
      </c>
    </row>
    <row r="37" spans="1:12" ht="28.2" x14ac:dyDescent="0.25">
      <c r="A37" s="32" t="s">
        <v>271</v>
      </c>
      <c r="B37" s="30">
        <v>932</v>
      </c>
      <c r="C37" s="67">
        <f t="shared" ref="C37:C38" si="20">D37+E37+F37</f>
        <v>7539700</v>
      </c>
      <c r="D37" s="67"/>
      <c r="E37" s="67">
        <v>7539700</v>
      </c>
      <c r="F37" s="67"/>
      <c r="G37" s="67">
        <f t="shared" ref="G37:G40" si="21">H37+I37+J37</f>
        <v>7486294.0199999996</v>
      </c>
      <c r="H37" s="67"/>
      <c r="I37" s="67">
        <v>7486294.0199999996</v>
      </c>
      <c r="J37" s="67"/>
      <c r="K37" s="67">
        <f t="shared" si="1"/>
        <v>53405.980000000447</v>
      </c>
      <c r="L37" s="55"/>
    </row>
    <row r="38" spans="1:12" ht="28.2" x14ac:dyDescent="0.25">
      <c r="A38" s="32" t="s">
        <v>188</v>
      </c>
      <c r="B38" s="30">
        <v>932</v>
      </c>
      <c r="C38" s="67">
        <f t="shared" si="20"/>
        <v>9424700</v>
      </c>
      <c r="D38" s="67">
        <v>9424700</v>
      </c>
      <c r="E38" s="67"/>
      <c r="F38" s="67"/>
      <c r="G38" s="67">
        <f t="shared" si="21"/>
        <v>9353593.6199999992</v>
      </c>
      <c r="H38" s="67">
        <v>9353593.6199999992</v>
      </c>
      <c r="I38" s="67"/>
      <c r="J38" s="67"/>
      <c r="K38" s="67">
        <f t="shared" si="1"/>
        <v>71106.38000000082</v>
      </c>
      <c r="L38" s="55"/>
    </row>
    <row r="39" spans="1:12" ht="56.4" customHeight="1" x14ac:dyDescent="0.25">
      <c r="A39" s="36" t="s">
        <v>236</v>
      </c>
      <c r="B39" s="30" t="s">
        <v>37</v>
      </c>
      <c r="C39" s="67">
        <f>D39+E39+F39</f>
        <v>7413333.3700000001</v>
      </c>
      <c r="D39" s="67">
        <f>D41+D42+D43</f>
        <v>3705900</v>
      </c>
      <c r="E39" s="67">
        <f t="shared" ref="E39:F39" si="22">E41+E42+E43</f>
        <v>2966048</v>
      </c>
      <c r="F39" s="67">
        <f t="shared" si="22"/>
        <v>741385.37</v>
      </c>
      <c r="G39" s="67">
        <f t="shared" si="21"/>
        <v>6205049.1399999997</v>
      </c>
      <c r="H39" s="67">
        <f>H41+H42+H43</f>
        <v>3101894.3</v>
      </c>
      <c r="I39" s="67">
        <f t="shared" ref="I39:J39" si="23">I41+I42+I43</f>
        <v>2482649.2999999998</v>
      </c>
      <c r="J39" s="67">
        <f t="shared" si="23"/>
        <v>620505.54</v>
      </c>
      <c r="K39" s="67">
        <f t="shared" si="1"/>
        <v>1208284.2300000004</v>
      </c>
      <c r="L39" s="55">
        <f t="shared" ref="L39" si="24">G39/C39*100</f>
        <v>83.701202014067789</v>
      </c>
    </row>
    <row r="40" spans="1:12" ht="28.2" x14ac:dyDescent="0.25">
      <c r="A40" s="33" t="s">
        <v>23</v>
      </c>
      <c r="B40" s="30"/>
      <c r="C40" s="67"/>
      <c r="D40" s="67"/>
      <c r="E40" s="67"/>
      <c r="F40" s="67"/>
      <c r="G40" s="67">
        <f t="shared" si="21"/>
        <v>0</v>
      </c>
      <c r="H40" s="67"/>
      <c r="I40" s="67"/>
      <c r="J40" s="67"/>
      <c r="K40" s="67">
        <f t="shared" si="1"/>
        <v>0</v>
      </c>
      <c r="L40" s="55"/>
    </row>
    <row r="41" spans="1:12" ht="28.2" x14ac:dyDescent="0.25">
      <c r="A41" s="47" t="s">
        <v>282</v>
      </c>
      <c r="B41" s="30">
        <v>932</v>
      </c>
      <c r="C41" s="67">
        <f>D41+E41+F41</f>
        <v>741385.37</v>
      </c>
      <c r="D41" s="67"/>
      <c r="E41" s="67"/>
      <c r="F41" s="67">
        <v>741385.37</v>
      </c>
      <c r="G41" s="67">
        <f>H41+I41+J41</f>
        <v>620505.54</v>
      </c>
      <c r="H41" s="67"/>
      <c r="I41" s="67"/>
      <c r="J41" s="67">
        <v>620505.54</v>
      </c>
      <c r="K41" s="67">
        <f t="shared" si="1"/>
        <v>120879.82999999996</v>
      </c>
      <c r="L41" s="55">
        <f t="shared" ref="L41" si="25">G41/C41*100</f>
        <v>83.695412009546402</v>
      </c>
    </row>
    <row r="42" spans="1:12" ht="28.2" x14ac:dyDescent="0.25">
      <c r="A42" s="32" t="s">
        <v>271</v>
      </c>
      <c r="B42" s="30">
        <v>932</v>
      </c>
      <c r="C42" s="67">
        <f t="shared" ref="C42:C43" si="26">D42+E42+F42</f>
        <v>2966048</v>
      </c>
      <c r="D42" s="67"/>
      <c r="E42" s="67">
        <v>2966048</v>
      </c>
      <c r="F42" s="67"/>
      <c r="G42" s="67">
        <f t="shared" ref="G42:G43" si="27">H42+I42+J42</f>
        <v>2482649.2999999998</v>
      </c>
      <c r="H42" s="67"/>
      <c r="I42" s="67">
        <v>2482649.2999999998</v>
      </c>
      <c r="J42" s="67"/>
      <c r="K42" s="67">
        <f t="shared" si="1"/>
        <v>483398.70000000019</v>
      </c>
      <c r="L42" s="55"/>
    </row>
    <row r="43" spans="1:12" ht="28.2" x14ac:dyDescent="0.25">
      <c r="A43" s="32" t="s">
        <v>188</v>
      </c>
      <c r="B43" s="30">
        <v>932</v>
      </c>
      <c r="C43" s="67">
        <f t="shared" si="26"/>
        <v>3705900</v>
      </c>
      <c r="D43" s="67">
        <v>3705900</v>
      </c>
      <c r="E43" s="67"/>
      <c r="F43" s="67"/>
      <c r="G43" s="67">
        <f t="shared" si="27"/>
        <v>3101894.3</v>
      </c>
      <c r="H43" s="67">
        <v>3101894.3</v>
      </c>
      <c r="I43" s="67"/>
      <c r="J43" s="67"/>
      <c r="K43" s="67">
        <f t="shared" si="1"/>
        <v>604005.70000000019</v>
      </c>
      <c r="L43" s="55"/>
    </row>
    <row r="44" spans="1:12" ht="47.4" customHeight="1" x14ac:dyDescent="0.25">
      <c r="A44" s="18" t="s">
        <v>38</v>
      </c>
      <c r="B44" s="27" t="s">
        <v>37</v>
      </c>
      <c r="C44" s="67">
        <f t="shared" si="11"/>
        <v>19633056</v>
      </c>
      <c r="D44" s="67">
        <f>D46+D47</f>
        <v>0</v>
      </c>
      <c r="E44" s="67">
        <f t="shared" ref="E44:F44" si="28">E46+E47</f>
        <v>19553056</v>
      </c>
      <c r="F44" s="67">
        <f t="shared" si="28"/>
        <v>80000</v>
      </c>
      <c r="G44" s="67">
        <f t="shared" si="9"/>
        <v>23931.42</v>
      </c>
      <c r="H44" s="67">
        <f>H46+H47</f>
        <v>0</v>
      </c>
      <c r="I44" s="67">
        <f t="shared" ref="I44:J44" si="29">I46+I47</f>
        <v>0</v>
      </c>
      <c r="J44" s="67">
        <f t="shared" si="29"/>
        <v>23931.42</v>
      </c>
      <c r="K44" s="67">
        <f t="shared" si="1"/>
        <v>19609124.579999998</v>
      </c>
      <c r="L44" s="55">
        <f t="shared" si="12"/>
        <v>0.1218935045058701</v>
      </c>
    </row>
    <row r="45" spans="1:12" ht="33" customHeight="1" x14ac:dyDescent="0.25">
      <c r="A45" s="33" t="s">
        <v>23</v>
      </c>
      <c r="B45" s="27"/>
      <c r="C45" s="67">
        <f t="shared" si="11"/>
        <v>0</v>
      </c>
      <c r="D45" s="67"/>
      <c r="E45" s="67"/>
      <c r="F45" s="67"/>
      <c r="G45" s="67">
        <f t="shared" si="9"/>
        <v>0</v>
      </c>
      <c r="H45" s="67"/>
      <c r="I45" s="67"/>
      <c r="J45" s="67"/>
      <c r="K45" s="67">
        <f t="shared" si="1"/>
        <v>0</v>
      </c>
      <c r="L45" s="55"/>
    </row>
    <row r="46" spans="1:12" ht="60" customHeight="1" x14ac:dyDescent="0.25">
      <c r="A46" s="32" t="s">
        <v>189</v>
      </c>
      <c r="B46" s="27">
        <v>932</v>
      </c>
      <c r="C46" s="67">
        <f t="shared" si="11"/>
        <v>80000</v>
      </c>
      <c r="D46" s="67"/>
      <c r="E46" s="67"/>
      <c r="F46" s="67">
        <v>80000</v>
      </c>
      <c r="G46" s="67">
        <f t="shared" si="9"/>
        <v>23931.42</v>
      </c>
      <c r="H46" s="67"/>
      <c r="I46" s="67"/>
      <c r="J46" s="67">
        <v>23931.42</v>
      </c>
      <c r="K46" s="67">
        <f t="shared" si="1"/>
        <v>56068.58</v>
      </c>
      <c r="L46" s="55">
        <f t="shared" si="12"/>
        <v>29.914274999999996</v>
      </c>
    </row>
    <row r="47" spans="1:12" ht="44.4" x14ac:dyDescent="0.25">
      <c r="A47" s="32" t="s">
        <v>99</v>
      </c>
      <c r="B47" s="27">
        <v>932</v>
      </c>
      <c r="C47" s="67">
        <f t="shared" si="11"/>
        <v>19553056</v>
      </c>
      <c r="D47" s="67"/>
      <c r="E47" s="67">
        <v>19553056</v>
      </c>
      <c r="F47" s="67"/>
      <c r="G47" s="67">
        <f t="shared" si="9"/>
        <v>0</v>
      </c>
      <c r="H47" s="67"/>
      <c r="I47" s="67"/>
      <c r="J47" s="67"/>
      <c r="K47" s="67">
        <f t="shared" si="1"/>
        <v>19553056</v>
      </c>
      <c r="L47" s="55">
        <f t="shared" si="12"/>
        <v>0</v>
      </c>
    </row>
    <row r="48" spans="1:12" ht="52.2" customHeight="1" x14ac:dyDescent="0.25">
      <c r="A48" s="36" t="s">
        <v>106</v>
      </c>
      <c r="B48" s="27" t="s">
        <v>37</v>
      </c>
      <c r="C48" s="67">
        <f>D48+E48+F48</f>
        <v>2506000</v>
      </c>
      <c r="D48" s="67">
        <f>D50+D51</f>
        <v>0</v>
      </c>
      <c r="E48" s="67">
        <f t="shared" ref="E48:F48" si="30">E50+E51</f>
        <v>0</v>
      </c>
      <c r="F48" s="67">
        <f t="shared" si="30"/>
        <v>2506000</v>
      </c>
      <c r="G48" s="67">
        <f t="shared" si="9"/>
        <v>2493974.08</v>
      </c>
      <c r="H48" s="67">
        <f>H50+H51</f>
        <v>0</v>
      </c>
      <c r="I48" s="67">
        <f t="shared" ref="I48:J48" si="31">I50+I51</f>
        <v>0</v>
      </c>
      <c r="J48" s="67">
        <f t="shared" si="31"/>
        <v>2493974.08</v>
      </c>
      <c r="K48" s="67">
        <f t="shared" si="1"/>
        <v>12025.919999999925</v>
      </c>
      <c r="L48" s="55">
        <f t="shared" si="12"/>
        <v>99.520114924181968</v>
      </c>
    </row>
    <row r="49" spans="1:12" ht="28.2" x14ac:dyDescent="0.25">
      <c r="A49" s="33" t="s">
        <v>23</v>
      </c>
      <c r="B49" s="27"/>
      <c r="C49" s="67"/>
      <c r="D49" s="67"/>
      <c r="E49" s="67"/>
      <c r="F49" s="67"/>
      <c r="G49" s="67">
        <f t="shared" si="9"/>
        <v>0</v>
      </c>
      <c r="H49" s="67"/>
      <c r="I49" s="67"/>
      <c r="J49" s="67"/>
      <c r="K49" s="67">
        <f t="shared" si="1"/>
        <v>0</v>
      </c>
      <c r="L49" s="55"/>
    </row>
    <row r="50" spans="1:12" ht="44.4" x14ac:dyDescent="0.25">
      <c r="A50" s="32" t="s">
        <v>107</v>
      </c>
      <c r="B50" s="27">
        <v>932</v>
      </c>
      <c r="C50" s="67">
        <f t="shared" ref="C50:C54" si="32">D50+E50+F50</f>
        <v>368600</v>
      </c>
      <c r="D50" s="67"/>
      <c r="E50" s="67"/>
      <c r="F50" s="67">
        <v>368600</v>
      </c>
      <c r="G50" s="67">
        <f t="shared" si="9"/>
        <v>356611.12</v>
      </c>
      <c r="H50" s="67"/>
      <c r="I50" s="67"/>
      <c r="J50" s="67">
        <v>356611.12</v>
      </c>
      <c r="K50" s="67">
        <f t="shared" si="1"/>
        <v>11988.880000000005</v>
      </c>
      <c r="L50" s="55">
        <f t="shared" si="12"/>
        <v>96.747455236028216</v>
      </c>
    </row>
    <row r="51" spans="1:12" ht="28.2" x14ac:dyDescent="0.25">
      <c r="A51" s="47" t="s">
        <v>108</v>
      </c>
      <c r="B51" s="27">
        <v>932</v>
      </c>
      <c r="C51" s="67">
        <f t="shared" si="32"/>
        <v>2137400</v>
      </c>
      <c r="D51" s="67"/>
      <c r="E51" s="67"/>
      <c r="F51" s="67">
        <v>2137400</v>
      </c>
      <c r="G51" s="67">
        <f t="shared" si="9"/>
        <v>2137362.96</v>
      </c>
      <c r="H51" s="67"/>
      <c r="I51" s="67"/>
      <c r="J51" s="67">
        <v>2137362.96</v>
      </c>
      <c r="K51" s="67">
        <f t="shared" si="1"/>
        <v>37.040000000037253</v>
      </c>
      <c r="L51" s="55">
        <f t="shared" si="12"/>
        <v>99.998267053429402</v>
      </c>
    </row>
    <row r="52" spans="1:12" ht="52.2" customHeight="1" x14ac:dyDescent="0.25">
      <c r="A52" s="18" t="s">
        <v>109</v>
      </c>
      <c r="B52" s="27" t="s">
        <v>37</v>
      </c>
      <c r="C52" s="67">
        <f t="shared" si="32"/>
        <v>10500</v>
      </c>
      <c r="D52" s="67">
        <f>D54</f>
        <v>0</v>
      </c>
      <c r="E52" s="67">
        <f t="shared" ref="E52:F52" si="33">E54</f>
        <v>0</v>
      </c>
      <c r="F52" s="67">
        <f t="shared" si="33"/>
        <v>10500</v>
      </c>
      <c r="G52" s="67">
        <f t="shared" si="9"/>
        <v>0</v>
      </c>
      <c r="H52" s="67">
        <f>H54</f>
        <v>0</v>
      </c>
      <c r="I52" s="67">
        <f t="shared" ref="I52:J52" si="34">I54</f>
        <v>0</v>
      </c>
      <c r="J52" s="67">
        <f t="shared" si="34"/>
        <v>0</v>
      </c>
      <c r="K52" s="67">
        <f t="shared" si="1"/>
        <v>10500</v>
      </c>
      <c r="L52" s="55">
        <f t="shared" si="12"/>
        <v>0</v>
      </c>
    </row>
    <row r="53" spans="1:12" ht="28.2" x14ac:dyDescent="0.25">
      <c r="A53" s="33" t="s">
        <v>23</v>
      </c>
      <c r="B53" s="27"/>
      <c r="C53" s="67">
        <f t="shared" si="32"/>
        <v>0</v>
      </c>
      <c r="D53" s="67"/>
      <c r="E53" s="67"/>
      <c r="F53" s="67"/>
      <c r="G53" s="67"/>
      <c r="H53" s="67"/>
      <c r="I53" s="67"/>
      <c r="J53" s="67"/>
      <c r="K53" s="67">
        <f t="shared" si="1"/>
        <v>0</v>
      </c>
      <c r="L53" s="55"/>
    </row>
    <row r="54" spans="1:12" ht="44.4" x14ac:dyDescent="0.25">
      <c r="A54" s="32" t="s">
        <v>190</v>
      </c>
      <c r="B54" s="27">
        <v>932</v>
      </c>
      <c r="C54" s="67">
        <f t="shared" si="32"/>
        <v>10500</v>
      </c>
      <c r="D54" s="67"/>
      <c r="E54" s="67"/>
      <c r="F54" s="67">
        <v>10500</v>
      </c>
      <c r="G54" s="67">
        <f>H54+I54+J54</f>
        <v>0</v>
      </c>
      <c r="H54" s="67"/>
      <c r="I54" s="67"/>
      <c r="J54" s="67"/>
      <c r="K54" s="67">
        <f t="shared" si="1"/>
        <v>10500</v>
      </c>
      <c r="L54" s="55">
        <f t="shared" si="12"/>
        <v>0</v>
      </c>
    </row>
    <row r="55" spans="1:12" ht="99" customHeight="1" x14ac:dyDescent="0.25">
      <c r="A55" s="18" t="s">
        <v>60</v>
      </c>
      <c r="B55" s="27" t="s">
        <v>36</v>
      </c>
      <c r="C55" s="67">
        <f t="shared" si="11"/>
        <v>1250000</v>
      </c>
      <c r="D55" s="67"/>
      <c r="E55" s="67">
        <f t="shared" ref="E55:F55" si="35">E57</f>
        <v>0</v>
      </c>
      <c r="F55" s="67">
        <f t="shared" si="35"/>
        <v>1250000</v>
      </c>
      <c r="G55" s="67">
        <f t="shared" si="9"/>
        <v>0</v>
      </c>
      <c r="H55" s="67">
        <f>H57</f>
        <v>0</v>
      </c>
      <c r="I55" s="67"/>
      <c r="J55" s="67">
        <f t="shared" ref="J55" si="36">J57</f>
        <v>0</v>
      </c>
      <c r="K55" s="67">
        <f t="shared" si="1"/>
        <v>1250000</v>
      </c>
      <c r="L55" s="55">
        <f t="shared" si="12"/>
        <v>0</v>
      </c>
    </row>
    <row r="56" spans="1:12" ht="28.2" x14ac:dyDescent="0.25">
      <c r="A56" s="33" t="s">
        <v>23</v>
      </c>
      <c r="B56" s="24"/>
      <c r="C56" s="67">
        <f t="shared" si="11"/>
        <v>0</v>
      </c>
      <c r="D56" s="67"/>
      <c r="E56" s="67"/>
      <c r="F56" s="70"/>
      <c r="G56" s="67">
        <f t="shared" si="9"/>
        <v>0</v>
      </c>
      <c r="H56" s="67"/>
      <c r="I56" s="67"/>
      <c r="J56" s="67"/>
      <c r="K56" s="67">
        <f t="shared" si="1"/>
        <v>0</v>
      </c>
      <c r="L56" s="55"/>
    </row>
    <row r="57" spans="1:12" ht="28.2" x14ac:dyDescent="0.25">
      <c r="A57" s="32" t="s">
        <v>61</v>
      </c>
      <c r="B57" s="27">
        <v>909</v>
      </c>
      <c r="C57" s="67">
        <f t="shared" si="11"/>
        <v>1250000</v>
      </c>
      <c r="D57" s="67"/>
      <c r="E57" s="67"/>
      <c r="F57" s="67">
        <v>1250000</v>
      </c>
      <c r="G57" s="67">
        <f t="shared" si="9"/>
        <v>0</v>
      </c>
      <c r="H57" s="67"/>
      <c r="I57" s="67"/>
      <c r="J57" s="67"/>
      <c r="K57" s="67">
        <f t="shared" si="1"/>
        <v>1250000</v>
      </c>
      <c r="L57" s="55">
        <f t="shared" si="12"/>
        <v>0</v>
      </c>
    </row>
    <row r="58" spans="1:12" ht="68.400000000000006" x14ac:dyDescent="0.25">
      <c r="A58" s="18" t="s">
        <v>291</v>
      </c>
      <c r="B58" s="27" t="s">
        <v>37</v>
      </c>
      <c r="C58" s="67">
        <f t="shared" si="11"/>
        <v>174800</v>
      </c>
      <c r="D58" s="67">
        <f>D60</f>
        <v>0</v>
      </c>
      <c r="E58" s="67">
        <f t="shared" ref="E58:F58" si="37">E60</f>
        <v>0</v>
      </c>
      <c r="F58" s="67">
        <f t="shared" si="37"/>
        <v>174800</v>
      </c>
      <c r="G58" s="67">
        <f t="shared" si="9"/>
        <v>0</v>
      </c>
      <c r="H58" s="67">
        <f>H60</f>
        <v>0</v>
      </c>
      <c r="I58" s="67">
        <f t="shared" ref="I58:J58" si="38">I60</f>
        <v>0</v>
      </c>
      <c r="J58" s="67">
        <f t="shared" si="38"/>
        <v>0</v>
      </c>
      <c r="K58" s="67">
        <f t="shared" si="1"/>
        <v>174800</v>
      </c>
      <c r="L58" s="55">
        <f t="shared" si="12"/>
        <v>0</v>
      </c>
    </row>
    <row r="59" spans="1:12" ht="30.45" customHeight="1" x14ac:dyDescent="0.25">
      <c r="A59" s="33" t="s">
        <v>23</v>
      </c>
      <c r="B59" s="24"/>
      <c r="C59" s="67">
        <f t="shared" si="11"/>
        <v>0</v>
      </c>
      <c r="D59" s="67"/>
      <c r="E59" s="67"/>
      <c r="F59" s="70"/>
      <c r="G59" s="67">
        <f t="shared" si="9"/>
        <v>0</v>
      </c>
      <c r="H59" s="67"/>
      <c r="I59" s="67"/>
      <c r="J59" s="67"/>
      <c r="K59" s="67">
        <f t="shared" si="1"/>
        <v>0</v>
      </c>
      <c r="L59" s="55"/>
    </row>
    <row r="60" spans="1:12" ht="44.4" x14ac:dyDescent="0.25">
      <c r="A60" s="32" t="s">
        <v>83</v>
      </c>
      <c r="B60" s="27">
        <v>932</v>
      </c>
      <c r="C60" s="67">
        <f t="shared" si="11"/>
        <v>174800</v>
      </c>
      <c r="D60" s="67"/>
      <c r="E60" s="67"/>
      <c r="F60" s="67">
        <v>174800</v>
      </c>
      <c r="G60" s="67">
        <f t="shared" si="9"/>
        <v>0</v>
      </c>
      <c r="H60" s="67"/>
      <c r="I60" s="67"/>
      <c r="J60" s="67"/>
      <c r="K60" s="67">
        <f t="shared" si="1"/>
        <v>174800</v>
      </c>
      <c r="L60" s="55">
        <f t="shared" si="12"/>
        <v>0</v>
      </c>
    </row>
    <row r="61" spans="1:12" ht="68.400000000000006" x14ac:dyDescent="0.25">
      <c r="A61" s="18" t="s">
        <v>47</v>
      </c>
      <c r="B61" s="27" t="s">
        <v>37</v>
      </c>
      <c r="C61" s="67">
        <f t="shared" si="11"/>
        <v>4425000</v>
      </c>
      <c r="D61" s="67">
        <f>D63</f>
        <v>0</v>
      </c>
      <c r="E61" s="67">
        <f t="shared" ref="E61:F61" si="39">E63</f>
        <v>0</v>
      </c>
      <c r="F61" s="67">
        <f t="shared" si="39"/>
        <v>4425000</v>
      </c>
      <c r="G61" s="67">
        <f t="shared" si="9"/>
        <v>4425000</v>
      </c>
      <c r="H61" s="67">
        <f>H63</f>
        <v>0</v>
      </c>
      <c r="I61" s="67">
        <f t="shared" ref="I61:J61" si="40">I63</f>
        <v>0</v>
      </c>
      <c r="J61" s="67">
        <f t="shared" si="40"/>
        <v>4425000</v>
      </c>
      <c r="K61" s="67">
        <f t="shared" si="1"/>
        <v>0</v>
      </c>
      <c r="L61" s="55">
        <f t="shared" si="12"/>
        <v>100</v>
      </c>
    </row>
    <row r="62" spans="1:12" ht="28.2" x14ac:dyDescent="0.25">
      <c r="A62" s="33" t="s">
        <v>23</v>
      </c>
      <c r="B62" s="27"/>
      <c r="C62" s="67">
        <f t="shared" si="11"/>
        <v>0</v>
      </c>
      <c r="D62" s="67"/>
      <c r="E62" s="67"/>
      <c r="F62" s="67"/>
      <c r="G62" s="67"/>
      <c r="H62" s="67"/>
      <c r="I62" s="67"/>
      <c r="J62" s="67"/>
      <c r="K62" s="67">
        <f t="shared" si="1"/>
        <v>0</v>
      </c>
      <c r="L62" s="55"/>
    </row>
    <row r="63" spans="1:12" ht="44.4" x14ac:dyDescent="0.25">
      <c r="A63" s="32" t="s">
        <v>82</v>
      </c>
      <c r="B63" s="27">
        <v>932</v>
      </c>
      <c r="C63" s="67">
        <f t="shared" si="11"/>
        <v>4425000</v>
      </c>
      <c r="D63" s="67"/>
      <c r="E63" s="67"/>
      <c r="F63" s="67">
        <v>4425000</v>
      </c>
      <c r="G63" s="67">
        <f>H63+I63+J63</f>
        <v>4425000</v>
      </c>
      <c r="H63" s="67"/>
      <c r="I63" s="67"/>
      <c r="J63" s="67">
        <v>4425000</v>
      </c>
      <c r="K63" s="67">
        <f t="shared" si="1"/>
        <v>0</v>
      </c>
      <c r="L63" s="55">
        <f t="shared" si="12"/>
        <v>100</v>
      </c>
    </row>
    <row r="64" spans="1:12" ht="68.400000000000006" x14ac:dyDescent="0.25">
      <c r="A64" s="18" t="s">
        <v>35</v>
      </c>
      <c r="B64" s="27" t="s">
        <v>37</v>
      </c>
      <c r="C64" s="67">
        <f t="shared" si="11"/>
        <v>2301300</v>
      </c>
      <c r="D64" s="67">
        <f>D66+D67</f>
        <v>0</v>
      </c>
      <c r="E64" s="67">
        <f t="shared" ref="E64:F64" si="41">E66+E67</f>
        <v>0</v>
      </c>
      <c r="F64" s="67">
        <f t="shared" si="41"/>
        <v>2301300</v>
      </c>
      <c r="G64" s="67">
        <f t="shared" ref="G64:G134" si="42">H64+I64+J64</f>
        <v>2301299.96</v>
      </c>
      <c r="H64" s="67">
        <f>H66+H67</f>
        <v>0</v>
      </c>
      <c r="I64" s="67">
        <f t="shared" ref="I64:J64" si="43">I66+I67</f>
        <v>0</v>
      </c>
      <c r="J64" s="67">
        <f t="shared" si="43"/>
        <v>2301299.96</v>
      </c>
      <c r="K64" s="67">
        <f t="shared" si="1"/>
        <v>4.0000000037252903E-2</v>
      </c>
      <c r="L64" s="55">
        <f t="shared" si="12"/>
        <v>99.999998261851999</v>
      </c>
    </row>
    <row r="65" spans="1:12" ht="28.2" x14ac:dyDescent="0.25">
      <c r="A65" s="33" t="s">
        <v>23</v>
      </c>
      <c r="B65" s="27"/>
      <c r="C65" s="67">
        <f t="shared" si="11"/>
        <v>0</v>
      </c>
      <c r="D65" s="67"/>
      <c r="E65" s="67"/>
      <c r="F65" s="67"/>
      <c r="G65" s="67">
        <f t="shared" si="42"/>
        <v>0</v>
      </c>
      <c r="H65" s="67"/>
      <c r="I65" s="67"/>
      <c r="J65" s="67"/>
      <c r="K65" s="67">
        <f t="shared" si="1"/>
        <v>0</v>
      </c>
      <c r="L65" s="55"/>
    </row>
    <row r="66" spans="1:12" ht="44.4" x14ac:dyDescent="0.25">
      <c r="A66" s="32" t="s">
        <v>104</v>
      </c>
      <c r="B66" s="27">
        <v>932</v>
      </c>
      <c r="C66" s="67">
        <f t="shared" si="11"/>
        <v>2291000</v>
      </c>
      <c r="D66" s="67"/>
      <c r="E66" s="67"/>
      <c r="F66" s="67">
        <v>2291000</v>
      </c>
      <c r="G66" s="67">
        <f t="shared" si="42"/>
        <v>2291000</v>
      </c>
      <c r="H66" s="67"/>
      <c r="I66" s="67"/>
      <c r="J66" s="67">
        <v>2291000</v>
      </c>
      <c r="K66" s="67">
        <f t="shared" si="1"/>
        <v>0</v>
      </c>
      <c r="L66" s="55">
        <f t="shared" si="12"/>
        <v>100</v>
      </c>
    </row>
    <row r="67" spans="1:12" ht="44.4" x14ac:dyDescent="0.25">
      <c r="A67" s="32" t="s">
        <v>105</v>
      </c>
      <c r="B67" s="27">
        <v>932</v>
      </c>
      <c r="C67" s="67">
        <f t="shared" si="11"/>
        <v>10300</v>
      </c>
      <c r="D67" s="67"/>
      <c r="E67" s="67"/>
      <c r="F67" s="67">
        <v>10300</v>
      </c>
      <c r="G67" s="67">
        <f t="shared" si="42"/>
        <v>10299.959999999999</v>
      </c>
      <c r="H67" s="67"/>
      <c r="I67" s="67"/>
      <c r="J67" s="67">
        <v>10299.959999999999</v>
      </c>
      <c r="K67" s="67">
        <f t="shared" si="1"/>
        <v>4.0000000000873115E-2</v>
      </c>
      <c r="L67" s="55">
        <f t="shared" si="12"/>
        <v>99.999611650485434</v>
      </c>
    </row>
    <row r="68" spans="1:12" ht="68.400000000000006" x14ac:dyDescent="0.25">
      <c r="A68" s="18" t="s">
        <v>239</v>
      </c>
      <c r="B68" s="27" t="s">
        <v>37</v>
      </c>
      <c r="C68" s="67">
        <f t="shared" si="11"/>
        <v>100000</v>
      </c>
      <c r="D68" s="67">
        <f>D70</f>
        <v>0</v>
      </c>
      <c r="E68" s="67">
        <f t="shared" ref="E68:F68" si="44">E70</f>
        <v>0</v>
      </c>
      <c r="F68" s="67">
        <f t="shared" si="44"/>
        <v>100000</v>
      </c>
      <c r="G68" s="67">
        <f t="shared" si="42"/>
        <v>0</v>
      </c>
      <c r="H68" s="67">
        <f>H70</f>
        <v>0</v>
      </c>
      <c r="I68" s="67">
        <f t="shared" ref="I68:J68" si="45">I70</f>
        <v>0</v>
      </c>
      <c r="J68" s="67">
        <f t="shared" si="45"/>
        <v>0</v>
      </c>
      <c r="K68" s="67">
        <f t="shared" si="1"/>
        <v>100000</v>
      </c>
      <c r="L68" s="55">
        <f t="shared" si="12"/>
        <v>0</v>
      </c>
    </row>
    <row r="69" spans="1:12" ht="28.2" x14ac:dyDescent="0.25">
      <c r="A69" s="33" t="s">
        <v>23</v>
      </c>
      <c r="B69" s="27"/>
      <c r="C69" s="67">
        <f t="shared" si="11"/>
        <v>0</v>
      </c>
      <c r="D69" s="67"/>
      <c r="E69" s="67"/>
      <c r="F69" s="67"/>
      <c r="G69" s="67">
        <f t="shared" si="42"/>
        <v>0</v>
      </c>
      <c r="H69" s="67"/>
      <c r="I69" s="67"/>
      <c r="J69" s="67"/>
      <c r="K69" s="67">
        <f t="shared" si="1"/>
        <v>0</v>
      </c>
      <c r="L69" s="55"/>
    </row>
    <row r="70" spans="1:12" ht="44.4" x14ac:dyDescent="0.25">
      <c r="A70" s="32" t="s">
        <v>240</v>
      </c>
      <c r="B70" s="27">
        <v>932</v>
      </c>
      <c r="C70" s="67">
        <f t="shared" si="11"/>
        <v>100000</v>
      </c>
      <c r="D70" s="67"/>
      <c r="E70" s="67"/>
      <c r="F70" s="67">
        <v>100000</v>
      </c>
      <c r="G70" s="67">
        <f t="shared" si="42"/>
        <v>0</v>
      </c>
      <c r="H70" s="67"/>
      <c r="I70" s="67"/>
      <c r="J70" s="67"/>
      <c r="K70" s="67">
        <f t="shared" si="1"/>
        <v>100000</v>
      </c>
      <c r="L70" s="55">
        <f t="shared" si="12"/>
        <v>0</v>
      </c>
    </row>
    <row r="71" spans="1:12" ht="75.599999999999994" customHeight="1" x14ac:dyDescent="0.25">
      <c r="A71" s="41" t="s">
        <v>39</v>
      </c>
      <c r="B71" s="27" t="s">
        <v>37</v>
      </c>
      <c r="C71" s="67">
        <f t="shared" si="11"/>
        <v>9100</v>
      </c>
      <c r="D71" s="67">
        <f>D73</f>
        <v>0</v>
      </c>
      <c r="E71" s="67">
        <f t="shared" ref="E71:F71" si="46">E73</f>
        <v>0</v>
      </c>
      <c r="F71" s="67">
        <f t="shared" si="46"/>
        <v>9100</v>
      </c>
      <c r="G71" s="67">
        <f t="shared" si="42"/>
        <v>9047.17</v>
      </c>
      <c r="H71" s="67">
        <f>H73</f>
        <v>0</v>
      </c>
      <c r="I71" s="67">
        <f t="shared" ref="I71:J71" si="47">I73</f>
        <v>0</v>
      </c>
      <c r="J71" s="67">
        <f t="shared" si="47"/>
        <v>9047.17</v>
      </c>
      <c r="K71" s="67">
        <f t="shared" si="1"/>
        <v>52.829999999999927</v>
      </c>
      <c r="L71" s="55">
        <f t="shared" si="12"/>
        <v>99.419450549450545</v>
      </c>
    </row>
    <row r="72" spans="1:12" ht="29.4" customHeight="1" x14ac:dyDescent="0.25">
      <c r="A72" s="33" t="s">
        <v>17</v>
      </c>
      <c r="B72" s="27"/>
      <c r="C72" s="67">
        <f t="shared" si="11"/>
        <v>0</v>
      </c>
      <c r="D72" s="67"/>
      <c r="E72" s="67"/>
      <c r="F72" s="67"/>
      <c r="G72" s="67">
        <f t="shared" si="42"/>
        <v>0</v>
      </c>
      <c r="H72" s="67"/>
      <c r="I72" s="67"/>
      <c r="J72" s="67"/>
      <c r="K72" s="67">
        <f t="shared" si="1"/>
        <v>0</v>
      </c>
      <c r="L72" s="55"/>
    </row>
    <row r="73" spans="1:12" ht="45" x14ac:dyDescent="0.25">
      <c r="A73" s="73" t="s">
        <v>58</v>
      </c>
      <c r="B73" s="27">
        <v>932</v>
      </c>
      <c r="C73" s="67">
        <f t="shared" si="11"/>
        <v>9100</v>
      </c>
      <c r="D73" s="67"/>
      <c r="E73" s="67"/>
      <c r="F73" s="67">
        <v>9100</v>
      </c>
      <c r="G73" s="67">
        <f t="shared" si="42"/>
        <v>9047.17</v>
      </c>
      <c r="H73" s="67"/>
      <c r="I73" s="67"/>
      <c r="J73" s="67">
        <v>9047.17</v>
      </c>
      <c r="K73" s="67">
        <f t="shared" si="1"/>
        <v>52.829999999999927</v>
      </c>
      <c r="L73" s="55">
        <f t="shared" si="12"/>
        <v>99.419450549450545</v>
      </c>
    </row>
    <row r="74" spans="1:12" ht="45.6" x14ac:dyDescent="0.25">
      <c r="A74" s="17" t="s">
        <v>40</v>
      </c>
      <c r="B74" s="30" t="s">
        <v>37</v>
      </c>
      <c r="C74" s="67">
        <f t="shared" si="11"/>
        <v>1390000</v>
      </c>
      <c r="D74" s="67">
        <f>D76</f>
        <v>0</v>
      </c>
      <c r="E74" s="67">
        <f t="shared" ref="E74:F74" si="48">E76</f>
        <v>0</v>
      </c>
      <c r="F74" s="67">
        <f t="shared" si="48"/>
        <v>1390000</v>
      </c>
      <c r="G74" s="67">
        <f t="shared" si="42"/>
        <v>1390000</v>
      </c>
      <c r="H74" s="67">
        <f>H76</f>
        <v>0</v>
      </c>
      <c r="I74" s="67">
        <f t="shared" ref="I74:J74" si="49">I76</f>
        <v>0</v>
      </c>
      <c r="J74" s="67">
        <f t="shared" si="49"/>
        <v>1390000</v>
      </c>
      <c r="K74" s="67">
        <f t="shared" si="1"/>
        <v>0</v>
      </c>
      <c r="L74" s="55">
        <f t="shared" si="12"/>
        <v>100</v>
      </c>
    </row>
    <row r="75" spans="1:12" ht="28.2" x14ac:dyDescent="0.25">
      <c r="A75" s="33" t="s">
        <v>23</v>
      </c>
      <c r="B75" s="30"/>
      <c r="C75" s="67">
        <f t="shared" si="11"/>
        <v>0</v>
      </c>
      <c r="D75" s="67"/>
      <c r="E75" s="67"/>
      <c r="F75" s="67"/>
      <c r="G75" s="67">
        <f t="shared" si="42"/>
        <v>0</v>
      </c>
      <c r="H75" s="67"/>
      <c r="I75" s="67"/>
      <c r="J75" s="67"/>
      <c r="K75" s="67">
        <f t="shared" si="1"/>
        <v>0</v>
      </c>
      <c r="L75" s="55"/>
    </row>
    <row r="76" spans="1:12" ht="44.4" x14ac:dyDescent="0.25">
      <c r="A76" s="47" t="s">
        <v>84</v>
      </c>
      <c r="B76" s="30">
        <v>932</v>
      </c>
      <c r="C76" s="67">
        <f t="shared" si="11"/>
        <v>1390000</v>
      </c>
      <c r="D76" s="67"/>
      <c r="E76" s="67"/>
      <c r="F76" s="67">
        <v>1390000</v>
      </c>
      <c r="G76" s="67">
        <f t="shared" si="42"/>
        <v>1390000</v>
      </c>
      <c r="H76" s="67"/>
      <c r="I76" s="67"/>
      <c r="J76" s="67">
        <v>1390000</v>
      </c>
      <c r="K76" s="67">
        <f t="shared" si="1"/>
        <v>0</v>
      </c>
      <c r="L76" s="55">
        <f t="shared" si="12"/>
        <v>100</v>
      </c>
    </row>
    <row r="77" spans="1:12" ht="114" x14ac:dyDescent="0.25">
      <c r="A77" s="18" t="s">
        <v>156</v>
      </c>
      <c r="B77" s="27" t="s">
        <v>37</v>
      </c>
      <c r="C77" s="67">
        <f t="shared" si="11"/>
        <v>13018020</v>
      </c>
      <c r="D77" s="67">
        <f>D79+D80</f>
        <v>0</v>
      </c>
      <c r="E77" s="67">
        <f t="shared" ref="E77:F77" si="50">E79+E80</f>
        <v>0</v>
      </c>
      <c r="F77" s="67">
        <f t="shared" si="50"/>
        <v>13018020</v>
      </c>
      <c r="G77" s="67">
        <f t="shared" si="42"/>
        <v>0</v>
      </c>
      <c r="H77" s="67">
        <f>H79+H80</f>
        <v>0</v>
      </c>
      <c r="I77" s="67">
        <f t="shared" ref="I77:J77" si="51">I79+I80</f>
        <v>0</v>
      </c>
      <c r="J77" s="67">
        <f t="shared" si="51"/>
        <v>0</v>
      </c>
      <c r="K77" s="67">
        <f t="shared" si="1"/>
        <v>13018020</v>
      </c>
      <c r="L77" s="55">
        <f t="shared" si="12"/>
        <v>0</v>
      </c>
    </row>
    <row r="78" spans="1:12" ht="28.2" x14ac:dyDescent="0.25">
      <c r="A78" s="33" t="s">
        <v>23</v>
      </c>
      <c r="B78" s="27"/>
      <c r="C78" s="67">
        <f t="shared" si="11"/>
        <v>0</v>
      </c>
      <c r="D78" s="67"/>
      <c r="E78" s="67"/>
      <c r="F78" s="67"/>
      <c r="G78" s="67">
        <f t="shared" si="42"/>
        <v>0</v>
      </c>
      <c r="H78" s="67"/>
      <c r="I78" s="67"/>
      <c r="J78" s="67"/>
      <c r="K78" s="67">
        <f t="shared" si="1"/>
        <v>0</v>
      </c>
      <c r="L78" s="55"/>
    </row>
    <row r="79" spans="1:12" ht="44.4" x14ac:dyDescent="0.25">
      <c r="A79" s="32" t="s">
        <v>111</v>
      </c>
      <c r="B79" s="27">
        <v>932</v>
      </c>
      <c r="C79" s="67">
        <f t="shared" si="11"/>
        <v>18000</v>
      </c>
      <c r="D79" s="67"/>
      <c r="E79" s="67"/>
      <c r="F79" s="67">
        <v>18000</v>
      </c>
      <c r="G79" s="67">
        <f t="shared" si="42"/>
        <v>0</v>
      </c>
      <c r="H79" s="67"/>
      <c r="I79" s="67"/>
      <c r="J79" s="67"/>
      <c r="K79" s="67">
        <f t="shared" si="1"/>
        <v>18000</v>
      </c>
      <c r="L79" s="55">
        <f t="shared" ref="L79:L122" si="52">G79/C79*100</f>
        <v>0</v>
      </c>
    </row>
    <row r="80" spans="1:12" ht="28.2" x14ac:dyDescent="0.25">
      <c r="A80" s="32" t="s">
        <v>112</v>
      </c>
      <c r="B80" s="27">
        <v>932</v>
      </c>
      <c r="C80" s="67">
        <f t="shared" si="11"/>
        <v>13000020</v>
      </c>
      <c r="D80" s="67"/>
      <c r="E80" s="67"/>
      <c r="F80" s="67">
        <v>13000020</v>
      </c>
      <c r="G80" s="67">
        <f t="shared" si="42"/>
        <v>0</v>
      </c>
      <c r="H80" s="67"/>
      <c r="I80" s="67"/>
      <c r="J80" s="67"/>
      <c r="K80" s="67">
        <f t="shared" si="1"/>
        <v>13000020</v>
      </c>
      <c r="L80" s="55">
        <f t="shared" si="52"/>
        <v>0</v>
      </c>
    </row>
    <row r="81" spans="1:12" ht="45.6" x14ac:dyDescent="0.25">
      <c r="A81" s="36" t="s">
        <v>199</v>
      </c>
      <c r="B81" s="27" t="s">
        <v>37</v>
      </c>
      <c r="C81" s="67">
        <f t="shared" si="11"/>
        <v>2365160</v>
      </c>
      <c r="D81" s="67">
        <f>D83+D84</f>
        <v>0</v>
      </c>
      <c r="E81" s="67">
        <f t="shared" ref="E81:F81" si="53">E83+E84</f>
        <v>0</v>
      </c>
      <c r="F81" s="67">
        <f t="shared" si="53"/>
        <v>2365160</v>
      </c>
      <c r="G81" s="67">
        <f t="shared" si="42"/>
        <v>2365084</v>
      </c>
      <c r="H81" s="67">
        <f>H83+H84</f>
        <v>0</v>
      </c>
      <c r="I81" s="67">
        <f t="shared" ref="I81:J81" si="54">I83+I84</f>
        <v>0</v>
      </c>
      <c r="J81" s="67">
        <f t="shared" si="54"/>
        <v>2365084</v>
      </c>
      <c r="K81" s="67">
        <f t="shared" si="1"/>
        <v>76</v>
      </c>
      <c r="L81" s="55">
        <f t="shared" si="52"/>
        <v>99.996786686735788</v>
      </c>
    </row>
    <row r="82" spans="1:12" ht="28.2" x14ac:dyDescent="0.25">
      <c r="A82" s="33" t="s">
        <v>23</v>
      </c>
      <c r="B82" s="27"/>
      <c r="C82" s="67">
        <f t="shared" si="11"/>
        <v>0</v>
      </c>
      <c r="D82" s="67"/>
      <c r="E82" s="67"/>
      <c r="F82" s="67"/>
      <c r="G82" s="67">
        <f t="shared" si="42"/>
        <v>0</v>
      </c>
      <c r="H82" s="67"/>
      <c r="I82" s="67"/>
      <c r="J82" s="67"/>
      <c r="K82" s="67">
        <f t="shared" si="1"/>
        <v>0</v>
      </c>
      <c r="L82" s="55"/>
    </row>
    <row r="83" spans="1:12" ht="44.4" x14ac:dyDescent="0.25">
      <c r="A83" s="32" t="s">
        <v>113</v>
      </c>
      <c r="B83" s="27">
        <v>932</v>
      </c>
      <c r="C83" s="67">
        <f t="shared" ref="C83:C122" si="55">D83+E83+F83</f>
        <v>397900</v>
      </c>
      <c r="D83" s="67"/>
      <c r="E83" s="67"/>
      <c r="F83" s="67">
        <v>397900</v>
      </c>
      <c r="G83" s="67">
        <f t="shared" si="42"/>
        <v>397855</v>
      </c>
      <c r="H83" s="67"/>
      <c r="I83" s="67"/>
      <c r="J83" s="67">
        <v>397855</v>
      </c>
      <c r="K83" s="67">
        <f t="shared" si="1"/>
        <v>45</v>
      </c>
      <c r="L83" s="55">
        <f t="shared" si="52"/>
        <v>99.988690625785367</v>
      </c>
    </row>
    <row r="84" spans="1:12" ht="28.2" x14ac:dyDescent="0.25">
      <c r="A84" s="32" t="s">
        <v>114</v>
      </c>
      <c r="B84" s="27">
        <v>932</v>
      </c>
      <c r="C84" s="67">
        <f t="shared" si="55"/>
        <v>1967260</v>
      </c>
      <c r="D84" s="67"/>
      <c r="E84" s="67"/>
      <c r="F84" s="67">
        <v>1967260</v>
      </c>
      <c r="G84" s="67">
        <f t="shared" si="42"/>
        <v>1967229</v>
      </c>
      <c r="H84" s="67"/>
      <c r="I84" s="67"/>
      <c r="J84" s="67">
        <v>1967229</v>
      </c>
      <c r="K84" s="67">
        <f t="shared" si="1"/>
        <v>31</v>
      </c>
      <c r="L84" s="55">
        <f t="shared" si="52"/>
        <v>99.998424204223141</v>
      </c>
    </row>
    <row r="85" spans="1:12" ht="45.6" x14ac:dyDescent="0.25">
      <c r="A85" s="17" t="s">
        <v>192</v>
      </c>
      <c r="B85" s="30" t="s">
        <v>37</v>
      </c>
      <c r="C85" s="67">
        <f t="shared" si="55"/>
        <v>4102200</v>
      </c>
      <c r="D85" s="67">
        <f>D87+D88</f>
        <v>0</v>
      </c>
      <c r="E85" s="67">
        <f t="shared" ref="E85:F85" si="56">E87+E88</f>
        <v>0</v>
      </c>
      <c r="F85" s="67">
        <f t="shared" si="56"/>
        <v>4102200</v>
      </c>
      <c r="G85" s="67">
        <f t="shared" si="42"/>
        <v>4102061.87</v>
      </c>
      <c r="H85" s="67">
        <f>H87+H88</f>
        <v>0</v>
      </c>
      <c r="I85" s="67">
        <f t="shared" ref="I85:J85" si="57">I87+I88</f>
        <v>0</v>
      </c>
      <c r="J85" s="67">
        <f t="shared" si="57"/>
        <v>4102061.87</v>
      </c>
      <c r="K85" s="67">
        <f t="shared" si="1"/>
        <v>138.12999999988824</v>
      </c>
      <c r="L85" s="55">
        <f t="shared" si="52"/>
        <v>99.996632782409449</v>
      </c>
    </row>
    <row r="86" spans="1:12" ht="28.2" x14ac:dyDescent="0.25">
      <c r="A86" s="33" t="s">
        <v>23</v>
      </c>
      <c r="B86" s="30"/>
      <c r="C86" s="67">
        <f t="shared" si="55"/>
        <v>0</v>
      </c>
      <c r="D86" s="67"/>
      <c r="E86" s="67"/>
      <c r="F86" s="67"/>
      <c r="G86" s="67">
        <f t="shared" si="42"/>
        <v>0</v>
      </c>
      <c r="H86" s="67"/>
      <c r="I86" s="67"/>
      <c r="J86" s="67"/>
      <c r="K86" s="67">
        <f t="shared" si="1"/>
        <v>0</v>
      </c>
      <c r="L86" s="55"/>
    </row>
    <row r="87" spans="1:12" ht="44.4" x14ac:dyDescent="0.25">
      <c r="A87" s="47" t="s">
        <v>232</v>
      </c>
      <c r="B87" s="30">
        <v>932</v>
      </c>
      <c r="C87" s="67">
        <f t="shared" si="55"/>
        <v>387500</v>
      </c>
      <c r="D87" s="67"/>
      <c r="E87" s="67"/>
      <c r="F87" s="67">
        <v>387500</v>
      </c>
      <c r="G87" s="67">
        <f t="shared" si="42"/>
        <v>387430.42</v>
      </c>
      <c r="H87" s="67"/>
      <c r="I87" s="67"/>
      <c r="J87" s="67">
        <v>387430.42</v>
      </c>
      <c r="K87" s="67">
        <f t="shared" si="1"/>
        <v>69.580000000016298</v>
      </c>
      <c r="L87" s="55">
        <f t="shared" ref="L87" si="58">G87/C87*100</f>
        <v>99.982043870967743</v>
      </c>
    </row>
    <row r="88" spans="1:12" ht="28.2" x14ac:dyDescent="0.25">
      <c r="A88" s="47" t="s">
        <v>191</v>
      </c>
      <c r="B88" s="30">
        <v>932</v>
      </c>
      <c r="C88" s="67">
        <f t="shared" si="55"/>
        <v>3714700</v>
      </c>
      <c r="D88" s="67"/>
      <c r="E88" s="67"/>
      <c r="F88" s="67">
        <v>3714700</v>
      </c>
      <c r="G88" s="67">
        <f t="shared" si="42"/>
        <v>3714631.45</v>
      </c>
      <c r="H88" s="67"/>
      <c r="I88" s="67"/>
      <c r="J88" s="67">
        <v>3714631.45</v>
      </c>
      <c r="K88" s="67">
        <f t="shared" si="1"/>
        <v>68.549999999813735</v>
      </c>
      <c r="L88" s="55">
        <f t="shared" si="52"/>
        <v>99.998154628906775</v>
      </c>
    </row>
    <row r="89" spans="1:12" ht="333" customHeight="1" x14ac:dyDescent="0.25">
      <c r="A89" s="18" t="s">
        <v>46</v>
      </c>
      <c r="B89" s="27" t="s">
        <v>292</v>
      </c>
      <c r="C89" s="67">
        <f t="shared" si="55"/>
        <v>28273559</v>
      </c>
      <c r="D89" s="67">
        <f>D91+D92+D93+D94+D95+D96</f>
        <v>0</v>
      </c>
      <c r="E89" s="67">
        <f t="shared" ref="E89:F89" si="59">E91+E92+E93+E94+E95+E96</f>
        <v>22314959</v>
      </c>
      <c r="F89" s="67">
        <f t="shared" si="59"/>
        <v>5958600</v>
      </c>
      <c r="G89" s="67">
        <f t="shared" si="42"/>
        <v>28253542.449999999</v>
      </c>
      <c r="H89" s="67">
        <f>H91+H92+H93+H94+H95+H96</f>
        <v>0</v>
      </c>
      <c r="I89" s="67">
        <f t="shared" ref="I89:J89" si="60">I91+I92+I93+I94+I95+I96</f>
        <v>22314959</v>
      </c>
      <c r="J89" s="67">
        <f t="shared" si="60"/>
        <v>5938583.4500000002</v>
      </c>
      <c r="K89" s="67">
        <f t="shared" si="1"/>
        <v>20016.550000000745</v>
      </c>
      <c r="L89" s="55">
        <f t="shared" si="52"/>
        <v>99.929203995860576</v>
      </c>
    </row>
    <row r="90" spans="1:12" ht="36.450000000000003" customHeight="1" x14ac:dyDescent="0.25">
      <c r="A90" s="33" t="s">
        <v>23</v>
      </c>
      <c r="B90" s="24"/>
      <c r="C90" s="67">
        <f t="shared" si="55"/>
        <v>0</v>
      </c>
      <c r="D90" s="67"/>
      <c r="E90" s="67"/>
      <c r="F90" s="67"/>
      <c r="G90" s="67"/>
      <c r="H90" s="67"/>
      <c r="I90" s="67"/>
      <c r="J90" s="67"/>
      <c r="K90" s="67">
        <f t="shared" si="1"/>
        <v>0</v>
      </c>
      <c r="L90" s="55"/>
    </row>
    <row r="91" spans="1:12" ht="51.6" customHeight="1" x14ac:dyDescent="0.25">
      <c r="A91" s="32" t="s">
        <v>220</v>
      </c>
      <c r="B91" s="24">
        <v>932</v>
      </c>
      <c r="C91" s="67">
        <f t="shared" si="55"/>
        <v>93400</v>
      </c>
      <c r="D91" s="67"/>
      <c r="E91" s="67"/>
      <c r="F91" s="67">
        <v>93400</v>
      </c>
      <c r="G91" s="67">
        <f t="shared" si="42"/>
        <v>93340.33</v>
      </c>
      <c r="H91" s="67"/>
      <c r="I91" s="67"/>
      <c r="J91" s="67">
        <v>93340.33</v>
      </c>
      <c r="K91" s="67">
        <f t="shared" si="1"/>
        <v>59.669999999998254</v>
      </c>
      <c r="L91" s="55">
        <f t="shared" si="52"/>
        <v>99.936113490364036</v>
      </c>
    </row>
    <row r="92" spans="1:12" ht="44.4" x14ac:dyDescent="0.25">
      <c r="A92" s="32" t="s">
        <v>221</v>
      </c>
      <c r="B92" s="24">
        <v>932</v>
      </c>
      <c r="C92" s="67">
        <f t="shared" si="55"/>
        <v>254100</v>
      </c>
      <c r="D92" s="67"/>
      <c r="E92" s="67"/>
      <c r="F92" s="67">
        <v>254100</v>
      </c>
      <c r="G92" s="67">
        <f t="shared" si="42"/>
        <v>254015</v>
      </c>
      <c r="H92" s="67"/>
      <c r="I92" s="67"/>
      <c r="J92" s="67">
        <v>254015</v>
      </c>
      <c r="K92" s="67">
        <f t="shared" si="1"/>
        <v>85</v>
      </c>
      <c r="L92" s="55">
        <f t="shared" si="52"/>
        <v>99.966548602912241</v>
      </c>
    </row>
    <row r="93" spans="1:12" ht="44.4" x14ac:dyDescent="0.25">
      <c r="A93" s="32" t="s">
        <v>222</v>
      </c>
      <c r="B93" s="24">
        <v>932</v>
      </c>
      <c r="C93" s="67">
        <f t="shared" si="55"/>
        <v>12600</v>
      </c>
      <c r="D93" s="67"/>
      <c r="E93" s="67"/>
      <c r="F93" s="67">
        <v>12600</v>
      </c>
      <c r="G93" s="67">
        <f t="shared" si="42"/>
        <v>12506.12</v>
      </c>
      <c r="H93" s="67"/>
      <c r="I93" s="67"/>
      <c r="J93" s="67">
        <v>12506.12</v>
      </c>
      <c r="K93" s="67">
        <f t="shared" si="1"/>
        <v>93.8799999999992</v>
      </c>
      <c r="L93" s="55">
        <f t="shared" si="52"/>
        <v>99.254920634920637</v>
      </c>
    </row>
    <row r="94" spans="1:12" ht="28.2" x14ac:dyDescent="0.25">
      <c r="A94" s="47" t="s">
        <v>223</v>
      </c>
      <c r="B94" s="27">
        <v>932</v>
      </c>
      <c r="C94" s="67">
        <f t="shared" si="55"/>
        <v>19760</v>
      </c>
      <c r="D94" s="67"/>
      <c r="E94" s="67"/>
      <c r="F94" s="67">
        <v>19760</v>
      </c>
      <c r="G94" s="67">
        <f t="shared" si="42"/>
        <v>0</v>
      </c>
      <c r="H94" s="67"/>
      <c r="I94" s="67"/>
      <c r="J94" s="67"/>
      <c r="K94" s="67">
        <f t="shared" si="1"/>
        <v>19760</v>
      </c>
      <c r="L94" s="55">
        <f t="shared" si="52"/>
        <v>0</v>
      </c>
    </row>
    <row r="95" spans="1:12" ht="28.2" x14ac:dyDescent="0.25">
      <c r="A95" s="47" t="s">
        <v>97</v>
      </c>
      <c r="B95" s="27">
        <v>932</v>
      </c>
      <c r="C95" s="67">
        <f t="shared" si="55"/>
        <v>5578740</v>
      </c>
      <c r="D95" s="67"/>
      <c r="E95" s="67"/>
      <c r="F95" s="67">
        <v>5578740</v>
      </c>
      <c r="G95" s="67">
        <f t="shared" si="42"/>
        <v>5578722</v>
      </c>
      <c r="H95" s="67"/>
      <c r="I95" s="67"/>
      <c r="J95" s="67">
        <v>5578722</v>
      </c>
      <c r="K95" s="67">
        <f t="shared" si="1"/>
        <v>18</v>
      </c>
      <c r="L95" s="55">
        <f t="shared" si="52"/>
        <v>99.999677346497592</v>
      </c>
    </row>
    <row r="96" spans="1:12" ht="28.2" x14ac:dyDescent="0.25">
      <c r="A96" s="47" t="s">
        <v>98</v>
      </c>
      <c r="B96" s="27">
        <v>932</v>
      </c>
      <c r="C96" s="67">
        <f t="shared" si="55"/>
        <v>22314959</v>
      </c>
      <c r="D96" s="67"/>
      <c r="E96" s="67">
        <v>22314959</v>
      </c>
      <c r="F96" s="67"/>
      <c r="G96" s="67">
        <f t="shared" si="42"/>
        <v>22314959</v>
      </c>
      <c r="H96" s="67"/>
      <c r="I96" s="67">
        <v>22314959</v>
      </c>
      <c r="J96" s="67"/>
      <c r="K96" s="67">
        <f t="shared" si="1"/>
        <v>0</v>
      </c>
      <c r="L96" s="55">
        <f t="shared" si="52"/>
        <v>100</v>
      </c>
    </row>
    <row r="97" spans="1:13" ht="64.2" customHeight="1" x14ac:dyDescent="0.4">
      <c r="A97" s="18" t="s">
        <v>41</v>
      </c>
      <c r="B97" s="27" t="s">
        <v>36</v>
      </c>
      <c r="C97" s="67">
        <f t="shared" si="55"/>
        <v>134383844</v>
      </c>
      <c r="D97" s="67">
        <f>D99+D100+D101+D102</f>
        <v>0</v>
      </c>
      <c r="E97" s="67">
        <f t="shared" ref="E97:F97" si="61">E99+E100+E101+E102</f>
        <v>102503844</v>
      </c>
      <c r="F97" s="67">
        <f t="shared" si="61"/>
        <v>31880000</v>
      </c>
      <c r="G97" s="67">
        <f t="shared" si="42"/>
        <v>128055794.17</v>
      </c>
      <c r="H97" s="67">
        <f>H99+H100+H101+H102</f>
        <v>0</v>
      </c>
      <c r="I97" s="67">
        <f t="shared" ref="I97:J97" si="62">I99+I100+I101+I102</f>
        <v>98092217.950000003</v>
      </c>
      <c r="J97" s="67">
        <f t="shared" si="62"/>
        <v>29963576.219999999</v>
      </c>
      <c r="K97" s="67">
        <f t="shared" si="1"/>
        <v>6328049.8299999982</v>
      </c>
      <c r="L97" s="55">
        <f t="shared" si="52"/>
        <v>95.291063537369865</v>
      </c>
      <c r="M97" s="14"/>
    </row>
    <row r="98" spans="1:13" ht="34.5" customHeight="1" x14ac:dyDescent="0.4">
      <c r="A98" s="33" t="s">
        <v>23</v>
      </c>
      <c r="B98" s="27"/>
      <c r="C98" s="67">
        <f t="shared" si="55"/>
        <v>0</v>
      </c>
      <c r="D98" s="67"/>
      <c r="E98" s="67"/>
      <c r="F98" s="67"/>
      <c r="G98" s="67">
        <f t="shared" si="42"/>
        <v>0</v>
      </c>
      <c r="H98" s="67"/>
      <c r="I98" s="67"/>
      <c r="J98" s="67"/>
      <c r="K98" s="67">
        <f t="shared" si="1"/>
        <v>0</v>
      </c>
      <c r="L98" s="55"/>
      <c r="M98" s="14"/>
    </row>
    <row r="99" spans="1:13" ht="46.2" customHeight="1" x14ac:dyDescent="0.4">
      <c r="A99" s="47" t="s">
        <v>224</v>
      </c>
      <c r="B99" s="27">
        <v>909</v>
      </c>
      <c r="C99" s="67">
        <f t="shared" si="55"/>
        <v>2400000</v>
      </c>
      <c r="D99" s="67"/>
      <c r="E99" s="67"/>
      <c r="F99" s="67">
        <v>2400000</v>
      </c>
      <c r="G99" s="67">
        <f t="shared" si="42"/>
        <v>1944009.93</v>
      </c>
      <c r="H99" s="67"/>
      <c r="I99" s="67"/>
      <c r="J99" s="67">
        <v>1944009.93</v>
      </c>
      <c r="K99" s="67">
        <f t="shared" si="1"/>
        <v>455990.07000000007</v>
      </c>
      <c r="L99" s="55">
        <f t="shared" si="52"/>
        <v>81.000413750000007</v>
      </c>
      <c r="M99" s="14"/>
    </row>
    <row r="100" spans="1:13" ht="28.2" x14ac:dyDescent="0.4">
      <c r="A100" s="47" t="s">
        <v>225</v>
      </c>
      <c r="B100" s="27">
        <v>909</v>
      </c>
      <c r="C100" s="67">
        <f t="shared" si="55"/>
        <v>3854039</v>
      </c>
      <c r="D100" s="67"/>
      <c r="E100" s="67"/>
      <c r="F100" s="67">
        <v>3854039</v>
      </c>
      <c r="G100" s="67">
        <f t="shared" si="42"/>
        <v>3496525.8</v>
      </c>
      <c r="H100" s="67"/>
      <c r="I100" s="67"/>
      <c r="J100" s="67">
        <v>3496525.8</v>
      </c>
      <c r="K100" s="67">
        <f t="shared" si="1"/>
        <v>357513.20000000019</v>
      </c>
      <c r="L100" s="55">
        <f t="shared" si="52"/>
        <v>90.723674565825618</v>
      </c>
      <c r="M100" s="14"/>
    </row>
    <row r="101" spans="1:13" ht="28.2" x14ac:dyDescent="0.4">
      <c r="A101" s="47" t="s">
        <v>94</v>
      </c>
      <c r="B101" s="27">
        <v>909</v>
      </c>
      <c r="C101" s="67">
        <f t="shared" si="55"/>
        <v>25625961</v>
      </c>
      <c r="D101" s="67"/>
      <c r="E101" s="67"/>
      <c r="F101" s="67">
        <v>25625961</v>
      </c>
      <c r="G101" s="67">
        <f t="shared" si="42"/>
        <v>24523040.489999998</v>
      </c>
      <c r="H101" s="67"/>
      <c r="I101" s="67"/>
      <c r="J101" s="67">
        <v>24523040.489999998</v>
      </c>
      <c r="K101" s="67">
        <f t="shared" si="1"/>
        <v>1102920.5100000016</v>
      </c>
      <c r="L101" s="55">
        <f t="shared" si="52"/>
        <v>95.696081368421645</v>
      </c>
      <c r="M101" s="14"/>
    </row>
    <row r="102" spans="1:13" ht="28.2" x14ac:dyDescent="0.4">
      <c r="A102" s="47" t="s">
        <v>93</v>
      </c>
      <c r="B102" s="27">
        <v>909</v>
      </c>
      <c r="C102" s="67">
        <f t="shared" si="55"/>
        <v>102503844</v>
      </c>
      <c r="D102" s="67"/>
      <c r="E102" s="67">
        <v>102503844</v>
      </c>
      <c r="F102" s="67"/>
      <c r="G102" s="67">
        <f t="shared" si="42"/>
        <v>98092217.950000003</v>
      </c>
      <c r="H102" s="67"/>
      <c r="I102" s="67">
        <v>98092217.950000003</v>
      </c>
      <c r="J102" s="67"/>
      <c r="K102" s="67">
        <f t="shared" si="1"/>
        <v>4411626.049999997</v>
      </c>
      <c r="L102" s="55">
        <f t="shared" si="52"/>
        <v>95.696135990763437</v>
      </c>
      <c r="M102" s="14"/>
    </row>
    <row r="103" spans="1:13" ht="57.6" customHeight="1" x14ac:dyDescent="0.4">
      <c r="A103" s="36" t="s">
        <v>42</v>
      </c>
      <c r="B103" s="27" t="s">
        <v>36</v>
      </c>
      <c r="C103" s="67">
        <f t="shared" si="55"/>
        <v>112921593.25</v>
      </c>
      <c r="D103" s="67">
        <f>D105+D106+D107+D108</f>
        <v>0</v>
      </c>
      <c r="E103" s="67">
        <f t="shared" ref="E103" si="63">E105+E106+E107+E108</f>
        <v>83237215</v>
      </c>
      <c r="F103" s="67">
        <f>F105+F106+F107+F108</f>
        <v>29684378.25</v>
      </c>
      <c r="G103" s="67">
        <f t="shared" si="42"/>
        <v>104137335.18000001</v>
      </c>
      <c r="H103" s="67">
        <f>H105+H106+H107+H108</f>
        <v>0</v>
      </c>
      <c r="I103" s="67">
        <f t="shared" ref="I103:J103" si="64">I105+I106+I107+I108</f>
        <v>82519789.920000002</v>
      </c>
      <c r="J103" s="67">
        <f t="shared" si="64"/>
        <v>21617545.259999998</v>
      </c>
      <c r="K103" s="67">
        <f t="shared" si="1"/>
        <v>8784258.0699999928</v>
      </c>
      <c r="L103" s="55">
        <f t="shared" si="52"/>
        <v>92.220922662194198</v>
      </c>
      <c r="M103" s="14"/>
    </row>
    <row r="104" spans="1:13" ht="26.4" customHeight="1" x14ac:dyDescent="0.4">
      <c r="A104" s="37" t="s">
        <v>25</v>
      </c>
      <c r="B104" s="24"/>
      <c r="C104" s="67">
        <f t="shared" si="55"/>
        <v>0</v>
      </c>
      <c r="D104" s="67"/>
      <c r="E104" s="67"/>
      <c r="F104" s="67"/>
      <c r="G104" s="67">
        <f t="shared" si="42"/>
        <v>0</v>
      </c>
      <c r="H104" s="67"/>
      <c r="I104" s="67"/>
      <c r="J104" s="67"/>
      <c r="K104" s="67">
        <f t="shared" si="1"/>
        <v>0</v>
      </c>
      <c r="L104" s="55"/>
      <c r="M104" s="14"/>
    </row>
    <row r="105" spans="1:13" ht="44.4" x14ac:dyDescent="0.4">
      <c r="A105" s="47" t="s">
        <v>226</v>
      </c>
      <c r="B105" s="27">
        <v>909</v>
      </c>
      <c r="C105" s="67">
        <f t="shared" si="55"/>
        <v>1114200</v>
      </c>
      <c r="D105" s="67"/>
      <c r="E105" s="67"/>
      <c r="F105" s="67">
        <v>1114200</v>
      </c>
      <c r="G105" s="67">
        <f t="shared" si="42"/>
        <v>987597.79</v>
      </c>
      <c r="H105" s="67"/>
      <c r="I105" s="67"/>
      <c r="J105" s="67">
        <v>987597.79</v>
      </c>
      <c r="K105" s="67">
        <f t="shared" si="1"/>
        <v>126602.20999999996</v>
      </c>
      <c r="L105" s="55">
        <f t="shared" si="52"/>
        <v>88.63738915814038</v>
      </c>
      <c r="M105" s="14"/>
    </row>
    <row r="106" spans="1:13" ht="28.2" x14ac:dyDescent="0.4">
      <c r="A106" s="47" t="s">
        <v>227</v>
      </c>
      <c r="B106" s="27">
        <v>909</v>
      </c>
      <c r="C106" s="67">
        <f t="shared" si="55"/>
        <v>7760874.25</v>
      </c>
      <c r="D106" s="67"/>
      <c r="E106" s="67"/>
      <c r="F106" s="67">
        <v>7760874.25</v>
      </c>
      <c r="G106" s="67">
        <f t="shared" si="42"/>
        <v>0</v>
      </c>
      <c r="H106" s="67"/>
      <c r="I106" s="67"/>
      <c r="J106" s="67"/>
      <c r="K106" s="67">
        <f t="shared" si="1"/>
        <v>7760874.25</v>
      </c>
      <c r="L106" s="55">
        <f t="shared" si="52"/>
        <v>0</v>
      </c>
      <c r="M106" s="14"/>
    </row>
    <row r="107" spans="1:13" ht="28.2" x14ac:dyDescent="0.4">
      <c r="A107" s="47" t="s">
        <v>95</v>
      </c>
      <c r="B107" s="27">
        <v>909</v>
      </c>
      <c r="C107" s="67">
        <f t="shared" si="55"/>
        <v>20809304</v>
      </c>
      <c r="D107" s="67"/>
      <c r="E107" s="67"/>
      <c r="F107" s="67">
        <v>20809304</v>
      </c>
      <c r="G107" s="67">
        <f t="shared" si="42"/>
        <v>20629947.469999999</v>
      </c>
      <c r="H107" s="67"/>
      <c r="I107" s="67"/>
      <c r="J107" s="67">
        <v>20629947.469999999</v>
      </c>
      <c r="K107" s="67">
        <f t="shared" si="1"/>
        <v>179356.53000000119</v>
      </c>
      <c r="L107" s="55">
        <f t="shared" si="52"/>
        <v>99.138094527332584</v>
      </c>
      <c r="M107" s="14"/>
    </row>
    <row r="108" spans="1:13" ht="28.2" x14ac:dyDescent="0.4">
      <c r="A108" s="47" t="s">
        <v>96</v>
      </c>
      <c r="B108" s="27">
        <v>909</v>
      </c>
      <c r="C108" s="67">
        <f t="shared" si="55"/>
        <v>83237215</v>
      </c>
      <c r="D108" s="67"/>
      <c r="E108" s="67">
        <v>83237215</v>
      </c>
      <c r="F108" s="67"/>
      <c r="G108" s="67">
        <f t="shared" si="42"/>
        <v>82519789.920000002</v>
      </c>
      <c r="H108" s="67"/>
      <c r="I108" s="67">
        <v>82519789.920000002</v>
      </c>
      <c r="J108" s="67"/>
      <c r="K108" s="67">
        <f t="shared" si="1"/>
        <v>717425.07999999821</v>
      </c>
      <c r="L108" s="55">
        <f t="shared" si="52"/>
        <v>99.138095766418914</v>
      </c>
      <c r="M108" s="14"/>
    </row>
    <row r="109" spans="1:13" ht="68.400000000000006" x14ac:dyDescent="0.25">
      <c r="A109" s="36" t="s">
        <v>62</v>
      </c>
      <c r="B109" s="27" t="s">
        <v>36</v>
      </c>
      <c r="C109" s="67">
        <f t="shared" si="55"/>
        <v>254502500</v>
      </c>
      <c r="D109" s="67">
        <f>D111+D112+D113+D114</f>
        <v>235435878</v>
      </c>
      <c r="E109" s="67">
        <f t="shared" ref="E109:F109" si="65">E111+E112+E113+E114</f>
        <v>7513911</v>
      </c>
      <c r="F109" s="67">
        <f t="shared" si="65"/>
        <v>11552711</v>
      </c>
      <c r="G109" s="67">
        <f t="shared" si="42"/>
        <v>177026931.20000002</v>
      </c>
      <c r="H109" s="67">
        <f>H111+H112+H113+H114</f>
        <v>166311644.34</v>
      </c>
      <c r="I109" s="67">
        <f t="shared" ref="I109:J109" si="66">I111+I112+I113+I114</f>
        <v>5307818.43</v>
      </c>
      <c r="J109" s="67">
        <f t="shared" si="66"/>
        <v>5407468.4299999997</v>
      </c>
      <c r="K109" s="67">
        <f t="shared" si="1"/>
        <v>77475568.799999982</v>
      </c>
      <c r="L109" s="55">
        <f t="shared" si="52"/>
        <v>69.558032317953661</v>
      </c>
    </row>
    <row r="110" spans="1:13" ht="31.2" customHeight="1" x14ac:dyDescent="0.25">
      <c r="A110" s="37" t="s">
        <v>25</v>
      </c>
      <c r="B110" s="24"/>
      <c r="C110" s="67">
        <f t="shared" si="55"/>
        <v>0</v>
      </c>
      <c r="D110" s="67"/>
      <c r="E110" s="67"/>
      <c r="F110" s="67"/>
      <c r="G110" s="67">
        <f t="shared" si="42"/>
        <v>0</v>
      </c>
      <c r="H110" s="67"/>
      <c r="I110" s="67"/>
      <c r="J110" s="67"/>
      <c r="K110" s="67">
        <f t="shared" si="1"/>
        <v>0</v>
      </c>
      <c r="L110" s="55"/>
    </row>
    <row r="111" spans="1:13" ht="44.4" x14ac:dyDescent="0.25">
      <c r="A111" s="47" t="s">
        <v>283</v>
      </c>
      <c r="B111" s="27">
        <v>909</v>
      </c>
      <c r="C111" s="67">
        <f t="shared" si="55"/>
        <v>4038800</v>
      </c>
      <c r="D111" s="67"/>
      <c r="E111" s="67"/>
      <c r="F111" s="67">
        <v>4038800</v>
      </c>
      <c r="G111" s="67">
        <f t="shared" si="42"/>
        <v>99650</v>
      </c>
      <c r="H111" s="67"/>
      <c r="I111" s="67"/>
      <c r="J111" s="67">
        <v>99650</v>
      </c>
      <c r="K111" s="67">
        <f t="shared" ref="K111:K174" si="67">C111-G111</f>
        <v>3939150</v>
      </c>
      <c r="L111" s="55">
        <f t="shared" ref="L111" si="68">G111/C111*100</f>
        <v>2.4673170248588687</v>
      </c>
    </row>
    <row r="112" spans="1:13" ht="28.2" x14ac:dyDescent="0.25">
      <c r="A112" s="47" t="s">
        <v>286</v>
      </c>
      <c r="B112" s="24">
        <v>909</v>
      </c>
      <c r="C112" s="67">
        <f t="shared" si="55"/>
        <v>7513911</v>
      </c>
      <c r="D112" s="67"/>
      <c r="E112" s="67"/>
      <c r="F112" s="67">
        <v>7513911</v>
      </c>
      <c r="G112" s="67">
        <f t="shared" si="42"/>
        <v>5307818.43</v>
      </c>
      <c r="H112" s="67"/>
      <c r="I112" s="67"/>
      <c r="J112" s="67">
        <v>5307818.43</v>
      </c>
      <c r="K112" s="67">
        <f t="shared" si="67"/>
        <v>2206092.5700000003</v>
      </c>
      <c r="L112" s="55">
        <f t="shared" si="52"/>
        <v>70.639889532894387</v>
      </c>
    </row>
    <row r="113" spans="1:12" ht="44.4" x14ac:dyDescent="0.25">
      <c r="A113" s="47" t="s">
        <v>285</v>
      </c>
      <c r="B113" s="24">
        <v>909</v>
      </c>
      <c r="C113" s="67">
        <f t="shared" si="55"/>
        <v>7513911</v>
      </c>
      <c r="D113" s="67"/>
      <c r="E113" s="67">
        <v>7513911</v>
      </c>
      <c r="F113" s="67"/>
      <c r="G113" s="67">
        <f t="shared" si="42"/>
        <v>5307818.43</v>
      </c>
      <c r="H113" s="67"/>
      <c r="I113" s="67">
        <v>5307818.43</v>
      </c>
      <c r="J113" s="67"/>
      <c r="K113" s="67">
        <f t="shared" si="67"/>
        <v>2206092.5700000003</v>
      </c>
      <c r="L113" s="55">
        <f t="shared" si="52"/>
        <v>70.639889532894387</v>
      </c>
    </row>
    <row r="114" spans="1:12" ht="28.2" x14ac:dyDescent="0.25">
      <c r="A114" s="47" t="s">
        <v>284</v>
      </c>
      <c r="B114" s="24">
        <v>909</v>
      </c>
      <c r="C114" s="67">
        <f t="shared" si="55"/>
        <v>235435878</v>
      </c>
      <c r="D114" s="67">
        <v>235435878</v>
      </c>
      <c r="E114" s="67"/>
      <c r="F114" s="67"/>
      <c r="G114" s="67">
        <f t="shared" si="42"/>
        <v>166311644.34</v>
      </c>
      <c r="H114" s="67">
        <v>166311644.34</v>
      </c>
      <c r="I114" s="67"/>
      <c r="J114" s="67"/>
      <c r="K114" s="67">
        <f t="shared" si="67"/>
        <v>69124233.659999996</v>
      </c>
      <c r="L114" s="55">
        <f t="shared" si="52"/>
        <v>70.63988961784321</v>
      </c>
    </row>
    <row r="115" spans="1:12" ht="68.400000000000006" x14ac:dyDescent="0.25">
      <c r="A115" s="41" t="s">
        <v>194</v>
      </c>
      <c r="B115" s="27" t="s">
        <v>37</v>
      </c>
      <c r="C115" s="67">
        <f t="shared" si="55"/>
        <v>6400</v>
      </c>
      <c r="D115" s="67">
        <f>D117</f>
        <v>0</v>
      </c>
      <c r="E115" s="67">
        <f t="shared" ref="E115:F115" si="69">E117</f>
        <v>0</v>
      </c>
      <c r="F115" s="67">
        <f t="shared" si="69"/>
        <v>6400</v>
      </c>
      <c r="G115" s="67">
        <f t="shared" si="42"/>
        <v>6337</v>
      </c>
      <c r="H115" s="67">
        <f>H117</f>
        <v>0</v>
      </c>
      <c r="I115" s="67">
        <f t="shared" ref="I115:J115" si="70">I117</f>
        <v>0</v>
      </c>
      <c r="J115" s="67">
        <f t="shared" si="70"/>
        <v>6337</v>
      </c>
      <c r="K115" s="67">
        <f t="shared" si="67"/>
        <v>63</v>
      </c>
      <c r="L115" s="55">
        <f t="shared" si="52"/>
        <v>99.015625</v>
      </c>
    </row>
    <row r="116" spans="1:12" ht="28.2" x14ac:dyDescent="0.25">
      <c r="A116" s="33" t="s">
        <v>17</v>
      </c>
      <c r="B116" s="27"/>
      <c r="C116" s="67">
        <f t="shared" si="55"/>
        <v>0</v>
      </c>
      <c r="D116" s="67"/>
      <c r="E116" s="67"/>
      <c r="F116" s="67"/>
      <c r="G116" s="67">
        <f t="shared" si="42"/>
        <v>0</v>
      </c>
      <c r="H116" s="67"/>
      <c r="I116" s="67"/>
      <c r="J116" s="67"/>
      <c r="K116" s="67">
        <f t="shared" si="67"/>
        <v>0</v>
      </c>
      <c r="L116" s="55"/>
    </row>
    <row r="117" spans="1:12" ht="45" x14ac:dyDescent="0.25">
      <c r="A117" s="73" t="s">
        <v>193</v>
      </c>
      <c r="B117" s="27">
        <v>932</v>
      </c>
      <c r="C117" s="67">
        <f t="shared" si="55"/>
        <v>6400</v>
      </c>
      <c r="D117" s="67"/>
      <c r="E117" s="67"/>
      <c r="F117" s="67">
        <v>6400</v>
      </c>
      <c r="G117" s="67">
        <f t="shared" si="42"/>
        <v>6337</v>
      </c>
      <c r="H117" s="67"/>
      <c r="I117" s="67"/>
      <c r="J117" s="67">
        <v>6337</v>
      </c>
      <c r="K117" s="67">
        <f t="shared" si="67"/>
        <v>63</v>
      </c>
      <c r="L117" s="55">
        <f t="shared" si="52"/>
        <v>99.015625</v>
      </c>
    </row>
    <row r="118" spans="1:12" ht="45" customHeight="1" x14ac:dyDescent="0.25">
      <c r="A118" s="21" t="s">
        <v>0</v>
      </c>
      <c r="B118" s="27"/>
      <c r="C118" s="69">
        <f t="shared" si="55"/>
        <v>541922946.80999994</v>
      </c>
      <c r="D118" s="69">
        <f>D119+D122</f>
        <v>500000000</v>
      </c>
      <c r="E118" s="69">
        <f t="shared" ref="E118:F118" si="71">E119+E122</f>
        <v>15957446.810000001</v>
      </c>
      <c r="F118" s="69">
        <f t="shared" si="71"/>
        <v>25965500</v>
      </c>
      <c r="G118" s="69">
        <f t="shared" si="42"/>
        <v>529356350.48000002</v>
      </c>
      <c r="H118" s="69">
        <f>H119+H122</f>
        <v>488726872.04000002</v>
      </c>
      <c r="I118" s="69">
        <f t="shared" ref="I118:J118" si="72">I119+I122</f>
        <v>15597666.140000001</v>
      </c>
      <c r="J118" s="69">
        <f t="shared" si="72"/>
        <v>25031812.300000001</v>
      </c>
      <c r="K118" s="69">
        <f t="shared" si="67"/>
        <v>12566596.329999924</v>
      </c>
      <c r="L118" s="58">
        <f t="shared" si="52"/>
        <v>97.681110127561027</v>
      </c>
    </row>
    <row r="119" spans="1:12" ht="153.6" customHeight="1" x14ac:dyDescent="0.25">
      <c r="A119" s="18" t="s">
        <v>115</v>
      </c>
      <c r="B119" s="30" t="s">
        <v>37</v>
      </c>
      <c r="C119" s="67">
        <f t="shared" si="55"/>
        <v>1246800</v>
      </c>
      <c r="D119" s="67">
        <f>D121</f>
        <v>0</v>
      </c>
      <c r="E119" s="67">
        <f t="shared" ref="E119:F119" si="73">E121</f>
        <v>0</v>
      </c>
      <c r="F119" s="67">
        <f t="shared" si="73"/>
        <v>1246800</v>
      </c>
      <c r="G119" s="67">
        <f t="shared" si="42"/>
        <v>1246739.1000000001</v>
      </c>
      <c r="H119" s="67">
        <f>H121</f>
        <v>0</v>
      </c>
      <c r="I119" s="67">
        <f t="shared" ref="I119:J119" si="74">I121</f>
        <v>0</v>
      </c>
      <c r="J119" s="67">
        <f t="shared" si="74"/>
        <v>1246739.1000000001</v>
      </c>
      <c r="K119" s="67">
        <f t="shared" si="67"/>
        <v>60.899999999906868</v>
      </c>
      <c r="L119" s="56">
        <f t="shared" si="52"/>
        <v>99.995115495668912</v>
      </c>
    </row>
    <row r="120" spans="1:12" ht="28.2" x14ac:dyDescent="0.25">
      <c r="A120" s="33" t="s">
        <v>23</v>
      </c>
      <c r="B120" s="30"/>
      <c r="C120" s="67">
        <f t="shared" si="55"/>
        <v>0</v>
      </c>
      <c r="D120" s="67"/>
      <c r="E120" s="67"/>
      <c r="F120" s="67"/>
      <c r="G120" s="67">
        <f t="shared" si="42"/>
        <v>0</v>
      </c>
      <c r="H120" s="67"/>
      <c r="I120" s="67"/>
      <c r="J120" s="67"/>
      <c r="K120" s="67">
        <f t="shared" si="67"/>
        <v>0</v>
      </c>
      <c r="L120" s="56"/>
    </row>
    <row r="121" spans="1:12" ht="45" customHeight="1" x14ac:dyDescent="0.25">
      <c r="A121" s="47" t="s">
        <v>157</v>
      </c>
      <c r="B121" s="30">
        <v>932</v>
      </c>
      <c r="C121" s="67">
        <f t="shared" si="55"/>
        <v>1246800</v>
      </c>
      <c r="D121" s="67"/>
      <c r="E121" s="67"/>
      <c r="F121" s="67">
        <v>1246800</v>
      </c>
      <c r="G121" s="67">
        <f t="shared" si="42"/>
        <v>1246739.1000000001</v>
      </c>
      <c r="H121" s="67"/>
      <c r="I121" s="67"/>
      <c r="J121" s="67">
        <v>1246739.1000000001</v>
      </c>
      <c r="K121" s="67">
        <f t="shared" si="67"/>
        <v>60.899999999906868</v>
      </c>
      <c r="L121" s="56">
        <f t="shared" si="52"/>
        <v>99.995115495668912</v>
      </c>
    </row>
    <row r="122" spans="1:12" ht="182.4" x14ac:dyDescent="0.25">
      <c r="A122" s="18" t="s">
        <v>318</v>
      </c>
      <c r="B122" s="27"/>
      <c r="C122" s="67">
        <f t="shared" si="55"/>
        <v>540676146.80999994</v>
      </c>
      <c r="D122" s="67">
        <f>D124+D125+D126+D127+D131</f>
        <v>500000000</v>
      </c>
      <c r="E122" s="67">
        <f t="shared" ref="E122:F122" si="75">E124+E125+E126+E127+E131</f>
        <v>15957446.810000001</v>
      </c>
      <c r="F122" s="67">
        <f t="shared" si="75"/>
        <v>24718700</v>
      </c>
      <c r="G122" s="67">
        <f>H122+I122+J122</f>
        <v>528109611.38</v>
      </c>
      <c r="H122" s="67">
        <f>H124+H125+H126+H127+H131</f>
        <v>488726872.04000002</v>
      </c>
      <c r="I122" s="67">
        <f>I124+I125+I126+I127+I131</f>
        <v>15597666.140000001</v>
      </c>
      <c r="J122" s="67">
        <f t="shared" ref="J122" si="76">J124+J125+J126+J127+J131</f>
        <v>23785073.199999999</v>
      </c>
      <c r="K122" s="67">
        <f t="shared" si="67"/>
        <v>12566535.429999948</v>
      </c>
      <c r="L122" s="56">
        <f t="shared" si="52"/>
        <v>97.675774027734946</v>
      </c>
    </row>
    <row r="123" spans="1:12" ht="31.05" customHeight="1" x14ac:dyDescent="0.25">
      <c r="A123" s="33" t="s">
        <v>24</v>
      </c>
      <c r="B123" s="24"/>
      <c r="C123" s="67"/>
      <c r="D123" s="67"/>
      <c r="E123" s="67"/>
      <c r="F123" s="67"/>
      <c r="G123" s="67">
        <f t="shared" si="42"/>
        <v>0</v>
      </c>
      <c r="H123" s="67"/>
      <c r="I123" s="67"/>
      <c r="J123" s="67"/>
      <c r="K123" s="67">
        <f t="shared" si="67"/>
        <v>0</v>
      </c>
      <c r="L123" s="56"/>
    </row>
    <row r="124" spans="1:12" ht="44.4" x14ac:dyDescent="0.25">
      <c r="A124" s="32" t="s">
        <v>81</v>
      </c>
      <c r="B124" s="115" t="s">
        <v>36</v>
      </c>
      <c r="C124" s="67">
        <f t="shared" ref="C124:C134" si="77">D124+E124+F124</f>
        <v>5423500</v>
      </c>
      <c r="D124" s="67"/>
      <c r="E124" s="67"/>
      <c r="F124" s="67">
        <v>5423500</v>
      </c>
      <c r="G124" s="67">
        <f t="shared" si="42"/>
        <v>5022956.6399999997</v>
      </c>
      <c r="H124" s="67"/>
      <c r="I124" s="67"/>
      <c r="J124" s="67">
        <v>5022956.6399999997</v>
      </c>
      <c r="K124" s="67">
        <f t="shared" si="67"/>
        <v>400543.36000000034</v>
      </c>
      <c r="L124" s="56">
        <f t="shared" ref="L124:L134" si="78">G124/C124*100</f>
        <v>92.614670231400382</v>
      </c>
    </row>
    <row r="125" spans="1:12" ht="54.6" customHeight="1" x14ac:dyDescent="0.25">
      <c r="A125" s="32" t="s">
        <v>81</v>
      </c>
      <c r="B125" s="121" t="s">
        <v>37</v>
      </c>
      <c r="C125" s="67">
        <f t="shared" si="77"/>
        <v>1389600</v>
      </c>
      <c r="D125" s="67"/>
      <c r="E125" s="67"/>
      <c r="F125" s="67">
        <v>1389600</v>
      </c>
      <c r="G125" s="67">
        <f t="shared" si="42"/>
        <v>1258980.31</v>
      </c>
      <c r="H125" s="67"/>
      <c r="I125" s="67"/>
      <c r="J125" s="67">
        <v>1258980.31</v>
      </c>
      <c r="K125" s="67">
        <f t="shared" si="67"/>
        <v>130619.68999999994</v>
      </c>
      <c r="L125" s="56">
        <f t="shared" si="78"/>
        <v>90.600195020149684</v>
      </c>
    </row>
    <row r="126" spans="1:12" ht="54.6" customHeight="1" x14ac:dyDescent="0.25">
      <c r="A126" s="32" t="s">
        <v>158</v>
      </c>
      <c r="B126" s="122"/>
      <c r="C126" s="67">
        <f t="shared" si="77"/>
        <v>1905600</v>
      </c>
      <c r="D126" s="67"/>
      <c r="E126" s="67"/>
      <c r="F126" s="67">
        <v>1905600</v>
      </c>
      <c r="G126" s="67">
        <f t="shared" si="42"/>
        <v>1905470.11</v>
      </c>
      <c r="H126" s="67"/>
      <c r="I126" s="67"/>
      <c r="J126" s="67">
        <v>1905470.11</v>
      </c>
      <c r="K126" s="67">
        <f t="shared" si="67"/>
        <v>129.88999999989755</v>
      </c>
      <c r="L126" s="56">
        <f t="shared" si="78"/>
        <v>99.993183774139382</v>
      </c>
    </row>
    <row r="127" spans="1:12" ht="54.6" customHeight="1" x14ac:dyDescent="0.25">
      <c r="A127" s="79" t="s">
        <v>196</v>
      </c>
      <c r="B127" s="122"/>
      <c r="C127" s="67">
        <f t="shared" si="77"/>
        <v>92253191.49000001</v>
      </c>
      <c r="D127" s="67">
        <f>D128+D129+D130</f>
        <v>86678000</v>
      </c>
      <c r="E127" s="67">
        <f t="shared" ref="E127:F127" si="79">E128+E129+E130</f>
        <v>2766319.15</v>
      </c>
      <c r="F127" s="67">
        <f t="shared" si="79"/>
        <v>2808872.34</v>
      </c>
      <c r="G127" s="67">
        <f t="shared" si="42"/>
        <v>80217949.000000015</v>
      </c>
      <c r="H127" s="67">
        <f>H128+H129+H130</f>
        <v>75404872.040000007</v>
      </c>
      <c r="I127" s="67">
        <f t="shared" ref="I127:J127" si="80">I128+I129+I130</f>
        <v>2406538.48</v>
      </c>
      <c r="J127" s="67">
        <f t="shared" si="80"/>
        <v>2406538.48</v>
      </c>
      <c r="K127" s="67">
        <f t="shared" si="67"/>
        <v>12035242.489999995</v>
      </c>
      <c r="L127" s="56">
        <f t="shared" si="78"/>
        <v>86.954118014112737</v>
      </c>
    </row>
    <row r="128" spans="1:12" ht="54.6" customHeight="1" x14ac:dyDescent="0.25">
      <c r="A128" s="32" t="s">
        <v>268</v>
      </c>
      <c r="B128" s="122"/>
      <c r="C128" s="67">
        <f t="shared" si="77"/>
        <v>2808872.34</v>
      </c>
      <c r="D128" s="67"/>
      <c r="E128" s="67"/>
      <c r="F128" s="67">
        <v>2808872.34</v>
      </c>
      <c r="G128" s="67">
        <f t="shared" si="42"/>
        <v>2406538.48</v>
      </c>
      <c r="H128" s="67"/>
      <c r="I128" s="67"/>
      <c r="J128" s="150">
        <v>2406538.48</v>
      </c>
      <c r="K128" s="67">
        <f t="shared" si="67"/>
        <v>402333.85999999987</v>
      </c>
      <c r="L128" s="56">
        <f t="shared" si="78"/>
        <v>85.67632091104575</v>
      </c>
    </row>
    <row r="129" spans="1:13" ht="54.6" customHeight="1" x14ac:dyDescent="0.25">
      <c r="A129" s="32" t="s">
        <v>269</v>
      </c>
      <c r="B129" s="122"/>
      <c r="C129" s="67">
        <f t="shared" si="77"/>
        <v>2766319.15</v>
      </c>
      <c r="D129" s="67"/>
      <c r="E129" s="67">
        <v>2766319.15</v>
      </c>
      <c r="F129" s="67"/>
      <c r="G129" s="67">
        <f t="shared" si="42"/>
        <v>2406538.48</v>
      </c>
      <c r="H129" s="67"/>
      <c r="I129" s="150">
        <v>2406538.48</v>
      </c>
      <c r="J129" s="67"/>
      <c r="K129" s="67">
        <f t="shared" si="67"/>
        <v>359780.66999999993</v>
      </c>
      <c r="L129" s="56">
        <f t="shared" si="78"/>
        <v>86.994245765171385</v>
      </c>
    </row>
    <row r="130" spans="1:13" ht="54.6" customHeight="1" x14ac:dyDescent="0.25">
      <c r="A130" s="32" t="s">
        <v>270</v>
      </c>
      <c r="B130" s="122"/>
      <c r="C130" s="67">
        <f t="shared" si="77"/>
        <v>86678000</v>
      </c>
      <c r="D130" s="67">
        <v>86678000</v>
      </c>
      <c r="E130" s="67"/>
      <c r="F130" s="67"/>
      <c r="G130" s="67">
        <f t="shared" si="42"/>
        <v>75404872.040000007</v>
      </c>
      <c r="H130" s="67">
        <v>75404872.040000007</v>
      </c>
      <c r="I130" s="67"/>
      <c r="J130" s="67"/>
      <c r="K130" s="67">
        <f t="shared" si="67"/>
        <v>11273127.959999993</v>
      </c>
      <c r="L130" s="56">
        <f t="shared" si="78"/>
        <v>86.99424541406124</v>
      </c>
    </row>
    <row r="131" spans="1:13" ht="54.6" customHeight="1" x14ac:dyDescent="0.25">
      <c r="A131" s="102" t="s">
        <v>197</v>
      </c>
      <c r="B131" s="122"/>
      <c r="C131" s="67">
        <f t="shared" si="77"/>
        <v>439704255.32000005</v>
      </c>
      <c r="D131" s="67">
        <f>D132+D133+D134</f>
        <v>413322000</v>
      </c>
      <c r="E131" s="67">
        <f t="shared" ref="E131:F131" si="81">E132+E133+E134</f>
        <v>13191127.66</v>
      </c>
      <c r="F131" s="67">
        <f t="shared" si="81"/>
        <v>13191127.66</v>
      </c>
      <c r="G131" s="67">
        <f t="shared" si="42"/>
        <v>439704255.32000005</v>
      </c>
      <c r="H131" s="67">
        <f>H132+H133+H134</f>
        <v>413322000</v>
      </c>
      <c r="I131" s="67">
        <f t="shared" ref="I131:J131" si="82">I132+I133+I134</f>
        <v>13191127.66</v>
      </c>
      <c r="J131" s="67">
        <f t="shared" si="82"/>
        <v>13191127.66</v>
      </c>
      <c r="K131" s="67">
        <f t="shared" si="67"/>
        <v>0</v>
      </c>
      <c r="L131" s="56">
        <f t="shared" si="78"/>
        <v>100</v>
      </c>
    </row>
    <row r="132" spans="1:13" ht="36" customHeight="1" x14ac:dyDescent="0.25">
      <c r="A132" s="32" t="s">
        <v>268</v>
      </c>
      <c r="B132" s="122"/>
      <c r="C132" s="67">
        <f t="shared" si="77"/>
        <v>13191127.66</v>
      </c>
      <c r="D132" s="67"/>
      <c r="E132" s="67"/>
      <c r="F132" s="67">
        <v>13191127.66</v>
      </c>
      <c r="G132" s="67">
        <f t="shared" si="42"/>
        <v>13191127.66</v>
      </c>
      <c r="H132" s="67"/>
      <c r="I132" s="67"/>
      <c r="J132" s="67">
        <v>13191127.66</v>
      </c>
      <c r="K132" s="67">
        <f t="shared" si="67"/>
        <v>0</v>
      </c>
      <c r="L132" s="56">
        <f t="shared" si="78"/>
        <v>100</v>
      </c>
    </row>
    <row r="133" spans="1:13" ht="52.2" customHeight="1" x14ac:dyDescent="0.25">
      <c r="A133" s="32" t="s">
        <v>269</v>
      </c>
      <c r="B133" s="122"/>
      <c r="C133" s="67">
        <f t="shared" si="77"/>
        <v>13191127.66</v>
      </c>
      <c r="D133" s="67"/>
      <c r="E133" s="67">
        <v>13191127.66</v>
      </c>
      <c r="F133" s="67"/>
      <c r="G133" s="67">
        <f t="shared" si="42"/>
        <v>13191127.66</v>
      </c>
      <c r="H133" s="67"/>
      <c r="I133" s="67">
        <v>13191127.66</v>
      </c>
      <c r="J133" s="67"/>
      <c r="K133" s="67">
        <f t="shared" si="67"/>
        <v>0</v>
      </c>
      <c r="L133" s="56">
        <f t="shared" si="78"/>
        <v>100</v>
      </c>
    </row>
    <row r="134" spans="1:13" ht="36" customHeight="1" x14ac:dyDescent="0.25">
      <c r="A134" s="32" t="s">
        <v>270</v>
      </c>
      <c r="B134" s="123"/>
      <c r="C134" s="67">
        <f t="shared" si="77"/>
        <v>413322000</v>
      </c>
      <c r="D134" s="67">
        <v>413322000</v>
      </c>
      <c r="E134" s="67"/>
      <c r="F134" s="67"/>
      <c r="G134" s="67">
        <f t="shared" si="42"/>
        <v>413322000</v>
      </c>
      <c r="H134" s="67">
        <v>413322000</v>
      </c>
      <c r="I134" s="67"/>
      <c r="J134" s="67"/>
      <c r="K134" s="67">
        <f t="shared" si="67"/>
        <v>0</v>
      </c>
      <c r="L134" s="56">
        <f t="shared" si="78"/>
        <v>100</v>
      </c>
    </row>
    <row r="135" spans="1:13" ht="60" customHeight="1" x14ac:dyDescent="0.25">
      <c r="A135" s="22" t="s">
        <v>28</v>
      </c>
      <c r="B135" s="28"/>
      <c r="C135" s="65">
        <f t="shared" ref="C135:J135" si="83">C136+C148+C182</f>
        <v>101012746</v>
      </c>
      <c r="D135" s="65">
        <f t="shared" si="83"/>
        <v>37448400</v>
      </c>
      <c r="E135" s="65">
        <f t="shared" si="83"/>
        <v>189133</v>
      </c>
      <c r="F135" s="65">
        <f t="shared" si="83"/>
        <v>63375213</v>
      </c>
      <c r="G135" s="65">
        <f t="shared" si="83"/>
        <v>69596405.489999995</v>
      </c>
      <c r="H135" s="65">
        <f t="shared" si="83"/>
        <v>37448400</v>
      </c>
      <c r="I135" s="65">
        <f t="shared" si="83"/>
        <v>189133</v>
      </c>
      <c r="J135" s="65">
        <f t="shared" si="83"/>
        <v>31958872.490000002</v>
      </c>
      <c r="K135" s="65">
        <f t="shared" si="67"/>
        <v>31416340.510000005</v>
      </c>
      <c r="L135" s="60">
        <f>G135/C135*100</f>
        <v>68.898637296722924</v>
      </c>
    </row>
    <row r="136" spans="1:13" ht="28.35" customHeight="1" x14ac:dyDescent="0.25">
      <c r="A136" s="16" t="s">
        <v>29</v>
      </c>
      <c r="B136" s="15"/>
      <c r="C136" s="68">
        <f t="shared" ref="C136:C181" si="84">D136+E136+F136</f>
        <v>19555080</v>
      </c>
      <c r="D136" s="68">
        <f>D137+D140</f>
        <v>0</v>
      </c>
      <c r="E136" s="68">
        <f t="shared" ref="E136:F136" si="85">E137+E140</f>
        <v>0</v>
      </c>
      <c r="F136" s="68">
        <f t="shared" si="85"/>
        <v>19555080</v>
      </c>
      <c r="G136" s="68">
        <f>H136+I136+J136</f>
        <v>8242788</v>
      </c>
      <c r="H136" s="68">
        <f>H137+H140</f>
        <v>0</v>
      </c>
      <c r="I136" s="68">
        <f t="shared" ref="I136:J136" si="86">I137+I140</f>
        <v>0</v>
      </c>
      <c r="J136" s="68">
        <f t="shared" si="86"/>
        <v>8242788</v>
      </c>
      <c r="K136" s="69">
        <f t="shared" si="67"/>
        <v>11312292</v>
      </c>
      <c r="L136" s="57">
        <f>G136/C136*100</f>
        <v>42.151645505924797</v>
      </c>
    </row>
    <row r="137" spans="1:13" ht="52.2" customHeight="1" x14ac:dyDescent="0.25">
      <c r="A137" s="41" t="s">
        <v>118</v>
      </c>
      <c r="B137" s="40" t="s">
        <v>36</v>
      </c>
      <c r="C137" s="67">
        <f t="shared" si="84"/>
        <v>13463000</v>
      </c>
      <c r="D137" s="67">
        <f>D139</f>
        <v>0</v>
      </c>
      <c r="E137" s="67">
        <f t="shared" ref="E137:F137" si="87">E139</f>
        <v>0</v>
      </c>
      <c r="F137" s="67">
        <f t="shared" si="87"/>
        <v>13463000</v>
      </c>
      <c r="G137" s="67">
        <f t="shared" ref="G137:G192" si="88">H137+I137+J137</f>
        <v>5785440</v>
      </c>
      <c r="H137" s="67">
        <f>H139</f>
        <v>0</v>
      </c>
      <c r="I137" s="67">
        <f t="shared" ref="I137:J137" si="89">I139</f>
        <v>0</v>
      </c>
      <c r="J137" s="67">
        <f t="shared" si="89"/>
        <v>5785440</v>
      </c>
      <c r="K137" s="67">
        <f>C137-G137</f>
        <v>7677560</v>
      </c>
      <c r="L137" s="56">
        <f>G137/C137*100</f>
        <v>42.972888657802869</v>
      </c>
    </row>
    <row r="138" spans="1:13" ht="28.35" customHeight="1" x14ac:dyDescent="0.25">
      <c r="A138" s="33" t="s">
        <v>17</v>
      </c>
      <c r="B138" s="27"/>
      <c r="C138" s="67">
        <f t="shared" si="84"/>
        <v>0</v>
      </c>
      <c r="D138" s="67"/>
      <c r="E138" s="67"/>
      <c r="F138" s="67"/>
      <c r="G138" s="67">
        <f t="shared" si="88"/>
        <v>0</v>
      </c>
      <c r="H138" s="67"/>
      <c r="I138" s="67"/>
      <c r="J138" s="67"/>
      <c r="K138" s="67">
        <f t="shared" si="67"/>
        <v>0</v>
      </c>
      <c r="L138" s="56"/>
    </row>
    <row r="139" spans="1:13" ht="28.35" customHeight="1" x14ac:dyDescent="0.25">
      <c r="A139" s="47" t="s">
        <v>183</v>
      </c>
      <c r="B139" s="27">
        <v>909</v>
      </c>
      <c r="C139" s="67">
        <f t="shared" si="84"/>
        <v>13463000</v>
      </c>
      <c r="D139" s="67"/>
      <c r="E139" s="67"/>
      <c r="F139" s="67">
        <v>13463000</v>
      </c>
      <c r="G139" s="67">
        <f t="shared" si="88"/>
        <v>5785440</v>
      </c>
      <c r="H139" s="67"/>
      <c r="I139" s="67"/>
      <c r="J139" s="67">
        <v>5785440</v>
      </c>
      <c r="K139" s="67">
        <f t="shared" si="67"/>
        <v>7677560</v>
      </c>
      <c r="L139" s="56">
        <f t="shared" ref="L139:L152" si="90">G139/C139*100</f>
        <v>42.972888657802869</v>
      </c>
    </row>
    <row r="140" spans="1:13" ht="49.2" customHeight="1" x14ac:dyDescent="0.25">
      <c r="A140" s="74" t="s">
        <v>63</v>
      </c>
      <c r="B140" s="40" t="s">
        <v>36</v>
      </c>
      <c r="C140" s="67">
        <f>D140+E140+F140</f>
        <v>6092080</v>
      </c>
      <c r="D140" s="67">
        <f>D142+D145</f>
        <v>0</v>
      </c>
      <c r="E140" s="67">
        <f t="shared" ref="E140:F140" si="91">E142+E145</f>
        <v>0</v>
      </c>
      <c r="F140" s="67">
        <f t="shared" si="91"/>
        <v>6092080</v>
      </c>
      <c r="G140" s="67">
        <f>H140+I140+J140</f>
        <v>2457348</v>
      </c>
      <c r="H140" s="67">
        <f>H142+H145</f>
        <v>0</v>
      </c>
      <c r="I140" s="67">
        <f t="shared" ref="I140:J140" si="92">I142+I145</f>
        <v>0</v>
      </c>
      <c r="J140" s="67">
        <f t="shared" si="92"/>
        <v>2457348</v>
      </c>
      <c r="K140" s="67">
        <f t="shared" si="67"/>
        <v>3634732</v>
      </c>
      <c r="L140" s="56">
        <f t="shared" si="90"/>
        <v>40.336765111423354</v>
      </c>
      <c r="M140" s="96">
        <f>H140/C140*100</f>
        <v>0</v>
      </c>
    </row>
    <row r="141" spans="1:13" ht="35.4" customHeight="1" x14ac:dyDescent="0.25">
      <c r="A141" s="33" t="s">
        <v>17</v>
      </c>
      <c r="B141" s="40"/>
      <c r="C141" s="67">
        <f>E141+F141+G141</f>
        <v>0</v>
      </c>
      <c r="D141" s="67"/>
      <c r="E141" s="67"/>
      <c r="F141" s="67"/>
      <c r="G141" s="67">
        <f t="shared" si="88"/>
        <v>0</v>
      </c>
      <c r="H141" s="67"/>
      <c r="I141" s="67"/>
      <c r="J141" s="67"/>
      <c r="K141" s="67">
        <f t="shared" si="67"/>
        <v>0</v>
      </c>
      <c r="L141" s="56"/>
      <c r="M141" s="96"/>
    </row>
    <row r="142" spans="1:13" ht="56.4" customHeight="1" x14ac:dyDescent="0.25">
      <c r="A142" s="75" t="s">
        <v>64</v>
      </c>
      <c r="B142" s="40">
        <v>909</v>
      </c>
      <c r="C142" s="67">
        <f>E142+F142+G142</f>
        <v>3500000</v>
      </c>
      <c r="D142" s="67">
        <f>D144</f>
        <v>0</v>
      </c>
      <c r="E142" s="67">
        <f t="shared" ref="E142:F142" si="93">E144</f>
        <v>0</v>
      </c>
      <c r="F142" s="67">
        <f t="shared" si="93"/>
        <v>3500000</v>
      </c>
      <c r="G142" s="67">
        <f t="shared" si="88"/>
        <v>0</v>
      </c>
      <c r="H142" s="67">
        <f>H144</f>
        <v>0</v>
      </c>
      <c r="I142" s="67">
        <f t="shared" ref="I142:J142" si="94">I144</f>
        <v>0</v>
      </c>
      <c r="J142" s="67">
        <f t="shared" si="94"/>
        <v>0</v>
      </c>
      <c r="K142" s="67">
        <f t="shared" si="67"/>
        <v>3500000</v>
      </c>
      <c r="L142" s="56">
        <f t="shared" si="90"/>
        <v>0</v>
      </c>
      <c r="M142" s="96">
        <f>H142/C142*100</f>
        <v>0</v>
      </c>
    </row>
    <row r="143" spans="1:13" ht="33.6" customHeight="1" x14ac:dyDescent="0.25">
      <c r="A143" s="39" t="s">
        <v>23</v>
      </c>
      <c r="B143" s="40"/>
      <c r="C143" s="67"/>
      <c r="D143" s="67"/>
      <c r="E143" s="67"/>
      <c r="F143" s="67"/>
      <c r="G143" s="67">
        <f t="shared" si="88"/>
        <v>0</v>
      </c>
      <c r="H143" s="67"/>
      <c r="I143" s="67"/>
      <c r="J143" s="67"/>
      <c r="K143" s="67">
        <f t="shared" si="67"/>
        <v>0</v>
      </c>
      <c r="L143" s="56"/>
    </row>
    <row r="144" spans="1:13" ht="56.4" customHeight="1" x14ac:dyDescent="0.25">
      <c r="A144" s="76" t="s">
        <v>204</v>
      </c>
      <c r="B144" s="40">
        <v>909</v>
      </c>
      <c r="C144" s="67">
        <f t="shared" ref="C144" si="95">D144+E144+F144</f>
        <v>3500000</v>
      </c>
      <c r="D144" s="67"/>
      <c r="E144" s="67"/>
      <c r="F144" s="67">
        <v>3500000</v>
      </c>
      <c r="G144" s="67">
        <f t="shared" si="88"/>
        <v>0</v>
      </c>
      <c r="H144" s="67"/>
      <c r="I144" s="67"/>
      <c r="J144" s="67"/>
      <c r="K144" s="67">
        <f t="shared" si="67"/>
        <v>3500000</v>
      </c>
      <c r="L144" s="56">
        <f t="shared" si="90"/>
        <v>0</v>
      </c>
    </row>
    <row r="145" spans="1:12" ht="56.4" customHeight="1" x14ac:dyDescent="0.25">
      <c r="A145" s="75" t="s">
        <v>255</v>
      </c>
      <c r="B145" s="40">
        <v>909</v>
      </c>
      <c r="C145" s="67">
        <f>D145+E145+F145</f>
        <v>2592080</v>
      </c>
      <c r="D145" s="67">
        <f>D147</f>
        <v>0</v>
      </c>
      <c r="E145" s="67">
        <f t="shared" ref="E145:F145" si="96">E147</f>
        <v>0</v>
      </c>
      <c r="F145" s="67">
        <f t="shared" si="96"/>
        <v>2592080</v>
      </c>
      <c r="G145" s="67">
        <f t="shared" si="88"/>
        <v>2457348</v>
      </c>
      <c r="H145" s="67">
        <f>H147</f>
        <v>0</v>
      </c>
      <c r="I145" s="67">
        <f t="shared" ref="I145:J145" si="97">I147</f>
        <v>0</v>
      </c>
      <c r="J145" s="67">
        <f t="shared" si="97"/>
        <v>2457348</v>
      </c>
      <c r="K145" s="67">
        <f t="shared" si="67"/>
        <v>134732</v>
      </c>
      <c r="L145" s="56">
        <f t="shared" si="90"/>
        <v>94.802166599796294</v>
      </c>
    </row>
    <row r="146" spans="1:12" ht="56.4" customHeight="1" x14ac:dyDescent="0.25">
      <c r="A146" s="39" t="s">
        <v>23</v>
      </c>
      <c r="B146" s="40"/>
      <c r="C146" s="67"/>
      <c r="D146" s="67"/>
      <c r="E146" s="67"/>
      <c r="F146" s="67"/>
      <c r="G146" s="67">
        <f t="shared" si="88"/>
        <v>0</v>
      </c>
      <c r="H146" s="67"/>
      <c r="I146" s="67"/>
      <c r="J146" s="67"/>
      <c r="K146" s="67">
        <f t="shared" si="67"/>
        <v>0</v>
      </c>
      <c r="L146" s="56"/>
    </row>
    <row r="147" spans="1:12" ht="28.2" x14ac:dyDescent="0.25">
      <c r="A147" s="76" t="s">
        <v>277</v>
      </c>
      <c r="B147" s="40">
        <v>909</v>
      </c>
      <c r="C147" s="67">
        <f t="shared" ref="C147" si="98">D147+E147+F147</f>
        <v>2592080</v>
      </c>
      <c r="D147" s="67"/>
      <c r="E147" s="67"/>
      <c r="F147" s="67">
        <v>2592080</v>
      </c>
      <c r="G147" s="67">
        <f t="shared" si="88"/>
        <v>2457348</v>
      </c>
      <c r="H147" s="67"/>
      <c r="I147" s="67"/>
      <c r="J147" s="67">
        <v>2457348</v>
      </c>
      <c r="K147" s="67">
        <f t="shared" si="67"/>
        <v>134732</v>
      </c>
      <c r="L147" s="56">
        <f t="shared" si="90"/>
        <v>94.802166599796294</v>
      </c>
    </row>
    <row r="148" spans="1:12" ht="27.75" customHeight="1" x14ac:dyDescent="0.25">
      <c r="A148" s="20" t="s">
        <v>30</v>
      </c>
      <c r="B148" s="20"/>
      <c r="C148" s="69">
        <f>D148+E148+F148</f>
        <v>61053866</v>
      </c>
      <c r="D148" s="69">
        <f>D149+D153+D156+D159+D164+D167+D170+D173+D176+D179</f>
        <v>37448400</v>
      </c>
      <c r="E148" s="69">
        <f t="shared" ref="E148:F148" si="99">E149+E153+E156+E159+E164+E167+E170+E173+E176+E179</f>
        <v>189133</v>
      </c>
      <c r="F148" s="69">
        <f t="shared" si="99"/>
        <v>23416333</v>
      </c>
      <c r="G148" s="69">
        <f t="shared" si="88"/>
        <v>41064969.579999998</v>
      </c>
      <c r="H148" s="69">
        <f>H149+H153+H156+H159+H164+H167+H170+H173+H176+H179</f>
        <v>37448400</v>
      </c>
      <c r="I148" s="69">
        <f t="shared" ref="I148:J148" si="100">I149+I153+I156+I159+I164+I167+I170+I173+I176+I179</f>
        <v>189133</v>
      </c>
      <c r="J148" s="69">
        <f t="shared" si="100"/>
        <v>3427436.58</v>
      </c>
      <c r="K148" s="69">
        <f t="shared" si="67"/>
        <v>19988896.420000002</v>
      </c>
      <c r="L148" s="58">
        <f t="shared" si="90"/>
        <v>67.260228172938298</v>
      </c>
    </row>
    <row r="149" spans="1:12" ht="100.8" customHeight="1" x14ac:dyDescent="0.25">
      <c r="A149" s="36" t="s">
        <v>34</v>
      </c>
      <c r="B149" s="40" t="s">
        <v>36</v>
      </c>
      <c r="C149" s="67">
        <f t="shared" si="84"/>
        <v>3972000</v>
      </c>
      <c r="D149" s="67">
        <f>D151+D152</f>
        <v>0</v>
      </c>
      <c r="E149" s="67">
        <f t="shared" ref="E149:F149" si="101">E151+E152</f>
        <v>0</v>
      </c>
      <c r="F149" s="67">
        <f t="shared" si="101"/>
        <v>3972000</v>
      </c>
      <c r="G149" s="67">
        <f t="shared" si="88"/>
        <v>88266.08</v>
      </c>
      <c r="H149" s="67">
        <f>H151+H152</f>
        <v>0</v>
      </c>
      <c r="I149" s="67">
        <f t="shared" ref="I149:J149" si="102">I151+I152</f>
        <v>0</v>
      </c>
      <c r="J149" s="67">
        <f t="shared" si="102"/>
        <v>88266.08</v>
      </c>
      <c r="K149" s="67">
        <f t="shared" si="67"/>
        <v>3883733.92</v>
      </c>
      <c r="L149" s="56">
        <f t="shared" si="90"/>
        <v>2.222207452165156</v>
      </c>
    </row>
    <row r="150" spans="1:12" ht="28.2" x14ac:dyDescent="0.25">
      <c r="A150" s="33" t="s">
        <v>17</v>
      </c>
      <c r="B150" s="40"/>
      <c r="C150" s="67">
        <f t="shared" si="84"/>
        <v>0</v>
      </c>
      <c r="D150" s="67"/>
      <c r="E150" s="67"/>
      <c r="F150" s="67"/>
      <c r="G150" s="67">
        <f t="shared" si="88"/>
        <v>0</v>
      </c>
      <c r="H150" s="67"/>
      <c r="I150" s="67"/>
      <c r="J150" s="67"/>
      <c r="K150" s="67">
        <f t="shared" si="67"/>
        <v>0</v>
      </c>
      <c r="L150" s="56"/>
    </row>
    <row r="151" spans="1:12" ht="28.2" x14ac:dyDescent="0.25">
      <c r="A151" s="124" t="s">
        <v>205</v>
      </c>
      <c r="B151" s="40" t="s">
        <v>36</v>
      </c>
      <c r="C151" s="67">
        <f t="shared" si="84"/>
        <v>3883733.92</v>
      </c>
      <c r="D151" s="67"/>
      <c r="E151" s="67"/>
      <c r="F151" s="67">
        <v>3883733.92</v>
      </c>
      <c r="G151" s="67">
        <f t="shared" si="88"/>
        <v>0</v>
      </c>
      <c r="H151" s="67"/>
      <c r="I151" s="67"/>
      <c r="J151" s="67"/>
      <c r="K151" s="67">
        <f t="shared" si="67"/>
        <v>3883733.92</v>
      </c>
      <c r="L151" s="56">
        <f t="shared" si="90"/>
        <v>0</v>
      </c>
    </row>
    <row r="152" spans="1:12" ht="28.2" x14ac:dyDescent="0.25">
      <c r="A152" s="125"/>
      <c r="B152" s="40" t="s">
        <v>13</v>
      </c>
      <c r="C152" s="67">
        <f t="shared" si="84"/>
        <v>88266.08</v>
      </c>
      <c r="D152" s="67"/>
      <c r="E152" s="67"/>
      <c r="F152" s="67">
        <v>88266.08</v>
      </c>
      <c r="G152" s="67">
        <f t="shared" si="88"/>
        <v>88266.08</v>
      </c>
      <c r="H152" s="67"/>
      <c r="I152" s="67"/>
      <c r="J152" s="67">
        <v>88266.08</v>
      </c>
      <c r="K152" s="67">
        <f t="shared" si="67"/>
        <v>0</v>
      </c>
      <c r="L152" s="56">
        <f t="shared" si="90"/>
        <v>100</v>
      </c>
    </row>
    <row r="153" spans="1:12" ht="68.400000000000006" x14ac:dyDescent="0.25">
      <c r="A153" s="18" t="s">
        <v>43</v>
      </c>
      <c r="B153" s="30" t="s">
        <v>26</v>
      </c>
      <c r="C153" s="67">
        <f t="shared" si="84"/>
        <v>47800</v>
      </c>
      <c r="D153" s="67">
        <f>D155</f>
        <v>0</v>
      </c>
      <c r="E153" s="67">
        <f t="shared" ref="E153:F153" si="103">E155</f>
        <v>0</v>
      </c>
      <c r="F153" s="67">
        <f t="shared" si="103"/>
        <v>47800</v>
      </c>
      <c r="G153" s="67">
        <f t="shared" si="88"/>
        <v>47800</v>
      </c>
      <c r="H153" s="67">
        <f>H155</f>
        <v>0</v>
      </c>
      <c r="I153" s="67">
        <f t="shared" ref="I153:J153" si="104">I155</f>
        <v>0</v>
      </c>
      <c r="J153" s="67">
        <f t="shared" si="104"/>
        <v>47800</v>
      </c>
      <c r="K153" s="67">
        <f t="shared" si="67"/>
        <v>0</v>
      </c>
      <c r="L153" s="56">
        <f>G153/C153*100</f>
        <v>100</v>
      </c>
    </row>
    <row r="154" spans="1:12" ht="36" customHeight="1" x14ac:dyDescent="0.25">
      <c r="A154" s="33" t="s">
        <v>17</v>
      </c>
      <c r="B154" s="24"/>
      <c r="C154" s="67">
        <f t="shared" si="84"/>
        <v>0</v>
      </c>
      <c r="D154" s="67"/>
      <c r="E154" s="67"/>
      <c r="F154" s="67"/>
      <c r="G154" s="67">
        <f t="shared" si="88"/>
        <v>0</v>
      </c>
      <c r="H154" s="67"/>
      <c r="I154" s="67"/>
      <c r="J154" s="67"/>
      <c r="K154" s="67">
        <f t="shared" si="67"/>
        <v>0</v>
      </c>
      <c r="L154" s="56"/>
    </row>
    <row r="155" spans="1:12" ht="45" customHeight="1" x14ac:dyDescent="0.25">
      <c r="A155" s="32" t="s">
        <v>275</v>
      </c>
      <c r="B155" s="24">
        <v>932</v>
      </c>
      <c r="C155" s="67">
        <f t="shared" si="84"/>
        <v>47800</v>
      </c>
      <c r="D155" s="67"/>
      <c r="E155" s="67"/>
      <c r="F155" s="67">
        <v>47800</v>
      </c>
      <c r="G155" s="67">
        <f t="shared" si="88"/>
        <v>47800</v>
      </c>
      <c r="H155" s="67"/>
      <c r="I155" s="67"/>
      <c r="J155" s="67">
        <v>47800</v>
      </c>
      <c r="K155" s="67">
        <f t="shared" si="67"/>
        <v>0</v>
      </c>
      <c r="L155" s="56">
        <f>G155/C155*100</f>
        <v>100</v>
      </c>
    </row>
    <row r="156" spans="1:12" ht="45.6" x14ac:dyDescent="0.25">
      <c r="A156" s="18" t="s">
        <v>116</v>
      </c>
      <c r="B156" s="30" t="s">
        <v>26</v>
      </c>
      <c r="C156" s="67">
        <f t="shared" si="84"/>
        <v>10500</v>
      </c>
      <c r="D156" s="67">
        <f>D158</f>
        <v>0</v>
      </c>
      <c r="E156" s="67">
        <f t="shared" ref="E156:F156" si="105">E158</f>
        <v>0</v>
      </c>
      <c r="F156" s="67">
        <f t="shared" si="105"/>
        <v>10500</v>
      </c>
      <c r="G156" s="67">
        <f t="shared" si="88"/>
        <v>0</v>
      </c>
      <c r="H156" s="67">
        <f>H158</f>
        <v>0</v>
      </c>
      <c r="I156" s="67">
        <f t="shared" ref="I156:J156" si="106">I158</f>
        <v>0</v>
      </c>
      <c r="J156" s="67">
        <f t="shared" si="106"/>
        <v>0</v>
      </c>
      <c r="K156" s="67">
        <f t="shared" si="67"/>
        <v>10500</v>
      </c>
      <c r="L156" s="56">
        <f t="shared" ref="L156" si="107">G156/C156*100</f>
        <v>0</v>
      </c>
    </row>
    <row r="157" spans="1:12" ht="27" customHeight="1" x14ac:dyDescent="0.25">
      <c r="A157" s="46" t="s">
        <v>23</v>
      </c>
      <c r="B157" s="24"/>
      <c r="C157" s="67">
        <f t="shared" si="84"/>
        <v>0</v>
      </c>
      <c r="D157" s="67"/>
      <c r="E157" s="67"/>
      <c r="F157" s="67"/>
      <c r="G157" s="67">
        <f t="shared" si="88"/>
        <v>0</v>
      </c>
      <c r="H157" s="67"/>
      <c r="I157" s="67"/>
      <c r="J157" s="67"/>
      <c r="K157" s="67">
        <f t="shared" si="67"/>
        <v>0</v>
      </c>
      <c r="L157" s="56"/>
    </row>
    <row r="158" spans="1:12" ht="54" customHeight="1" x14ac:dyDescent="0.25">
      <c r="A158" s="32" t="s">
        <v>276</v>
      </c>
      <c r="B158" s="30">
        <v>932</v>
      </c>
      <c r="C158" s="67">
        <f t="shared" si="84"/>
        <v>10500</v>
      </c>
      <c r="D158" s="67"/>
      <c r="E158" s="67"/>
      <c r="F158" s="67">
        <v>10500</v>
      </c>
      <c r="G158" s="67">
        <f t="shared" si="88"/>
        <v>0</v>
      </c>
      <c r="H158" s="67"/>
      <c r="I158" s="67"/>
      <c r="J158" s="67"/>
      <c r="K158" s="67">
        <f t="shared" si="67"/>
        <v>10500</v>
      </c>
      <c r="L158" s="56">
        <f t="shared" ref="L158" si="108">G158/C158*100</f>
        <v>0</v>
      </c>
    </row>
    <row r="159" spans="1:12" ht="91.2" x14ac:dyDescent="0.25">
      <c r="A159" s="18" t="s">
        <v>195</v>
      </c>
      <c r="B159" s="30" t="s">
        <v>36</v>
      </c>
      <c r="C159" s="67">
        <f t="shared" si="84"/>
        <v>37826666</v>
      </c>
      <c r="D159" s="67">
        <f>D161+D162+D163</f>
        <v>37448400</v>
      </c>
      <c r="E159" s="67">
        <f t="shared" ref="E159:F159" si="109">E161+E162+E163</f>
        <v>189133</v>
      </c>
      <c r="F159" s="67">
        <f t="shared" si="109"/>
        <v>189133</v>
      </c>
      <c r="G159" s="67">
        <f t="shared" si="88"/>
        <v>37826666</v>
      </c>
      <c r="H159" s="67">
        <f>H161+H162+H163</f>
        <v>37448400</v>
      </c>
      <c r="I159" s="67">
        <f t="shared" ref="I159:J159" si="110">I161+I162+I163</f>
        <v>189133</v>
      </c>
      <c r="J159" s="67">
        <f t="shared" si="110"/>
        <v>189133</v>
      </c>
      <c r="K159" s="67">
        <f t="shared" si="67"/>
        <v>0</v>
      </c>
      <c r="L159" s="55">
        <f>G159/C159*100</f>
        <v>100</v>
      </c>
    </row>
    <row r="160" spans="1:12" ht="28.2" x14ac:dyDescent="0.25">
      <c r="A160" s="33" t="s">
        <v>23</v>
      </c>
      <c r="B160" s="40"/>
      <c r="C160" s="67">
        <f t="shared" si="84"/>
        <v>0</v>
      </c>
      <c r="D160" s="67"/>
      <c r="E160" s="67"/>
      <c r="F160" s="67"/>
      <c r="G160" s="67">
        <f t="shared" si="88"/>
        <v>0</v>
      </c>
      <c r="H160" s="67"/>
      <c r="I160" s="67"/>
      <c r="J160" s="67"/>
      <c r="K160" s="69">
        <f t="shared" si="67"/>
        <v>0</v>
      </c>
      <c r="L160" s="55"/>
    </row>
    <row r="161" spans="1:12" ht="28.2" x14ac:dyDescent="0.25">
      <c r="A161" s="32" t="s">
        <v>287</v>
      </c>
      <c r="B161" s="40">
        <v>909</v>
      </c>
      <c r="C161" s="67">
        <f t="shared" si="84"/>
        <v>189133</v>
      </c>
      <c r="D161" s="67"/>
      <c r="E161" s="67"/>
      <c r="F161" s="67">
        <v>189133</v>
      </c>
      <c r="G161" s="67">
        <f t="shared" si="88"/>
        <v>189133</v>
      </c>
      <c r="H161" s="67"/>
      <c r="I161" s="67"/>
      <c r="J161" s="67">
        <v>189133</v>
      </c>
      <c r="K161" s="67">
        <f t="shared" si="67"/>
        <v>0</v>
      </c>
      <c r="L161" s="55"/>
    </row>
    <row r="162" spans="1:12" ht="44.4" x14ac:dyDescent="0.25">
      <c r="A162" s="32" t="s">
        <v>288</v>
      </c>
      <c r="B162" s="40">
        <v>909</v>
      </c>
      <c r="C162" s="67">
        <f t="shared" si="84"/>
        <v>189133</v>
      </c>
      <c r="D162" s="67"/>
      <c r="E162" s="67">
        <v>189133</v>
      </c>
      <c r="F162" s="67"/>
      <c r="G162" s="67">
        <f t="shared" si="88"/>
        <v>189133</v>
      </c>
      <c r="H162" s="67"/>
      <c r="I162" s="67">
        <v>189133</v>
      </c>
      <c r="J162" s="67"/>
      <c r="K162" s="67">
        <f t="shared" si="67"/>
        <v>0</v>
      </c>
      <c r="L162" s="55">
        <f t="shared" ref="L162:L204" si="111">G162/C162*100</f>
        <v>100</v>
      </c>
    </row>
    <row r="163" spans="1:12" ht="28.2" x14ac:dyDescent="0.25">
      <c r="A163" s="32" t="s">
        <v>289</v>
      </c>
      <c r="B163" s="40">
        <v>909</v>
      </c>
      <c r="C163" s="67">
        <f t="shared" si="84"/>
        <v>37448400</v>
      </c>
      <c r="D163" s="67">
        <v>37448400</v>
      </c>
      <c r="E163" s="67"/>
      <c r="F163" s="67"/>
      <c r="G163" s="67">
        <f t="shared" si="88"/>
        <v>37448400</v>
      </c>
      <c r="H163" s="67">
        <v>37448400</v>
      </c>
      <c r="I163" s="67"/>
      <c r="J163" s="67"/>
      <c r="K163" s="67">
        <f t="shared" si="67"/>
        <v>0</v>
      </c>
      <c r="L163" s="55">
        <f t="shared" si="111"/>
        <v>100</v>
      </c>
    </row>
    <row r="164" spans="1:12" ht="61.8" customHeight="1" x14ac:dyDescent="0.4">
      <c r="A164" s="51" t="s">
        <v>65</v>
      </c>
      <c r="B164" s="30" t="s">
        <v>26</v>
      </c>
      <c r="C164" s="67">
        <f t="shared" si="84"/>
        <v>2802400</v>
      </c>
      <c r="D164" s="67">
        <f>D166</f>
        <v>0</v>
      </c>
      <c r="E164" s="67">
        <f t="shared" ref="E164:F164" si="112">E166</f>
        <v>0</v>
      </c>
      <c r="F164" s="67">
        <f t="shared" si="112"/>
        <v>2802400</v>
      </c>
      <c r="G164" s="67">
        <f t="shared" si="88"/>
        <v>2714237.5</v>
      </c>
      <c r="H164" s="67">
        <f>H166</f>
        <v>0</v>
      </c>
      <c r="I164" s="67">
        <f t="shared" ref="I164:J164" si="113">I166</f>
        <v>0</v>
      </c>
      <c r="J164" s="67">
        <f t="shared" si="113"/>
        <v>2714237.5</v>
      </c>
      <c r="K164" s="67">
        <f t="shared" si="67"/>
        <v>88162.5</v>
      </c>
      <c r="L164" s="55">
        <f t="shared" si="111"/>
        <v>96.854035826434483</v>
      </c>
    </row>
    <row r="165" spans="1:12" ht="30" customHeight="1" x14ac:dyDescent="0.25">
      <c r="A165" s="39" t="s">
        <v>23</v>
      </c>
      <c r="B165" s="24"/>
      <c r="C165" s="67">
        <f t="shared" si="84"/>
        <v>0</v>
      </c>
      <c r="D165" s="67"/>
      <c r="E165" s="67"/>
      <c r="F165" s="67"/>
      <c r="G165" s="67">
        <f t="shared" si="88"/>
        <v>0</v>
      </c>
      <c r="H165" s="67"/>
      <c r="I165" s="67"/>
      <c r="J165" s="67"/>
      <c r="K165" s="67">
        <f t="shared" si="67"/>
        <v>0</v>
      </c>
      <c r="L165" s="55"/>
    </row>
    <row r="166" spans="1:12" ht="44.4" x14ac:dyDescent="0.25">
      <c r="A166" s="76" t="s">
        <v>80</v>
      </c>
      <c r="B166" s="24">
        <v>932</v>
      </c>
      <c r="C166" s="67">
        <f t="shared" si="84"/>
        <v>2802400</v>
      </c>
      <c r="D166" s="67"/>
      <c r="E166" s="67"/>
      <c r="F166" s="67">
        <v>2802400</v>
      </c>
      <c r="G166" s="67">
        <f t="shared" si="88"/>
        <v>2714237.5</v>
      </c>
      <c r="H166" s="67"/>
      <c r="I166" s="67"/>
      <c r="J166" s="67">
        <v>2714237.5</v>
      </c>
      <c r="K166" s="67">
        <f t="shared" si="67"/>
        <v>88162.5</v>
      </c>
      <c r="L166" s="55">
        <f t="shared" si="111"/>
        <v>96.854035826434483</v>
      </c>
    </row>
    <row r="167" spans="1:12" ht="80.400000000000006" customHeight="1" x14ac:dyDescent="0.25">
      <c r="A167" s="78" t="s">
        <v>66</v>
      </c>
      <c r="B167" s="30" t="s">
        <v>26</v>
      </c>
      <c r="C167" s="67">
        <f t="shared" si="84"/>
        <v>2212200</v>
      </c>
      <c r="D167" s="67">
        <f>D169</f>
        <v>0</v>
      </c>
      <c r="E167" s="67">
        <f t="shared" ref="E167:F167" si="114">E169</f>
        <v>0</v>
      </c>
      <c r="F167" s="67">
        <f t="shared" si="114"/>
        <v>2212200</v>
      </c>
      <c r="G167" s="67">
        <f t="shared" si="88"/>
        <v>97000</v>
      </c>
      <c r="H167" s="67">
        <f>H169</f>
        <v>0</v>
      </c>
      <c r="I167" s="67">
        <f t="shared" ref="I167:J167" si="115">I169</f>
        <v>0</v>
      </c>
      <c r="J167" s="67">
        <f t="shared" si="115"/>
        <v>97000</v>
      </c>
      <c r="K167" s="67">
        <f t="shared" si="67"/>
        <v>2115200</v>
      </c>
      <c r="L167" s="55">
        <f t="shared" si="111"/>
        <v>4.3847753367688274</v>
      </c>
    </row>
    <row r="168" spans="1:12" ht="28.2" x14ac:dyDescent="0.25">
      <c r="A168" s="39" t="s">
        <v>23</v>
      </c>
      <c r="B168" s="24"/>
      <c r="C168" s="67">
        <f t="shared" si="84"/>
        <v>0</v>
      </c>
      <c r="D168" s="67"/>
      <c r="E168" s="67"/>
      <c r="F168" s="67"/>
      <c r="G168" s="67">
        <f t="shared" si="88"/>
        <v>0</v>
      </c>
      <c r="H168" s="67"/>
      <c r="I168" s="67"/>
      <c r="J168" s="67"/>
      <c r="K168" s="67">
        <f t="shared" si="67"/>
        <v>0</v>
      </c>
      <c r="L168" s="55"/>
    </row>
    <row r="169" spans="1:12" ht="44.4" x14ac:dyDescent="0.25">
      <c r="A169" s="76" t="s">
        <v>79</v>
      </c>
      <c r="B169" s="24">
        <v>932</v>
      </c>
      <c r="C169" s="67">
        <f t="shared" si="84"/>
        <v>2212200</v>
      </c>
      <c r="D169" s="67"/>
      <c r="E169" s="67"/>
      <c r="F169" s="67">
        <v>2212200</v>
      </c>
      <c r="G169" s="67">
        <f t="shared" si="88"/>
        <v>97000</v>
      </c>
      <c r="H169" s="67"/>
      <c r="I169" s="67"/>
      <c r="J169" s="67">
        <v>97000</v>
      </c>
      <c r="K169" s="67">
        <f t="shared" si="67"/>
        <v>2115200</v>
      </c>
      <c r="L169" s="55">
        <f t="shared" si="111"/>
        <v>4.3847753367688274</v>
      </c>
    </row>
    <row r="170" spans="1:12" ht="61.8" customHeight="1" x14ac:dyDescent="0.25">
      <c r="A170" s="78" t="s">
        <v>67</v>
      </c>
      <c r="B170" s="30" t="s">
        <v>26</v>
      </c>
      <c r="C170" s="67">
        <f t="shared" si="84"/>
        <v>2275500</v>
      </c>
      <c r="D170" s="67">
        <f>D172</f>
        <v>0</v>
      </c>
      <c r="E170" s="67">
        <f t="shared" ref="E170:F170" si="116">E172</f>
        <v>0</v>
      </c>
      <c r="F170" s="67">
        <f t="shared" si="116"/>
        <v>2275500</v>
      </c>
      <c r="G170" s="67">
        <f t="shared" si="88"/>
        <v>97000</v>
      </c>
      <c r="H170" s="67">
        <f>H172</f>
        <v>0</v>
      </c>
      <c r="I170" s="67">
        <f t="shared" ref="I170:J170" si="117">I172</f>
        <v>0</v>
      </c>
      <c r="J170" s="67">
        <f t="shared" si="117"/>
        <v>97000</v>
      </c>
      <c r="K170" s="67">
        <f t="shared" si="67"/>
        <v>2178500</v>
      </c>
      <c r="L170" s="55">
        <f t="shared" si="111"/>
        <v>4.262799384750604</v>
      </c>
    </row>
    <row r="171" spans="1:12" ht="28.2" x14ac:dyDescent="0.25">
      <c r="A171" s="39" t="s">
        <v>23</v>
      </c>
      <c r="B171" s="24"/>
      <c r="C171" s="67">
        <f t="shared" si="84"/>
        <v>0</v>
      </c>
      <c r="D171" s="67"/>
      <c r="E171" s="67"/>
      <c r="F171" s="67"/>
      <c r="G171" s="67">
        <f t="shared" si="88"/>
        <v>0</v>
      </c>
      <c r="H171" s="67"/>
      <c r="I171" s="67"/>
      <c r="J171" s="67"/>
      <c r="K171" s="67">
        <f t="shared" si="67"/>
        <v>0</v>
      </c>
      <c r="L171" s="55"/>
    </row>
    <row r="172" spans="1:12" ht="44.4" x14ac:dyDescent="0.25">
      <c r="A172" s="76" t="s">
        <v>78</v>
      </c>
      <c r="B172" s="24">
        <v>932</v>
      </c>
      <c r="C172" s="67">
        <f t="shared" si="84"/>
        <v>2275500</v>
      </c>
      <c r="D172" s="67"/>
      <c r="E172" s="67"/>
      <c r="F172" s="67">
        <v>2275500</v>
      </c>
      <c r="G172" s="67">
        <f t="shared" si="88"/>
        <v>97000</v>
      </c>
      <c r="H172" s="67"/>
      <c r="I172" s="67"/>
      <c r="J172" s="67">
        <v>97000</v>
      </c>
      <c r="K172" s="67">
        <f t="shared" si="67"/>
        <v>2178500</v>
      </c>
      <c r="L172" s="55">
        <f t="shared" si="111"/>
        <v>4.262799384750604</v>
      </c>
    </row>
    <row r="173" spans="1:12" ht="61.8" customHeight="1" x14ac:dyDescent="0.25">
      <c r="A173" s="78" t="s">
        <v>68</v>
      </c>
      <c r="B173" s="30" t="s">
        <v>26</v>
      </c>
      <c r="C173" s="67">
        <f t="shared" si="84"/>
        <v>2277700</v>
      </c>
      <c r="D173" s="67">
        <f>D175</f>
        <v>0</v>
      </c>
      <c r="E173" s="67">
        <f t="shared" ref="E173:F173" si="118">E175</f>
        <v>0</v>
      </c>
      <c r="F173" s="67">
        <f t="shared" si="118"/>
        <v>2277700</v>
      </c>
      <c r="G173" s="67">
        <f t="shared" si="88"/>
        <v>97000</v>
      </c>
      <c r="H173" s="67">
        <f>H175</f>
        <v>0</v>
      </c>
      <c r="I173" s="67">
        <f t="shared" ref="I173:J173" si="119">I175</f>
        <v>0</v>
      </c>
      <c r="J173" s="67">
        <f t="shared" si="119"/>
        <v>97000</v>
      </c>
      <c r="K173" s="67">
        <f t="shared" si="67"/>
        <v>2180700</v>
      </c>
      <c r="L173" s="55">
        <f t="shared" si="111"/>
        <v>4.2586820037757382</v>
      </c>
    </row>
    <row r="174" spans="1:12" ht="28.2" x14ac:dyDescent="0.25">
      <c r="A174" s="39" t="s">
        <v>23</v>
      </c>
      <c r="B174" s="24"/>
      <c r="C174" s="67">
        <f t="shared" si="84"/>
        <v>0</v>
      </c>
      <c r="D174" s="67"/>
      <c r="E174" s="67"/>
      <c r="F174" s="67"/>
      <c r="G174" s="67">
        <f t="shared" si="88"/>
        <v>0</v>
      </c>
      <c r="H174" s="67"/>
      <c r="I174" s="67"/>
      <c r="J174" s="67"/>
      <c r="K174" s="67">
        <f t="shared" si="67"/>
        <v>0</v>
      </c>
      <c r="L174" s="55"/>
    </row>
    <row r="175" spans="1:12" ht="44.4" x14ac:dyDescent="0.25">
      <c r="A175" s="76" t="s">
        <v>77</v>
      </c>
      <c r="B175" s="24">
        <v>932</v>
      </c>
      <c r="C175" s="67">
        <f t="shared" si="84"/>
        <v>2277700</v>
      </c>
      <c r="D175" s="67"/>
      <c r="E175" s="67"/>
      <c r="F175" s="67">
        <v>2277700</v>
      </c>
      <c r="G175" s="67">
        <f t="shared" si="88"/>
        <v>97000</v>
      </c>
      <c r="H175" s="67"/>
      <c r="I175" s="67"/>
      <c r="J175" s="67">
        <v>97000</v>
      </c>
      <c r="K175" s="67">
        <f t="shared" ref="K175:K247" si="120">C175-G175</f>
        <v>2180700</v>
      </c>
      <c r="L175" s="55">
        <f t="shared" si="111"/>
        <v>4.2586820037757382</v>
      </c>
    </row>
    <row r="176" spans="1:12" ht="61.8" customHeight="1" x14ac:dyDescent="0.25">
      <c r="A176" s="78" t="s">
        <v>69</v>
      </c>
      <c r="B176" s="30" t="s">
        <v>26</v>
      </c>
      <c r="C176" s="67">
        <f t="shared" si="84"/>
        <v>4900300</v>
      </c>
      <c r="D176" s="67">
        <f>D178</f>
        <v>0</v>
      </c>
      <c r="E176" s="67">
        <f t="shared" ref="E176:F176" si="121">E178</f>
        <v>0</v>
      </c>
      <c r="F176" s="67">
        <f t="shared" si="121"/>
        <v>4900300</v>
      </c>
      <c r="G176" s="67">
        <f t="shared" si="88"/>
        <v>0</v>
      </c>
      <c r="H176" s="67">
        <f>H178</f>
        <v>0</v>
      </c>
      <c r="I176" s="67">
        <f t="shared" ref="I176:J176" si="122">I178</f>
        <v>0</v>
      </c>
      <c r="J176" s="67">
        <f t="shared" si="122"/>
        <v>0</v>
      </c>
      <c r="K176" s="67">
        <f t="shared" si="120"/>
        <v>4900300</v>
      </c>
      <c r="L176" s="55">
        <f t="shared" si="111"/>
        <v>0</v>
      </c>
    </row>
    <row r="177" spans="1:14" ht="28.2" x14ac:dyDescent="0.25">
      <c r="A177" s="39" t="s">
        <v>23</v>
      </c>
      <c r="B177" s="24"/>
      <c r="C177" s="67">
        <f t="shared" si="84"/>
        <v>0</v>
      </c>
      <c r="D177" s="67"/>
      <c r="E177" s="67"/>
      <c r="F177" s="67"/>
      <c r="G177" s="67">
        <f t="shared" si="88"/>
        <v>0</v>
      </c>
      <c r="H177" s="67"/>
      <c r="I177" s="67"/>
      <c r="J177" s="67"/>
      <c r="K177" s="67">
        <f t="shared" si="120"/>
        <v>0</v>
      </c>
      <c r="L177" s="55"/>
    </row>
    <row r="178" spans="1:14" ht="44.4" x14ac:dyDescent="0.25">
      <c r="A178" s="76" t="s">
        <v>76</v>
      </c>
      <c r="B178" s="24">
        <v>932</v>
      </c>
      <c r="C178" s="67">
        <f t="shared" si="84"/>
        <v>4900300</v>
      </c>
      <c r="D178" s="67"/>
      <c r="E178" s="67"/>
      <c r="F178" s="67">
        <v>4900300</v>
      </c>
      <c r="G178" s="67">
        <f t="shared" si="88"/>
        <v>0</v>
      </c>
      <c r="H178" s="67"/>
      <c r="I178" s="67"/>
      <c r="J178" s="67"/>
      <c r="K178" s="67">
        <f t="shared" si="120"/>
        <v>4900300</v>
      </c>
      <c r="L178" s="55">
        <f t="shared" si="111"/>
        <v>0</v>
      </c>
    </row>
    <row r="179" spans="1:14" ht="61.8" customHeight="1" x14ac:dyDescent="0.4">
      <c r="A179" s="51" t="s">
        <v>70</v>
      </c>
      <c r="B179" s="30" t="s">
        <v>26</v>
      </c>
      <c r="C179" s="67">
        <f t="shared" si="84"/>
        <v>4728800</v>
      </c>
      <c r="D179" s="67">
        <f>D181</f>
        <v>0</v>
      </c>
      <c r="E179" s="67">
        <f t="shared" ref="E179:F179" si="123">E181</f>
        <v>0</v>
      </c>
      <c r="F179" s="67">
        <f t="shared" si="123"/>
        <v>4728800</v>
      </c>
      <c r="G179" s="67">
        <f t="shared" si="88"/>
        <v>97000</v>
      </c>
      <c r="H179" s="67">
        <f>H181</f>
        <v>0</v>
      </c>
      <c r="I179" s="67">
        <f t="shared" ref="I179:J179" si="124">I181</f>
        <v>0</v>
      </c>
      <c r="J179" s="67">
        <f t="shared" si="124"/>
        <v>97000</v>
      </c>
      <c r="K179" s="67">
        <f t="shared" si="120"/>
        <v>4631800</v>
      </c>
      <c r="L179" s="55">
        <f t="shared" si="111"/>
        <v>2.0512603620368801</v>
      </c>
    </row>
    <row r="180" spans="1:14" ht="28.2" x14ac:dyDescent="0.25">
      <c r="A180" s="39" t="s">
        <v>23</v>
      </c>
      <c r="B180" s="24"/>
      <c r="C180" s="67">
        <f t="shared" si="84"/>
        <v>0</v>
      </c>
      <c r="D180" s="67"/>
      <c r="E180" s="67"/>
      <c r="F180" s="67"/>
      <c r="G180" s="67">
        <f t="shared" si="88"/>
        <v>0</v>
      </c>
      <c r="H180" s="67"/>
      <c r="I180" s="67"/>
      <c r="J180" s="67"/>
      <c r="K180" s="67">
        <f t="shared" si="120"/>
        <v>0</v>
      </c>
      <c r="L180" s="55"/>
    </row>
    <row r="181" spans="1:14" ht="44.4" x14ac:dyDescent="0.25">
      <c r="A181" s="76" t="s">
        <v>75</v>
      </c>
      <c r="B181" s="24">
        <v>932</v>
      </c>
      <c r="C181" s="67">
        <f t="shared" si="84"/>
        <v>4728800</v>
      </c>
      <c r="D181" s="67"/>
      <c r="E181" s="67"/>
      <c r="F181" s="67">
        <v>4728800</v>
      </c>
      <c r="G181" s="67">
        <f t="shared" si="88"/>
        <v>97000</v>
      </c>
      <c r="H181" s="67"/>
      <c r="I181" s="67"/>
      <c r="J181" s="67">
        <v>97000</v>
      </c>
      <c r="K181" s="67">
        <f t="shared" si="120"/>
        <v>4631800</v>
      </c>
      <c r="L181" s="55">
        <f t="shared" si="111"/>
        <v>2.0512603620368801</v>
      </c>
    </row>
    <row r="182" spans="1:14" ht="28.2" x14ac:dyDescent="0.25">
      <c r="A182" s="94" t="s">
        <v>100</v>
      </c>
      <c r="B182" s="24"/>
      <c r="C182" s="69">
        <f>D182+E182+F182</f>
        <v>20403800</v>
      </c>
      <c r="D182" s="69">
        <f>D183+D187+D190</f>
        <v>0</v>
      </c>
      <c r="E182" s="69">
        <f t="shared" ref="E182:F182" si="125">E183+E187+E190</f>
        <v>0</v>
      </c>
      <c r="F182" s="69">
        <f t="shared" si="125"/>
        <v>20403800</v>
      </c>
      <c r="G182" s="69">
        <f t="shared" si="88"/>
        <v>20288647.91</v>
      </c>
      <c r="H182" s="69">
        <f>H183+H187+H190</f>
        <v>0</v>
      </c>
      <c r="I182" s="69">
        <f t="shared" ref="I182:J182" si="126">I183+I187+I190</f>
        <v>0</v>
      </c>
      <c r="J182" s="69">
        <f t="shared" si="126"/>
        <v>20288647.91</v>
      </c>
      <c r="K182" s="69">
        <f t="shared" si="120"/>
        <v>115152.08999999985</v>
      </c>
      <c r="L182" s="57">
        <f t="shared" si="111"/>
        <v>99.435634097570059</v>
      </c>
      <c r="M182" s="77"/>
      <c r="N182" s="3"/>
    </row>
    <row r="183" spans="1:14" ht="45.6" x14ac:dyDescent="0.25">
      <c r="A183" s="95" t="s">
        <v>101</v>
      </c>
      <c r="B183" s="30" t="s">
        <v>26</v>
      </c>
      <c r="C183" s="69">
        <f t="shared" ref="C183:C192" si="127">D183+E183+F183</f>
        <v>7996500</v>
      </c>
      <c r="D183" s="67">
        <f>D185+D186</f>
        <v>0</v>
      </c>
      <c r="E183" s="67">
        <f t="shared" ref="E183:F183" si="128">E185+E186</f>
        <v>0</v>
      </c>
      <c r="F183" s="67">
        <f t="shared" si="128"/>
        <v>7996500</v>
      </c>
      <c r="G183" s="69">
        <f t="shared" si="88"/>
        <v>7996128</v>
      </c>
      <c r="H183" s="67">
        <f>H185+H186</f>
        <v>0</v>
      </c>
      <c r="I183" s="67">
        <f t="shared" ref="I183:J183" si="129">I185+I186</f>
        <v>0</v>
      </c>
      <c r="J183" s="67">
        <f t="shared" si="129"/>
        <v>7996128</v>
      </c>
      <c r="K183" s="69">
        <f t="shared" si="120"/>
        <v>372</v>
      </c>
      <c r="L183" s="57">
        <f t="shared" si="111"/>
        <v>99.995347964734577</v>
      </c>
      <c r="M183" s="77"/>
      <c r="N183" s="3"/>
    </row>
    <row r="184" spans="1:14" ht="28.2" x14ac:dyDescent="0.25">
      <c r="A184" s="39" t="s">
        <v>23</v>
      </c>
      <c r="B184" s="30"/>
      <c r="C184" s="69">
        <f t="shared" si="127"/>
        <v>0</v>
      </c>
      <c r="D184" s="67"/>
      <c r="E184" s="67"/>
      <c r="F184" s="67"/>
      <c r="G184" s="69">
        <f t="shared" si="88"/>
        <v>0</v>
      </c>
      <c r="H184" s="67"/>
      <c r="I184" s="67"/>
      <c r="J184" s="67"/>
      <c r="K184" s="69">
        <f t="shared" si="120"/>
        <v>0</v>
      </c>
      <c r="L184" s="57"/>
      <c r="M184" s="77"/>
      <c r="N184" s="3"/>
    </row>
    <row r="185" spans="1:14" ht="44.4" x14ac:dyDescent="0.25">
      <c r="A185" s="76" t="s">
        <v>274</v>
      </c>
      <c r="B185" s="24">
        <v>932</v>
      </c>
      <c r="C185" s="67">
        <f t="shared" si="127"/>
        <v>22000</v>
      </c>
      <c r="D185" s="67"/>
      <c r="E185" s="67"/>
      <c r="F185" s="67">
        <v>22000</v>
      </c>
      <c r="G185" s="67">
        <f t="shared" si="88"/>
        <v>22000</v>
      </c>
      <c r="H185" s="67"/>
      <c r="I185" s="67"/>
      <c r="J185" s="67">
        <v>22000</v>
      </c>
      <c r="K185" s="67">
        <f t="shared" si="120"/>
        <v>0</v>
      </c>
      <c r="L185" s="55">
        <f t="shared" ref="L185:L187" si="130">G185/C185*100</f>
        <v>100</v>
      </c>
      <c r="M185" s="77"/>
      <c r="N185" s="3"/>
    </row>
    <row r="186" spans="1:14" ht="28.2" x14ac:dyDescent="0.25">
      <c r="A186" s="76" t="s">
        <v>117</v>
      </c>
      <c r="B186" s="24">
        <v>932</v>
      </c>
      <c r="C186" s="67">
        <f t="shared" si="127"/>
        <v>7974500</v>
      </c>
      <c r="D186" s="67"/>
      <c r="E186" s="67"/>
      <c r="F186" s="67">
        <v>7974500</v>
      </c>
      <c r="G186" s="67">
        <f t="shared" si="88"/>
        <v>7974128</v>
      </c>
      <c r="H186" s="67"/>
      <c r="I186" s="67"/>
      <c r="J186" s="67">
        <v>7974128</v>
      </c>
      <c r="K186" s="67">
        <f t="shared" si="120"/>
        <v>372</v>
      </c>
      <c r="L186" s="55">
        <f t="shared" si="130"/>
        <v>99.995335130729202</v>
      </c>
      <c r="M186" s="77"/>
      <c r="N186" s="3"/>
    </row>
    <row r="187" spans="1:14" ht="28.2" x14ac:dyDescent="0.25">
      <c r="A187" s="95" t="s">
        <v>102</v>
      </c>
      <c r="B187" s="30" t="s">
        <v>36</v>
      </c>
      <c r="C187" s="67">
        <f t="shared" si="127"/>
        <v>11671900</v>
      </c>
      <c r="D187" s="67">
        <f>D189</f>
        <v>0</v>
      </c>
      <c r="E187" s="67">
        <f t="shared" ref="E187:F187" si="131">E189</f>
        <v>0</v>
      </c>
      <c r="F187" s="67">
        <f t="shared" si="131"/>
        <v>11671900</v>
      </c>
      <c r="G187" s="67">
        <f t="shared" si="88"/>
        <v>11557142.15</v>
      </c>
      <c r="H187" s="67">
        <f>H189</f>
        <v>0</v>
      </c>
      <c r="I187" s="67">
        <f t="shared" ref="I187:J187" si="132">I189</f>
        <v>0</v>
      </c>
      <c r="J187" s="67">
        <f t="shared" si="132"/>
        <v>11557142.15</v>
      </c>
      <c r="K187" s="67">
        <f t="shared" si="120"/>
        <v>114757.84999999963</v>
      </c>
      <c r="L187" s="55">
        <f t="shared" si="130"/>
        <v>99.01680232010213</v>
      </c>
      <c r="M187" s="77"/>
      <c r="N187" s="3"/>
    </row>
    <row r="188" spans="1:14" ht="28.2" x14ac:dyDescent="0.25">
      <c r="A188" s="86" t="s">
        <v>23</v>
      </c>
      <c r="B188" s="24"/>
      <c r="C188" s="67">
        <f t="shared" si="127"/>
        <v>0</v>
      </c>
      <c r="D188" s="67"/>
      <c r="E188" s="67"/>
      <c r="F188" s="67"/>
      <c r="G188" s="67">
        <f t="shared" si="88"/>
        <v>0</v>
      </c>
      <c r="H188" s="67"/>
      <c r="I188" s="67"/>
      <c r="J188" s="67"/>
      <c r="K188" s="67">
        <f t="shared" si="120"/>
        <v>0</v>
      </c>
      <c r="L188" s="55"/>
      <c r="M188" s="77"/>
      <c r="N188" s="3"/>
    </row>
    <row r="189" spans="1:14" ht="45" x14ac:dyDescent="0.25">
      <c r="A189" s="86" t="s">
        <v>103</v>
      </c>
      <c r="B189" s="40">
        <v>909</v>
      </c>
      <c r="C189" s="67">
        <f t="shared" si="127"/>
        <v>11671900</v>
      </c>
      <c r="D189" s="67"/>
      <c r="E189" s="67"/>
      <c r="F189" s="67">
        <v>11671900</v>
      </c>
      <c r="G189" s="67">
        <f t="shared" si="88"/>
        <v>11557142.15</v>
      </c>
      <c r="H189" s="67"/>
      <c r="I189" s="67"/>
      <c r="J189" s="67">
        <v>11557142.15</v>
      </c>
      <c r="K189" s="67">
        <f t="shared" si="120"/>
        <v>114757.84999999963</v>
      </c>
      <c r="L189" s="55">
        <f t="shared" ref="L189" si="133">G189/C189*100</f>
        <v>99.01680232010213</v>
      </c>
      <c r="M189" s="77"/>
      <c r="N189" s="3"/>
    </row>
    <row r="190" spans="1:14" ht="28.2" x14ac:dyDescent="0.25">
      <c r="A190" s="95" t="s">
        <v>186</v>
      </c>
      <c r="B190" s="30" t="s">
        <v>36</v>
      </c>
      <c r="C190" s="67">
        <f t="shared" si="127"/>
        <v>735400</v>
      </c>
      <c r="D190" s="67">
        <f>D192</f>
        <v>0</v>
      </c>
      <c r="E190" s="67">
        <f t="shared" ref="E190:F190" si="134">E192</f>
        <v>0</v>
      </c>
      <c r="F190" s="67">
        <f t="shared" si="134"/>
        <v>735400</v>
      </c>
      <c r="G190" s="67">
        <f t="shared" si="88"/>
        <v>735377.76</v>
      </c>
      <c r="H190" s="67">
        <f>H192</f>
        <v>0</v>
      </c>
      <c r="I190" s="67">
        <f t="shared" ref="I190:J190" si="135">I192</f>
        <v>0</v>
      </c>
      <c r="J190" s="67">
        <f t="shared" si="135"/>
        <v>735377.76</v>
      </c>
      <c r="K190" s="67">
        <f t="shared" si="120"/>
        <v>22.239999999990687</v>
      </c>
      <c r="L190" s="55">
        <f t="shared" si="111"/>
        <v>99.996975795485454</v>
      </c>
      <c r="M190" s="77"/>
      <c r="N190" s="3"/>
    </row>
    <row r="191" spans="1:14" ht="28.2" x14ac:dyDescent="0.25">
      <c r="A191" s="86" t="s">
        <v>23</v>
      </c>
      <c r="B191" s="24"/>
      <c r="C191" s="67">
        <f t="shared" si="127"/>
        <v>0</v>
      </c>
      <c r="D191" s="67"/>
      <c r="E191" s="67"/>
      <c r="F191" s="67"/>
      <c r="G191" s="67">
        <f t="shared" si="88"/>
        <v>0</v>
      </c>
      <c r="H191" s="67"/>
      <c r="I191" s="67"/>
      <c r="J191" s="67"/>
      <c r="K191" s="67">
        <f t="shared" si="120"/>
        <v>0</v>
      </c>
      <c r="L191" s="55"/>
      <c r="M191" s="77"/>
      <c r="N191" s="3"/>
    </row>
    <row r="192" spans="1:14" ht="45" x14ac:dyDescent="0.25">
      <c r="A192" s="86" t="s">
        <v>187</v>
      </c>
      <c r="B192" s="40">
        <v>909</v>
      </c>
      <c r="C192" s="67">
        <f t="shared" si="127"/>
        <v>735400</v>
      </c>
      <c r="D192" s="67"/>
      <c r="E192" s="67"/>
      <c r="F192" s="67">
        <v>735400</v>
      </c>
      <c r="G192" s="67">
        <f t="shared" si="88"/>
        <v>735377.76</v>
      </c>
      <c r="H192" s="67"/>
      <c r="I192" s="67"/>
      <c r="J192" s="67">
        <v>735377.76</v>
      </c>
      <c r="K192" s="67">
        <f t="shared" si="120"/>
        <v>22.239999999990687</v>
      </c>
      <c r="L192" s="55">
        <f t="shared" si="111"/>
        <v>99.996975795485454</v>
      </c>
      <c r="M192" s="77"/>
      <c r="N192" s="3"/>
    </row>
    <row r="193" spans="1:14" ht="28.2" x14ac:dyDescent="0.25">
      <c r="A193" s="89" t="s">
        <v>92</v>
      </c>
      <c r="B193" s="91"/>
      <c r="C193" s="65">
        <f>C194</f>
        <v>115835500</v>
      </c>
      <c r="D193" s="65">
        <f t="shared" ref="D193:J193" si="136">D194</f>
        <v>103455200</v>
      </c>
      <c r="E193" s="65">
        <f t="shared" si="136"/>
        <v>522400</v>
      </c>
      <c r="F193" s="65">
        <f t="shared" si="136"/>
        <v>11857900</v>
      </c>
      <c r="G193" s="65">
        <f>G194</f>
        <v>115487568.65000001</v>
      </c>
      <c r="H193" s="65">
        <f t="shared" si="136"/>
        <v>103455200</v>
      </c>
      <c r="I193" s="65">
        <f t="shared" si="136"/>
        <v>522400</v>
      </c>
      <c r="J193" s="65">
        <f t="shared" si="136"/>
        <v>11509968.65</v>
      </c>
      <c r="K193" s="90">
        <f t="shared" si="120"/>
        <v>347931.34999999404</v>
      </c>
      <c r="L193" s="59">
        <f t="shared" si="111"/>
        <v>99.699633229882039</v>
      </c>
      <c r="M193" s="77"/>
      <c r="N193" s="3"/>
    </row>
    <row r="194" spans="1:14" ht="28.2" x14ac:dyDescent="0.25">
      <c r="A194" s="87" t="s">
        <v>90</v>
      </c>
      <c r="B194" s="92"/>
      <c r="C194" s="69">
        <f>D194+E194+F194</f>
        <v>115835500</v>
      </c>
      <c r="D194" s="69">
        <f>D195+D202</f>
        <v>103455200</v>
      </c>
      <c r="E194" s="69">
        <f>E195+E202</f>
        <v>522400</v>
      </c>
      <c r="F194" s="69">
        <f>F195+F202</f>
        <v>11857900</v>
      </c>
      <c r="G194" s="69">
        <f>H194+I194+J194</f>
        <v>115487568.65000001</v>
      </c>
      <c r="H194" s="69">
        <f>H195+H202</f>
        <v>103455200</v>
      </c>
      <c r="I194" s="69">
        <f>I195+I202</f>
        <v>522400</v>
      </c>
      <c r="J194" s="69">
        <f>J195+J202</f>
        <v>11509968.65</v>
      </c>
      <c r="K194" s="69"/>
      <c r="L194" s="55">
        <f t="shared" si="111"/>
        <v>99.699633229882039</v>
      </c>
      <c r="M194" s="77"/>
      <c r="N194" s="3"/>
    </row>
    <row r="195" spans="1:14" ht="91.2" x14ac:dyDescent="0.25">
      <c r="A195" s="50" t="s">
        <v>198</v>
      </c>
      <c r="B195" s="93" t="s">
        <v>26</v>
      </c>
      <c r="C195" s="67">
        <f>D195+E195+F195</f>
        <v>110150500</v>
      </c>
      <c r="D195" s="67">
        <f>D197+D198+D199+D200+D201</f>
        <v>103455200</v>
      </c>
      <c r="E195" s="67">
        <f t="shared" ref="E195:F195" si="137">E197+E198+E199+E200+E201</f>
        <v>522400</v>
      </c>
      <c r="F195" s="67">
        <f t="shared" si="137"/>
        <v>6172900</v>
      </c>
      <c r="G195" s="67">
        <f t="shared" ref="G195:G204" si="138">H195+I195+J195</f>
        <v>109887568.65000001</v>
      </c>
      <c r="H195" s="67">
        <f>H197+H198+H199+H200+H201</f>
        <v>103455200</v>
      </c>
      <c r="I195" s="67">
        <f t="shared" ref="I195:J195" si="139">I197+I198+I199+I200+I201</f>
        <v>522400</v>
      </c>
      <c r="J195" s="67">
        <f t="shared" si="139"/>
        <v>5909968.6500000004</v>
      </c>
      <c r="K195" s="67">
        <f t="shared" ref="K195" si="140">C195-G195</f>
        <v>262931.34999999404</v>
      </c>
      <c r="L195" s="55">
        <f t="shared" si="111"/>
        <v>99.761298087616495</v>
      </c>
      <c r="M195" s="77"/>
      <c r="N195" s="3"/>
    </row>
    <row r="196" spans="1:14" ht="28.2" x14ac:dyDescent="0.25">
      <c r="A196" s="39" t="s">
        <v>23</v>
      </c>
      <c r="B196" s="92"/>
      <c r="C196" s="67"/>
      <c r="D196" s="67"/>
      <c r="E196" s="67"/>
      <c r="F196" s="67"/>
      <c r="G196" s="67">
        <f t="shared" si="138"/>
        <v>0</v>
      </c>
      <c r="H196" s="67"/>
      <c r="I196" s="67"/>
      <c r="J196" s="67"/>
      <c r="K196" s="67"/>
      <c r="L196" s="55"/>
      <c r="M196" s="77"/>
      <c r="N196" s="3"/>
    </row>
    <row r="197" spans="1:14" ht="45" x14ac:dyDescent="0.25">
      <c r="A197" s="88" t="s">
        <v>241</v>
      </c>
      <c r="B197" s="92">
        <v>932</v>
      </c>
      <c r="C197" s="67">
        <f t="shared" ref="C197:C204" si="141">D197+E197+F197</f>
        <v>5444300</v>
      </c>
      <c r="D197" s="67"/>
      <c r="E197" s="67"/>
      <c r="F197" s="67">
        <v>5444300</v>
      </c>
      <c r="G197" s="67">
        <f t="shared" si="138"/>
        <v>5181368.6500000004</v>
      </c>
      <c r="H197" s="67"/>
      <c r="I197" s="67"/>
      <c r="J197" s="67">
        <v>5181368.6500000004</v>
      </c>
      <c r="K197" s="67">
        <f t="shared" ref="K197:K204" si="142">C197-G197</f>
        <v>262931.34999999963</v>
      </c>
      <c r="L197" s="55">
        <f t="shared" si="111"/>
        <v>95.170520544422615</v>
      </c>
      <c r="M197" s="77"/>
      <c r="N197" s="3"/>
    </row>
    <row r="198" spans="1:14" ht="45" x14ac:dyDescent="0.25">
      <c r="A198" s="88" t="s">
        <v>242</v>
      </c>
      <c r="B198" s="92">
        <v>932</v>
      </c>
      <c r="C198" s="67">
        <f t="shared" si="141"/>
        <v>206200</v>
      </c>
      <c r="D198" s="67"/>
      <c r="E198" s="67"/>
      <c r="F198" s="67">
        <v>206200</v>
      </c>
      <c r="G198" s="67">
        <f t="shared" si="138"/>
        <v>206200</v>
      </c>
      <c r="H198" s="67"/>
      <c r="I198" s="67"/>
      <c r="J198" s="67">
        <v>206200</v>
      </c>
      <c r="K198" s="67">
        <f t="shared" si="142"/>
        <v>0</v>
      </c>
      <c r="L198" s="55">
        <f t="shared" si="111"/>
        <v>100</v>
      </c>
      <c r="M198" s="77"/>
      <c r="N198" s="3"/>
    </row>
    <row r="199" spans="1:14" ht="28.2" x14ac:dyDescent="0.25">
      <c r="A199" s="76" t="s">
        <v>243</v>
      </c>
      <c r="B199" s="92">
        <v>932</v>
      </c>
      <c r="C199" s="67">
        <f t="shared" si="141"/>
        <v>522400</v>
      </c>
      <c r="D199" s="67"/>
      <c r="E199" s="67"/>
      <c r="F199" s="67">
        <v>522400</v>
      </c>
      <c r="G199" s="67">
        <f t="shared" si="138"/>
        <v>522400</v>
      </c>
      <c r="H199" s="67"/>
      <c r="I199" s="67"/>
      <c r="J199" s="67">
        <v>522400</v>
      </c>
      <c r="K199" s="67">
        <f t="shared" si="142"/>
        <v>0</v>
      </c>
      <c r="L199" s="55">
        <f t="shared" si="111"/>
        <v>100</v>
      </c>
      <c r="M199" s="77"/>
      <c r="N199" s="3"/>
    </row>
    <row r="200" spans="1:14" ht="44.4" x14ac:dyDescent="0.25">
      <c r="A200" s="76" t="s">
        <v>238</v>
      </c>
      <c r="B200" s="92">
        <v>932</v>
      </c>
      <c r="C200" s="67">
        <f t="shared" si="141"/>
        <v>522400</v>
      </c>
      <c r="D200" s="67"/>
      <c r="E200" s="67">
        <v>522400</v>
      </c>
      <c r="F200" s="67"/>
      <c r="G200" s="67">
        <f t="shared" si="138"/>
        <v>522400</v>
      </c>
      <c r="H200" s="67"/>
      <c r="I200" s="67">
        <v>522400</v>
      </c>
      <c r="J200" s="67"/>
      <c r="K200" s="67">
        <f t="shared" si="142"/>
        <v>0</v>
      </c>
      <c r="L200" s="55">
        <f t="shared" si="111"/>
        <v>100</v>
      </c>
      <c r="M200" s="77"/>
      <c r="N200" s="3"/>
    </row>
    <row r="201" spans="1:14" ht="28.2" x14ac:dyDescent="0.25">
      <c r="A201" s="76" t="s">
        <v>237</v>
      </c>
      <c r="B201" s="92">
        <v>932</v>
      </c>
      <c r="C201" s="67">
        <f t="shared" si="141"/>
        <v>103455200</v>
      </c>
      <c r="D201" s="67">
        <v>103455200</v>
      </c>
      <c r="E201" s="67"/>
      <c r="F201" s="67"/>
      <c r="G201" s="67">
        <f t="shared" si="138"/>
        <v>103455200</v>
      </c>
      <c r="H201" s="67">
        <v>103455200</v>
      </c>
      <c r="I201" s="67"/>
      <c r="J201" s="67"/>
      <c r="K201" s="67">
        <f t="shared" si="142"/>
        <v>0</v>
      </c>
      <c r="L201" s="55">
        <f t="shared" si="111"/>
        <v>100</v>
      </c>
      <c r="M201" s="77"/>
      <c r="N201" s="3"/>
    </row>
    <row r="202" spans="1:14" ht="91.2" x14ac:dyDescent="0.25">
      <c r="A202" s="50" t="s">
        <v>91</v>
      </c>
      <c r="B202" s="93" t="s">
        <v>26</v>
      </c>
      <c r="C202" s="67">
        <f t="shared" si="141"/>
        <v>5685000</v>
      </c>
      <c r="D202" s="67">
        <f>D204</f>
        <v>0</v>
      </c>
      <c r="E202" s="67">
        <f t="shared" ref="E202:F202" si="143">E204</f>
        <v>0</v>
      </c>
      <c r="F202" s="67">
        <f t="shared" si="143"/>
        <v>5685000</v>
      </c>
      <c r="G202" s="67">
        <f t="shared" si="138"/>
        <v>5600000</v>
      </c>
      <c r="H202" s="67">
        <f>H204</f>
        <v>0</v>
      </c>
      <c r="I202" s="67">
        <f t="shared" ref="I202:J202" si="144">I204</f>
        <v>0</v>
      </c>
      <c r="J202" s="67">
        <f t="shared" si="144"/>
        <v>5600000</v>
      </c>
      <c r="K202" s="67">
        <f t="shared" si="142"/>
        <v>85000</v>
      </c>
      <c r="L202" s="55">
        <f t="shared" si="111"/>
        <v>98.504837291116971</v>
      </c>
      <c r="M202" s="77"/>
      <c r="N202" s="3"/>
    </row>
    <row r="203" spans="1:14" ht="28.2" x14ac:dyDescent="0.25">
      <c r="A203" s="39" t="s">
        <v>23</v>
      </c>
      <c r="B203" s="92"/>
      <c r="C203" s="67"/>
      <c r="D203" s="67"/>
      <c r="E203" s="67"/>
      <c r="F203" s="67"/>
      <c r="G203" s="67"/>
      <c r="H203" s="67"/>
      <c r="I203" s="67"/>
      <c r="J203" s="67"/>
      <c r="K203" s="67">
        <f t="shared" si="142"/>
        <v>0</v>
      </c>
      <c r="L203" s="55"/>
      <c r="M203" s="77"/>
      <c r="N203" s="3"/>
    </row>
    <row r="204" spans="1:14" ht="45" x14ac:dyDescent="0.25">
      <c r="A204" s="39" t="s">
        <v>244</v>
      </c>
      <c r="B204" s="92">
        <v>932</v>
      </c>
      <c r="C204" s="67">
        <f t="shared" si="141"/>
        <v>5685000</v>
      </c>
      <c r="D204" s="67"/>
      <c r="E204" s="67"/>
      <c r="F204" s="67">
        <v>5685000</v>
      </c>
      <c r="G204" s="67">
        <f t="shared" si="138"/>
        <v>5600000</v>
      </c>
      <c r="H204" s="67"/>
      <c r="I204" s="67"/>
      <c r="J204" s="67">
        <v>5600000</v>
      </c>
      <c r="K204" s="67">
        <f t="shared" si="142"/>
        <v>85000</v>
      </c>
      <c r="L204" s="55">
        <f t="shared" si="111"/>
        <v>98.504837291116971</v>
      </c>
      <c r="M204" s="77"/>
      <c r="N204" s="3"/>
    </row>
    <row r="205" spans="1:14" ht="32.25" customHeight="1" x14ac:dyDescent="0.25">
      <c r="A205" s="19" t="s">
        <v>8</v>
      </c>
      <c r="B205" s="29"/>
      <c r="C205" s="65">
        <f t="shared" ref="C205:J205" si="145">C206+C341</f>
        <v>2310840448.3299999</v>
      </c>
      <c r="D205" s="65">
        <f t="shared" si="145"/>
        <v>1730887700</v>
      </c>
      <c r="E205" s="65">
        <f t="shared" si="145"/>
        <v>283772050.65000004</v>
      </c>
      <c r="F205" s="65">
        <f t="shared" si="145"/>
        <v>296180697.68000001</v>
      </c>
      <c r="G205" s="65">
        <f t="shared" si="145"/>
        <v>2203557294.25</v>
      </c>
      <c r="H205" s="65">
        <f t="shared" si="145"/>
        <v>1699677198.9400001</v>
      </c>
      <c r="I205" s="65">
        <f t="shared" si="145"/>
        <v>248055926.81999999</v>
      </c>
      <c r="J205" s="65">
        <f t="shared" si="145"/>
        <v>255824168.49000001</v>
      </c>
      <c r="K205" s="65">
        <f t="shared" si="120"/>
        <v>107283154.07999992</v>
      </c>
      <c r="L205" s="54">
        <f>G205/C205*100</f>
        <v>95.357396736000027</v>
      </c>
    </row>
    <row r="206" spans="1:14" ht="26.25" customHeight="1" x14ac:dyDescent="0.25">
      <c r="A206" s="16" t="s">
        <v>6</v>
      </c>
      <c r="B206" s="52"/>
      <c r="C206" s="68">
        <f t="shared" ref="C206:C316" si="146">D206+E206+F206</f>
        <v>1376280163.7900002</v>
      </c>
      <c r="D206" s="68">
        <f>D207+D215+D223+D236+D249+D263+D276+D289+D302+D315+D329+D335+D338</f>
        <v>902682700</v>
      </c>
      <c r="E206" s="68">
        <f>E207+E215+E223+E236+E249+E263+E276+E289+E302+E315+E329+E335+E338</f>
        <v>232548710.11000001</v>
      </c>
      <c r="F206" s="68">
        <f>F207+F215+F223+F236+F249+F263+F276+F289+F302+F315+F329+F335+F338</f>
        <v>241048753.68000001</v>
      </c>
      <c r="G206" s="68">
        <f t="shared" ref="G206:G348" si="147">H206+I206+J206</f>
        <v>1271462520.3699999</v>
      </c>
      <c r="H206" s="68">
        <f>H207+H215+H223+H236+H249+H263+H276+H289+H302+H315+H329+H335+H338</f>
        <v>871472199.05999994</v>
      </c>
      <c r="I206" s="68">
        <f>I207+I215+I223+I236+I249+I263+I276+I289+I302+I315+I329+I335+I338</f>
        <v>197047877.19</v>
      </c>
      <c r="J206" s="68">
        <f>J207+J215+J223+J236+J249+J263+J276+J289+J302+J315+J329+J335+J338</f>
        <v>202942444.12</v>
      </c>
      <c r="K206" s="69">
        <f t="shared" si="120"/>
        <v>104817643.42000031</v>
      </c>
      <c r="L206" s="57">
        <f>G206/C206*100</f>
        <v>92.383989381104385</v>
      </c>
    </row>
    <row r="207" spans="1:14" ht="91.2" x14ac:dyDescent="0.25">
      <c r="A207" s="18" t="s">
        <v>45</v>
      </c>
      <c r="B207" s="30" t="s">
        <v>36</v>
      </c>
      <c r="C207" s="67">
        <f t="shared" si="146"/>
        <v>58979065.759999998</v>
      </c>
      <c r="D207" s="67">
        <f>D209+D210+D211+D212+D213+D214</f>
        <v>0</v>
      </c>
      <c r="E207" s="67">
        <f t="shared" ref="E207:F207" si="148">E209+E210+E211+E212+E213+E214</f>
        <v>28378200</v>
      </c>
      <c r="F207" s="67">
        <f t="shared" si="148"/>
        <v>30600865.759999998</v>
      </c>
      <c r="G207" s="67">
        <f t="shared" si="147"/>
        <v>58259290.600000001</v>
      </c>
      <c r="H207" s="67">
        <f>H209+H210+H211+H212+H213+H214</f>
        <v>0</v>
      </c>
      <c r="I207" s="67">
        <f t="shared" ref="I207:J207" si="149">I209+I210+I211+I212+I213+I214</f>
        <v>28167945.23</v>
      </c>
      <c r="J207" s="67">
        <f t="shared" si="149"/>
        <v>30091345.370000001</v>
      </c>
      <c r="K207" s="67">
        <f t="shared" si="120"/>
        <v>719775.15999999642</v>
      </c>
      <c r="L207" s="55">
        <f>G207/C207*100</f>
        <v>98.77960908548647</v>
      </c>
    </row>
    <row r="208" spans="1:14" ht="34.200000000000003" customHeight="1" x14ac:dyDescent="0.25">
      <c r="A208" s="33" t="s">
        <v>23</v>
      </c>
      <c r="B208" s="40"/>
      <c r="C208" s="67">
        <f t="shared" si="146"/>
        <v>0</v>
      </c>
      <c r="D208" s="67"/>
      <c r="E208" s="67"/>
      <c r="F208" s="67"/>
      <c r="G208" s="67">
        <f t="shared" si="147"/>
        <v>0</v>
      </c>
      <c r="H208" s="67"/>
      <c r="I208" s="67"/>
      <c r="J208" s="67"/>
      <c r="K208" s="69">
        <f t="shared" si="120"/>
        <v>0</v>
      </c>
      <c r="L208" s="55"/>
    </row>
    <row r="209" spans="1:12" ht="46.8" customHeight="1" x14ac:dyDescent="0.25">
      <c r="A209" s="32" t="s">
        <v>228</v>
      </c>
      <c r="B209" s="40">
        <v>909</v>
      </c>
      <c r="C209" s="67">
        <f t="shared" si="146"/>
        <v>222665.76</v>
      </c>
      <c r="D209" s="67"/>
      <c r="E209" s="67"/>
      <c r="F209" s="67">
        <v>222665.76</v>
      </c>
      <c r="G209" s="67">
        <f t="shared" si="147"/>
        <v>222665.76</v>
      </c>
      <c r="H209" s="67"/>
      <c r="I209" s="67"/>
      <c r="J209" s="67">
        <v>222665.76</v>
      </c>
      <c r="K209" s="67">
        <f t="shared" si="120"/>
        <v>0</v>
      </c>
      <c r="L209" s="55">
        <f t="shared" ref="L209:L222" si="150">G209/C209*100</f>
        <v>100</v>
      </c>
    </row>
    <row r="210" spans="1:12" ht="28.2" x14ac:dyDescent="0.25">
      <c r="A210" s="32" t="s">
        <v>315</v>
      </c>
      <c r="B210" s="40">
        <v>909</v>
      </c>
      <c r="C210" s="67">
        <f t="shared" si="146"/>
        <v>2000000</v>
      </c>
      <c r="D210" s="67"/>
      <c r="E210" s="67"/>
      <c r="F210" s="67">
        <v>2000000</v>
      </c>
      <c r="G210" s="67">
        <f t="shared" si="147"/>
        <v>1700734.38</v>
      </c>
      <c r="H210" s="67"/>
      <c r="I210" s="67"/>
      <c r="J210" s="67">
        <v>1700734.38</v>
      </c>
      <c r="K210" s="67">
        <f t="shared" si="120"/>
        <v>299265.62000000011</v>
      </c>
      <c r="L210" s="55">
        <f t="shared" si="150"/>
        <v>85.036718999999991</v>
      </c>
    </row>
    <row r="211" spans="1:12" ht="28.2" x14ac:dyDescent="0.25">
      <c r="A211" s="32" t="s">
        <v>86</v>
      </c>
      <c r="B211" s="40">
        <v>909</v>
      </c>
      <c r="C211" s="67">
        <f t="shared" si="146"/>
        <v>26228200</v>
      </c>
      <c r="D211" s="67"/>
      <c r="E211" s="67"/>
      <c r="F211" s="67">
        <v>26228200</v>
      </c>
      <c r="G211" s="67">
        <f t="shared" si="147"/>
        <v>26228200</v>
      </c>
      <c r="H211" s="67"/>
      <c r="I211" s="67"/>
      <c r="J211" s="67">
        <v>26228200</v>
      </c>
      <c r="K211" s="67">
        <f t="shared" si="120"/>
        <v>0</v>
      </c>
      <c r="L211" s="55">
        <f t="shared" si="150"/>
        <v>100</v>
      </c>
    </row>
    <row r="212" spans="1:12" ht="28.2" x14ac:dyDescent="0.25">
      <c r="A212" s="32" t="s">
        <v>87</v>
      </c>
      <c r="B212" s="40">
        <v>909</v>
      </c>
      <c r="C212" s="67">
        <f t="shared" si="146"/>
        <v>26228200</v>
      </c>
      <c r="D212" s="67"/>
      <c r="E212" s="67">
        <v>26228200</v>
      </c>
      <c r="F212" s="67"/>
      <c r="G212" s="67">
        <f t="shared" si="147"/>
        <v>26228200</v>
      </c>
      <c r="H212" s="67"/>
      <c r="I212" s="67">
        <v>26228200</v>
      </c>
      <c r="J212" s="67"/>
      <c r="K212" s="67">
        <f t="shared" si="120"/>
        <v>0</v>
      </c>
      <c r="L212" s="55">
        <f t="shared" si="150"/>
        <v>100</v>
      </c>
    </row>
    <row r="213" spans="1:12" ht="88.2" customHeight="1" x14ac:dyDescent="0.25">
      <c r="A213" s="32" t="s">
        <v>297</v>
      </c>
      <c r="B213" s="40">
        <v>974</v>
      </c>
      <c r="C213" s="67">
        <f t="shared" si="146"/>
        <v>2150000</v>
      </c>
      <c r="D213" s="67"/>
      <c r="E213" s="67"/>
      <c r="F213" s="67">
        <v>2150000</v>
      </c>
      <c r="G213" s="67">
        <f t="shared" si="147"/>
        <v>1939745.23</v>
      </c>
      <c r="H213" s="67"/>
      <c r="I213" s="67"/>
      <c r="J213" s="67">
        <v>1939745.23</v>
      </c>
      <c r="K213" s="67">
        <f t="shared" si="120"/>
        <v>210254.77000000002</v>
      </c>
      <c r="L213" s="55">
        <f t="shared" si="150"/>
        <v>90.220708372093014</v>
      </c>
    </row>
    <row r="214" spans="1:12" ht="88.8" x14ac:dyDescent="0.25">
      <c r="A214" s="32" t="s">
        <v>298</v>
      </c>
      <c r="B214" s="40">
        <v>974</v>
      </c>
      <c r="C214" s="67">
        <f t="shared" si="146"/>
        <v>2150000</v>
      </c>
      <c r="D214" s="67"/>
      <c r="E214" s="67">
        <v>2150000</v>
      </c>
      <c r="F214" s="67"/>
      <c r="G214" s="67">
        <f t="shared" si="147"/>
        <v>1939745.23</v>
      </c>
      <c r="H214" s="67"/>
      <c r="I214" s="67">
        <v>1939745.23</v>
      </c>
      <c r="J214" s="67"/>
      <c r="K214" s="67">
        <f t="shared" si="120"/>
        <v>210254.77000000002</v>
      </c>
      <c r="L214" s="55">
        <f t="shared" si="150"/>
        <v>90.220708372093014</v>
      </c>
    </row>
    <row r="215" spans="1:12" ht="45.6" x14ac:dyDescent="0.25">
      <c r="A215" s="36" t="s">
        <v>48</v>
      </c>
      <c r="B215" s="30" t="s">
        <v>36</v>
      </c>
      <c r="C215" s="67">
        <f t="shared" si="146"/>
        <v>33396855.449999999</v>
      </c>
      <c r="D215" s="67">
        <f>D217+D218+D219+D220+D221+D222</f>
        <v>0</v>
      </c>
      <c r="E215" s="67">
        <f t="shared" ref="E215:F215" si="151">E217+E218+E219+E220+E221+E222</f>
        <v>16594581.879999999</v>
      </c>
      <c r="F215" s="67">
        <f t="shared" si="151"/>
        <v>16802273.57</v>
      </c>
      <c r="G215" s="67">
        <f t="shared" si="147"/>
        <v>33396855.449999999</v>
      </c>
      <c r="H215" s="67">
        <f>H217+H218+H219+H220+H221+H222</f>
        <v>0</v>
      </c>
      <c r="I215" s="67">
        <f t="shared" ref="I215:J215" si="152">I217+I218+I219+I220+I221+I222</f>
        <v>16594581.879999999</v>
      </c>
      <c r="J215" s="67">
        <f t="shared" si="152"/>
        <v>16802273.57</v>
      </c>
      <c r="K215" s="67">
        <f t="shared" si="120"/>
        <v>0</v>
      </c>
      <c r="L215" s="55">
        <f t="shared" si="150"/>
        <v>100</v>
      </c>
    </row>
    <row r="216" spans="1:12" ht="31.2" customHeight="1" x14ac:dyDescent="0.25">
      <c r="A216" s="37" t="s">
        <v>25</v>
      </c>
      <c r="B216" s="40"/>
      <c r="C216" s="67">
        <f t="shared" si="146"/>
        <v>0</v>
      </c>
      <c r="D216" s="67"/>
      <c r="E216" s="67"/>
      <c r="F216" s="67"/>
      <c r="G216" s="67">
        <f t="shared" si="147"/>
        <v>0</v>
      </c>
      <c r="H216" s="67"/>
      <c r="I216" s="67"/>
      <c r="J216" s="67"/>
      <c r="K216" s="67">
        <f t="shared" si="120"/>
        <v>0</v>
      </c>
      <c r="L216" s="55"/>
    </row>
    <row r="217" spans="1:12" ht="44.4" x14ac:dyDescent="0.25">
      <c r="A217" s="32" t="s">
        <v>229</v>
      </c>
      <c r="B217" s="40">
        <v>909</v>
      </c>
      <c r="C217" s="67">
        <f t="shared" si="146"/>
        <v>207263.62</v>
      </c>
      <c r="D217" s="67"/>
      <c r="E217" s="67"/>
      <c r="F217" s="67">
        <v>207263.62</v>
      </c>
      <c r="G217" s="67">
        <f t="shared" si="147"/>
        <v>207263.62</v>
      </c>
      <c r="H217" s="67"/>
      <c r="I217" s="67"/>
      <c r="J217" s="67">
        <v>207263.62</v>
      </c>
      <c r="K217" s="67">
        <f t="shared" si="120"/>
        <v>0</v>
      </c>
      <c r="L217" s="55">
        <f t="shared" si="150"/>
        <v>100</v>
      </c>
    </row>
    <row r="218" spans="1:12" ht="28.2" x14ac:dyDescent="0.25">
      <c r="A218" s="32" t="s">
        <v>290</v>
      </c>
      <c r="B218" s="40">
        <v>909</v>
      </c>
      <c r="C218" s="67">
        <f t="shared" si="146"/>
        <v>428.06</v>
      </c>
      <c r="D218" s="67"/>
      <c r="E218" s="67"/>
      <c r="F218" s="67">
        <v>428.06</v>
      </c>
      <c r="G218" s="67">
        <f t="shared" si="147"/>
        <v>428.06</v>
      </c>
      <c r="H218" s="67"/>
      <c r="I218" s="67"/>
      <c r="J218" s="67">
        <v>428.06</v>
      </c>
      <c r="K218" s="67">
        <f t="shared" si="120"/>
        <v>0</v>
      </c>
      <c r="L218" s="55">
        <f t="shared" si="150"/>
        <v>100</v>
      </c>
    </row>
    <row r="219" spans="1:12" ht="28.2" x14ac:dyDescent="0.25">
      <c r="A219" s="32" t="s">
        <v>88</v>
      </c>
      <c r="B219" s="40">
        <v>909</v>
      </c>
      <c r="C219" s="67">
        <f t="shared" si="146"/>
        <v>13295050</v>
      </c>
      <c r="D219" s="67"/>
      <c r="E219" s="67"/>
      <c r="F219" s="67">
        <v>13295050</v>
      </c>
      <c r="G219" s="67">
        <f t="shared" si="147"/>
        <v>13295050</v>
      </c>
      <c r="H219" s="67"/>
      <c r="I219" s="67"/>
      <c r="J219" s="67">
        <v>13295050</v>
      </c>
      <c r="K219" s="67">
        <f t="shared" si="120"/>
        <v>0</v>
      </c>
      <c r="L219" s="55">
        <f t="shared" si="150"/>
        <v>100</v>
      </c>
    </row>
    <row r="220" spans="1:12" ht="28.2" x14ac:dyDescent="0.25">
      <c r="A220" s="32" t="s">
        <v>89</v>
      </c>
      <c r="B220" s="40">
        <v>909</v>
      </c>
      <c r="C220" s="67">
        <f t="shared" si="146"/>
        <v>13295050</v>
      </c>
      <c r="D220" s="67"/>
      <c r="E220" s="67">
        <v>13295050</v>
      </c>
      <c r="F220" s="67"/>
      <c r="G220" s="67">
        <f t="shared" si="147"/>
        <v>13295050</v>
      </c>
      <c r="H220" s="67"/>
      <c r="I220" s="67">
        <v>13295050</v>
      </c>
      <c r="J220" s="67"/>
      <c r="K220" s="67">
        <f t="shared" si="120"/>
        <v>0</v>
      </c>
      <c r="L220" s="55">
        <f t="shared" si="150"/>
        <v>100</v>
      </c>
    </row>
    <row r="221" spans="1:12" ht="88.8" x14ac:dyDescent="0.25">
      <c r="A221" s="32" t="s">
        <v>295</v>
      </c>
      <c r="B221" s="40">
        <v>974</v>
      </c>
      <c r="C221" s="67">
        <f t="shared" si="146"/>
        <v>3299531.89</v>
      </c>
      <c r="D221" s="67"/>
      <c r="E221" s="67"/>
      <c r="F221" s="67">
        <v>3299531.89</v>
      </c>
      <c r="G221" s="67">
        <f t="shared" si="147"/>
        <v>3299531.89</v>
      </c>
      <c r="H221" s="67"/>
      <c r="I221" s="67"/>
      <c r="J221" s="67">
        <v>3299531.89</v>
      </c>
      <c r="K221" s="67">
        <f t="shared" si="120"/>
        <v>0</v>
      </c>
      <c r="L221" s="55">
        <f t="shared" si="150"/>
        <v>100</v>
      </c>
    </row>
    <row r="222" spans="1:12" ht="88.8" x14ac:dyDescent="0.25">
      <c r="A222" s="32" t="s">
        <v>296</v>
      </c>
      <c r="B222" s="40">
        <v>974</v>
      </c>
      <c r="C222" s="67">
        <f t="shared" si="146"/>
        <v>3299531.88</v>
      </c>
      <c r="D222" s="67"/>
      <c r="E222" s="67">
        <v>3299531.88</v>
      </c>
      <c r="F222" s="67"/>
      <c r="G222" s="67">
        <f t="shared" si="147"/>
        <v>3299531.88</v>
      </c>
      <c r="H222" s="67"/>
      <c r="I222" s="67">
        <v>3299531.88</v>
      </c>
      <c r="J222" s="67"/>
      <c r="K222" s="67">
        <f t="shared" si="120"/>
        <v>0</v>
      </c>
      <c r="L222" s="55">
        <f t="shared" si="150"/>
        <v>100</v>
      </c>
    </row>
    <row r="223" spans="1:12" ht="68.400000000000006" x14ac:dyDescent="0.25">
      <c r="A223" s="18" t="s">
        <v>53</v>
      </c>
      <c r="B223" s="40" t="s">
        <v>36</v>
      </c>
      <c r="C223" s="67">
        <f t="shared" si="146"/>
        <v>122496400.08</v>
      </c>
      <c r="D223" s="67">
        <f>D225+D226+D227+D228+D229+D230+D231+D232+D233+D234+D235</f>
        <v>83725400</v>
      </c>
      <c r="E223" s="67">
        <f t="shared" ref="E223:F223" si="153">E225+E226+E227+E228+E229+E230+E231+E232+E233+E234+E235</f>
        <v>19218693.32</v>
      </c>
      <c r="F223" s="67">
        <f t="shared" si="153"/>
        <v>19552306.760000002</v>
      </c>
      <c r="G223" s="67">
        <f>H223+I223+J223</f>
        <v>115842151.5</v>
      </c>
      <c r="H223" s="67">
        <f>H225+H226+H227+H228+H229+H230+H231+H232+H233+H234+H235</f>
        <v>83725399.99000001</v>
      </c>
      <c r="I223" s="67">
        <f t="shared" ref="I223:J223" si="154">I225+I226+I227+I228+I229+I230+I231+I232+I233+I234+I235</f>
        <v>15891569.039999999</v>
      </c>
      <c r="J223" s="67">
        <f t="shared" si="154"/>
        <v>16225182.470000003</v>
      </c>
      <c r="K223" s="67">
        <f t="shared" si="120"/>
        <v>6654248.5799999982</v>
      </c>
      <c r="L223" s="56">
        <f>G223/C223*100</f>
        <v>94.56780070626219</v>
      </c>
    </row>
    <row r="224" spans="1:12" ht="31.2" customHeight="1" x14ac:dyDescent="0.25">
      <c r="A224" s="33" t="s">
        <v>17</v>
      </c>
      <c r="B224" s="40"/>
      <c r="C224" s="67">
        <f t="shared" si="146"/>
        <v>0</v>
      </c>
      <c r="D224" s="67"/>
      <c r="E224" s="67"/>
      <c r="F224" s="67"/>
      <c r="G224" s="67"/>
      <c r="H224" s="67"/>
      <c r="I224" s="67"/>
      <c r="J224" s="67"/>
      <c r="K224" s="67">
        <f t="shared" si="120"/>
        <v>0</v>
      </c>
      <c r="L224" s="56"/>
    </row>
    <row r="225" spans="1:12" ht="44.4" customHeight="1" x14ac:dyDescent="0.25">
      <c r="A225" s="32" t="s">
        <v>206</v>
      </c>
      <c r="B225" s="40">
        <v>909</v>
      </c>
      <c r="C225" s="67">
        <f t="shared" si="146"/>
        <v>333613.44</v>
      </c>
      <c r="D225" s="67"/>
      <c r="E225" s="67"/>
      <c r="F225" s="67">
        <v>333613.44</v>
      </c>
      <c r="G225" s="67">
        <f t="shared" ref="G225:G232" si="155">H225+I225+J225</f>
        <v>333613.44</v>
      </c>
      <c r="H225" s="67"/>
      <c r="I225" s="67"/>
      <c r="J225" s="67">
        <v>333613.44</v>
      </c>
      <c r="K225" s="67">
        <f t="shared" si="120"/>
        <v>0</v>
      </c>
      <c r="L225" s="56">
        <f t="shared" ref="L225:L307" si="156">G225/C225*100</f>
        <v>100</v>
      </c>
    </row>
    <row r="226" spans="1:12" ht="28.2" x14ac:dyDescent="0.25">
      <c r="A226" s="32" t="s">
        <v>256</v>
      </c>
      <c r="B226" s="40">
        <v>909</v>
      </c>
      <c r="C226" s="67">
        <f t="shared" si="146"/>
        <v>7916693.3200000003</v>
      </c>
      <c r="D226" s="67"/>
      <c r="E226" s="67"/>
      <c r="F226" s="67">
        <v>7916693.3200000003</v>
      </c>
      <c r="G226" s="67">
        <f t="shared" si="155"/>
        <v>7916693.3200000003</v>
      </c>
      <c r="H226" s="67"/>
      <c r="I226" s="67"/>
      <c r="J226" s="67">
        <v>7916693.3200000003</v>
      </c>
      <c r="K226" s="67">
        <f t="shared" si="120"/>
        <v>0</v>
      </c>
      <c r="L226" s="56">
        <f t="shared" si="156"/>
        <v>100</v>
      </c>
    </row>
    <row r="227" spans="1:12" ht="28.2" x14ac:dyDescent="0.25">
      <c r="A227" s="32" t="s">
        <v>245</v>
      </c>
      <c r="B227" s="40">
        <v>909</v>
      </c>
      <c r="C227" s="67">
        <f t="shared" si="146"/>
        <v>7916693.3200000003</v>
      </c>
      <c r="D227" s="67"/>
      <c r="E227" s="67">
        <v>7916693.3200000003</v>
      </c>
      <c r="F227" s="67"/>
      <c r="G227" s="67">
        <f t="shared" si="155"/>
        <v>7916693.3200000003</v>
      </c>
      <c r="H227" s="67"/>
      <c r="I227" s="67">
        <v>7916693.3200000003</v>
      </c>
      <c r="J227" s="67"/>
      <c r="K227" s="67">
        <f t="shared" si="120"/>
        <v>0</v>
      </c>
      <c r="L227" s="56">
        <f t="shared" si="156"/>
        <v>100</v>
      </c>
    </row>
    <row r="228" spans="1:12" ht="88.8" x14ac:dyDescent="0.25">
      <c r="A228" s="32" t="s">
        <v>294</v>
      </c>
      <c r="B228" s="40">
        <v>974</v>
      </c>
      <c r="C228" s="67">
        <f t="shared" si="146"/>
        <v>8629900</v>
      </c>
      <c r="D228" s="67"/>
      <c r="E228" s="67"/>
      <c r="F228" s="67">
        <v>8629900</v>
      </c>
      <c r="G228" s="67">
        <f t="shared" si="155"/>
        <v>5302775.7300000004</v>
      </c>
      <c r="H228" s="67"/>
      <c r="I228" s="67"/>
      <c r="J228" s="67">
        <v>5302775.7300000004</v>
      </c>
      <c r="K228" s="67">
        <f t="shared" si="120"/>
        <v>3327124.2699999996</v>
      </c>
      <c r="L228" s="56">
        <f t="shared" si="156"/>
        <v>61.446548975075032</v>
      </c>
    </row>
    <row r="229" spans="1:12" ht="88.8" x14ac:dyDescent="0.25">
      <c r="A229" s="32" t="s">
        <v>293</v>
      </c>
      <c r="B229" s="40">
        <v>974</v>
      </c>
      <c r="C229" s="67">
        <f t="shared" si="146"/>
        <v>8629900</v>
      </c>
      <c r="D229" s="67"/>
      <c r="E229" s="67">
        <v>8629900</v>
      </c>
      <c r="F229" s="67"/>
      <c r="G229" s="67">
        <f t="shared" si="155"/>
        <v>5302775.72</v>
      </c>
      <c r="H229" s="67"/>
      <c r="I229" s="67">
        <v>5302775.72</v>
      </c>
      <c r="J229" s="67"/>
      <c r="K229" s="67">
        <f t="shared" si="120"/>
        <v>3327124.2800000003</v>
      </c>
      <c r="L229" s="56">
        <f t="shared" si="156"/>
        <v>61.446548859198828</v>
      </c>
    </row>
    <row r="230" spans="1:12" ht="30.6" customHeight="1" x14ac:dyDescent="0.25">
      <c r="A230" s="32" t="s">
        <v>127</v>
      </c>
      <c r="B230" s="40">
        <v>909</v>
      </c>
      <c r="C230" s="67">
        <f t="shared" si="146"/>
        <v>1714600</v>
      </c>
      <c r="D230" s="67"/>
      <c r="E230" s="67"/>
      <c r="F230" s="67">
        <v>1714600</v>
      </c>
      <c r="G230" s="67">
        <f t="shared" si="155"/>
        <v>1714599.98</v>
      </c>
      <c r="H230" s="67"/>
      <c r="I230" s="67"/>
      <c r="J230" s="67">
        <v>1714599.98</v>
      </c>
      <c r="K230" s="67">
        <f t="shared" si="120"/>
        <v>2.0000000018626451E-2</v>
      </c>
      <c r="L230" s="56">
        <f t="shared" si="156"/>
        <v>99.999998833547181</v>
      </c>
    </row>
    <row r="231" spans="1:12" ht="50.4" customHeight="1" x14ac:dyDescent="0.25">
      <c r="A231" s="32" t="s">
        <v>128</v>
      </c>
      <c r="B231" s="40">
        <v>909</v>
      </c>
      <c r="C231" s="67">
        <f t="shared" si="146"/>
        <v>1714600</v>
      </c>
      <c r="D231" s="67"/>
      <c r="E231" s="67">
        <v>1714600</v>
      </c>
      <c r="F231" s="67"/>
      <c r="G231" s="67">
        <f t="shared" si="155"/>
        <v>1714600</v>
      </c>
      <c r="H231" s="67"/>
      <c r="I231" s="67">
        <v>1714600</v>
      </c>
      <c r="J231" s="67"/>
      <c r="K231" s="67">
        <f t="shared" si="120"/>
        <v>0</v>
      </c>
      <c r="L231" s="56">
        <f t="shared" si="156"/>
        <v>100</v>
      </c>
    </row>
    <row r="232" spans="1:12" ht="28.2" x14ac:dyDescent="0.25">
      <c r="A232" s="32" t="s">
        <v>126</v>
      </c>
      <c r="B232" s="40">
        <v>909</v>
      </c>
      <c r="C232" s="67">
        <f t="shared" si="146"/>
        <v>53725400</v>
      </c>
      <c r="D232" s="67">
        <v>53725400</v>
      </c>
      <c r="E232" s="67"/>
      <c r="F232" s="67"/>
      <c r="G232" s="67">
        <f t="shared" si="155"/>
        <v>53725399.990000002</v>
      </c>
      <c r="H232" s="67">
        <v>53725399.990000002</v>
      </c>
      <c r="I232" s="67"/>
      <c r="J232" s="67"/>
      <c r="K232" s="67">
        <f t="shared" si="120"/>
        <v>9.9999979138374329E-3</v>
      </c>
      <c r="L232" s="56">
        <f t="shared" si="156"/>
        <v>99.999999981386836</v>
      </c>
    </row>
    <row r="233" spans="1:12" ht="28.2" x14ac:dyDescent="0.25">
      <c r="A233" s="32" t="s">
        <v>161</v>
      </c>
      <c r="B233" s="40">
        <v>909</v>
      </c>
      <c r="C233" s="67">
        <f t="shared" si="146"/>
        <v>957500</v>
      </c>
      <c r="D233" s="67"/>
      <c r="E233" s="67"/>
      <c r="F233" s="67">
        <v>957500</v>
      </c>
      <c r="G233" s="67">
        <f>H233+I233+J233</f>
        <v>957500</v>
      </c>
      <c r="H233" s="67"/>
      <c r="I233" s="67"/>
      <c r="J233" s="67">
        <v>957500</v>
      </c>
      <c r="K233" s="67">
        <f t="shared" si="120"/>
        <v>0</v>
      </c>
      <c r="L233" s="56">
        <f t="shared" si="156"/>
        <v>100</v>
      </c>
    </row>
    <row r="234" spans="1:12" ht="44.4" x14ac:dyDescent="0.25">
      <c r="A234" s="32" t="s">
        <v>160</v>
      </c>
      <c r="B234" s="40">
        <v>909</v>
      </c>
      <c r="C234" s="67">
        <f t="shared" si="146"/>
        <v>957500</v>
      </c>
      <c r="D234" s="67"/>
      <c r="E234" s="67">
        <v>957500</v>
      </c>
      <c r="F234" s="67"/>
      <c r="G234" s="67">
        <f t="shared" ref="G234:G235" si="157">H234+I234+J234</f>
        <v>957500</v>
      </c>
      <c r="H234" s="67"/>
      <c r="I234" s="67">
        <v>957500</v>
      </c>
      <c r="J234" s="67"/>
      <c r="K234" s="67">
        <f t="shared" si="120"/>
        <v>0</v>
      </c>
      <c r="L234" s="56">
        <f t="shared" si="156"/>
        <v>100</v>
      </c>
    </row>
    <row r="235" spans="1:12" ht="28.2" x14ac:dyDescent="0.25">
      <c r="A235" s="32" t="s">
        <v>159</v>
      </c>
      <c r="B235" s="40">
        <v>909</v>
      </c>
      <c r="C235" s="67">
        <f t="shared" si="146"/>
        <v>30000000</v>
      </c>
      <c r="D235" s="67">
        <v>30000000</v>
      </c>
      <c r="E235" s="67"/>
      <c r="F235" s="67"/>
      <c r="G235" s="67">
        <f t="shared" si="157"/>
        <v>30000000</v>
      </c>
      <c r="H235" s="67">
        <v>30000000</v>
      </c>
      <c r="I235" s="67"/>
      <c r="J235" s="67"/>
      <c r="K235" s="67"/>
      <c r="L235" s="56">
        <f t="shared" si="156"/>
        <v>100</v>
      </c>
    </row>
    <row r="236" spans="1:12" ht="91.2" x14ac:dyDescent="0.25">
      <c r="A236" s="18" t="s">
        <v>56</v>
      </c>
      <c r="B236" s="40" t="s">
        <v>36</v>
      </c>
      <c r="C236" s="67">
        <f t="shared" si="146"/>
        <v>120028114.94</v>
      </c>
      <c r="D236" s="67">
        <f>D238+D239+D240+D241+D242+D243+D244+D245+D246+D247+D248</f>
        <v>83460800</v>
      </c>
      <c r="E236" s="67">
        <f t="shared" ref="E236:F236" si="158">E238+E239+E240+E241+E242+E243+E244+E245+E246+E247+E248</f>
        <v>18128634.91</v>
      </c>
      <c r="F236" s="67">
        <f t="shared" si="158"/>
        <v>18438680.030000001</v>
      </c>
      <c r="G236" s="67">
        <f>H236+I236+J236</f>
        <v>119266288.56999999</v>
      </c>
      <c r="H236" s="67">
        <f>H238+H239+H240+H241+H242+H243+H244+H245+H246+H247+H248</f>
        <v>83460799.930000007</v>
      </c>
      <c r="I236" s="67">
        <f t="shared" ref="I236:J236" si="159">I238+I239+I240+I241+I242+I243+I244+I245+I246+I247+I248</f>
        <v>17747721.759999998</v>
      </c>
      <c r="J236" s="67">
        <f t="shared" si="159"/>
        <v>18057766.879999999</v>
      </c>
      <c r="K236" s="67">
        <f t="shared" si="120"/>
        <v>761826.37000000477</v>
      </c>
      <c r="L236" s="56">
        <f t="shared" si="156"/>
        <v>99.365293397816984</v>
      </c>
    </row>
    <row r="237" spans="1:12" ht="32.4" customHeight="1" x14ac:dyDescent="0.25">
      <c r="A237" s="33" t="s">
        <v>17</v>
      </c>
      <c r="B237" s="40"/>
      <c r="C237" s="67">
        <f t="shared" si="146"/>
        <v>0</v>
      </c>
      <c r="D237" s="67"/>
      <c r="E237" s="67"/>
      <c r="F237" s="67"/>
      <c r="G237" s="67"/>
      <c r="H237" s="67"/>
      <c r="I237" s="67"/>
      <c r="J237" s="67"/>
      <c r="K237" s="67">
        <f t="shared" si="120"/>
        <v>0</v>
      </c>
      <c r="L237" s="56"/>
    </row>
    <row r="238" spans="1:12" ht="44.4" x14ac:dyDescent="0.25">
      <c r="A238" s="32" t="s">
        <v>207</v>
      </c>
      <c r="B238" s="40">
        <v>909</v>
      </c>
      <c r="C238" s="67">
        <f t="shared" si="146"/>
        <v>310045.11</v>
      </c>
      <c r="D238" s="67"/>
      <c r="E238" s="67"/>
      <c r="F238" s="67">
        <v>310045.11</v>
      </c>
      <c r="G238" s="67">
        <f t="shared" ref="G238:G245" si="160">H238+I238+J238</f>
        <v>310045.11</v>
      </c>
      <c r="H238" s="67"/>
      <c r="I238" s="67"/>
      <c r="J238" s="67">
        <v>310045.11</v>
      </c>
      <c r="K238" s="67">
        <f t="shared" si="120"/>
        <v>0</v>
      </c>
      <c r="L238" s="56">
        <f t="shared" ref="L238" si="161">G238/C238*100</f>
        <v>100</v>
      </c>
    </row>
    <row r="239" spans="1:12" ht="28.2" x14ac:dyDescent="0.25">
      <c r="A239" s="32" t="s">
        <v>233</v>
      </c>
      <c r="B239" s="40">
        <v>909</v>
      </c>
      <c r="C239" s="67">
        <f t="shared" si="146"/>
        <v>13224934.92</v>
      </c>
      <c r="D239" s="67"/>
      <c r="E239" s="67"/>
      <c r="F239" s="67">
        <v>13224934.92</v>
      </c>
      <c r="G239" s="67">
        <f t="shared" si="160"/>
        <v>13224934.92</v>
      </c>
      <c r="H239" s="67"/>
      <c r="I239" s="67"/>
      <c r="J239" s="67">
        <v>13224934.92</v>
      </c>
      <c r="K239" s="67">
        <f t="shared" si="120"/>
        <v>0</v>
      </c>
      <c r="L239" s="56">
        <f t="shared" si="156"/>
        <v>100</v>
      </c>
    </row>
    <row r="240" spans="1:12" ht="28.2" x14ac:dyDescent="0.25">
      <c r="A240" s="32" t="s">
        <v>246</v>
      </c>
      <c r="B240" s="40">
        <v>909</v>
      </c>
      <c r="C240" s="67">
        <f t="shared" si="146"/>
        <v>13224934.91</v>
      </c>
      <c r="D240" s="67"/>
      <c r="E240" s="67">
        <v>13224934.91</v>
      </c>
      <c r="F240" s="67"/>
      <c r="G240" s="67">
        <f t="shared" si="160"/>
        <v>13224934.91</v>
      </c>
      <c r="H240" s="67"/>
      <c r="I240" s="67">
        <v>13224934.91</v>
      </c>
      <c r="J240" s="67"/>
      <c r="K240" s="67">
        <f t="shared" si="120"/>
        <v>0</v>
      </c>
      <c r="L240" s="56">
        <f t="shared" si="156"/>
        <v>100</v>
      </c>
    </row>
    <row r="241" spans="1:12" ht="88.8" x14ac:dyDescent="0.25">
      <c r="A241" s="32" t="s">
        <v>300</v>
      </c>
      <c r="B241" s="40">
        <v>974</v>
      </c>
      <c r="C241" s="67">
        <f t="shared" si="146"/>
        <v>2240000</v>
      </c>
      <c r="D241" s="67"/>
      <c r="E241" s="67"/>
      <c r="F241" s="67">
        <v>2240000</v>
      </c>
      <c r="G241" s="67">
        <f t="shared" si="160"/>
        <v>1859086.85</v>
      </c>
      <c r="H241" s="67"/>
      <c r="I241" s="67"/>
      <c r="J241" s="67">
        <v>1859086.85</v>
      </c>
      <c r="K241" s="67">
        <f t="shared" si="120"/>
        <v>380913.14999999991</v>
      </c>
      <c r="L241" s="56">
        <f t="shared" si="156"/>
        <v>82.994948660714286</v>
      </c>
    </row>
    <row r="242" spans="1:12" ht="88.8" x14ac:dyDescent="0.25">
      <c r="A242" s="32" t="s">
        <v>299</v>
      </c>
      <c r="B242" s="40">
        <v>974</v>
      </c>
      <c r="C242" s="67">
        <f t="shared" si="146"/>
        <v>2240000</v>
      </c>
      <c r="D242" s="67"/>
      <c r="E242" s="67">
        <v>2240000</v>
      </c>
      <c r="F242" s="67"/>
      <c r="G242" s="67">
        <f t="shared" si="160"/>
        <v>1859086.85</v>
      </c>
      <c r="H242" s="67"/>
      <c r="I242" s="67">
        <v>1859086.85</v>
      </c>
      <c r="J242" s="67"/>
      <c r="K242" s="67">
        <f t="shared" si="120"/>
        <v>380913.14999999991</v>
      </c>
      <c r="L242" s="56">
        <f t="shared" si="156"/>
        <v>82.994948660714286</v>
      </c>
    </row>
    <row r="243" spans="1:12" ht="28.2" x14ac:dyDescent="0.25">
      <c r="A243" s="32" t="s">
        <v>129</v>
      </c>
      <c r="B243" s="40">
        <v>909</v>
      </c>
      <c r="C243" s="67">
        <f t="shared" si="146"/>
        <v>2025400</v>
      </c>
      <c r="D243" s="67"/>
      <c r="E243" s="67"/>
      <c r="F243" s="67">
        <v>2025400</v>
      </c>
      <c r="G243" s="67">
        <f t="shared" si="160"/>
        <v>2025400</v>
      </c>
      <c r="H243" s="67"/>
      <c r="I243" s="67"/>
      <c r="J243" s="67">
        <v>2025400</v>
      </c>
      <c r="K243" s="67">
        <f t="shared" si="120"/>
        <v>0</v>
      </c>
      <c r="L243" s="56">
        <f t="shared" si="156"/>
        <v>100</v>
      </c>
    </row>
    <row r="244" spans="1:12" ht="44.4" x14ac:dyDescent="0.25">
      <c r="A244" s="32" t="s">
        <v>130</v>
      </c>
      <c r="B244" s="40">
        <v>909</v>
      </c>
      <c r="C244" s="67">
        <f t="shared" si="146"/>
        <v>2025400</v>
      </c>
      <c r="D244" s="67"/>
      <c r="E244" s="67">
        <v>2025400</v>
      </c>
      <c r="F244" s="67"/>
      <c r="G244" s="67">
        <f t="shared" si="160"/>
        <v>2025400</v>
      </c>
      <c r="H244" s="67"/>
      <c r="I244" s="67">
        <v>2025400</v>
      </c>
      <c r="J244" s="67"/>
      <c r="K244" s="67">
        <f t="shared" si="120"/>
        <v>0</v>
      </c>
      <c r="L244" s="56">
        <f t="shared" si="156"/>
        <v>100</v>
      </c>
    </row>
    <row r="245" spans="1:12" ht="28.2" x14ac:dyDescent="0.25">
      <c r="A245" s="32" t="s">
        <v>131</v>
      </c>
      <c r="B245" s="40">
        <v>909</v>
      </c>
      <c r="C245" s="67">
        <f t="shared" si="146"/>
        <v>63460800</v>
      </c>
      <c r="D245" s="67">
        <v>63460800</v>
      </c>
      <c r="E245" s="67"/>
      <c r="F245" s="67"/>
      <c r="G245" s="67">
        <f t="shared" si="160"/>
        <v>63460799.93</v>
      </c>
      <c r="H245" s="67">
        <v>63460799.93</v>
      </c>
      <c r="I245" s="67"/>
      <c r="J245" s="67"/>
      <c r="K245" s="67">
        <f t="shared" si="120"/>
        <v>7.0000000298023224E-2</v>
      </c>
      <c r="L245" s="56">
        <f t="shared" si="156"/>
        <v>99.999999889695687</v>
      </c>
    </row>
    <row r="246" spans="1:12" ht="28.2" x14ac:dyDescent="0.25">
      <c r="A246" s="32" t="s">
        <v>162</v>
      </c>
      <c r="B246" s="40">
        <v>909</v>
      </c>
      <c r="C246" s="67">
        <f t="shared" si="146"/>
        <v>638300</v>
      </c>
      <c r="D246" s="67"/>
      <c r="E246" s="67"/>
      <c r="F246" s="67">
        <v>638300</v>
      </c>
      <c r="G246" s="67">
        <f>H246+I246+J246</f>
        <v>638300</v>
      </c>
      <c r="H246" s="67"/>
      <c r="I246" s="67"/>
      <c r="J246" s="67">
        <v>638300</v>
      </c>
      <c r="K246" s="67">
        <f t="shared" si="120"/>
        <v>0</v>
      </c>
      <c r="L246" s="56">
        <f t="shared" si="156"/>
        <v>100</v>
      </c>
    </row>
    <row r="247" spans="1:12" ht="44.4" x14ac:dyDescent="0.25">
      <c r="A247" s="32" t="s">
        <v>167</v>
      </c>
      <c r="B247" s="40">
        <v>909</v>
      </c>
      <c r="C247" s="67">
        <f t="shared" si="146"/>
        <v>638300</v>
      </c>
      <c r="D247" s="67"/>
      <c r="E247" s="67">
        <v>638300</v>
      </c>
      <c r="F247" s="67"/>
      <c r="G247" s="67">
        <f t="shared" ref="G247:G248" si="162">H247+I247+J247</f>
        <v>638300</v>
      </c>
      <c r="H247" s="67"/>
      <c r="I247" s="67">
        <v>638300</v>
      </c>
      <c r="J247" s="67"/>
      <c r="K247" s="67">
        <f t="shared" si="120"/>
        <v>0</v>
      </c>
      <c r="L247" s="56">
        <f t="shared" si="156"/>
        <v>100</v>
      </c>
    </row>
    <row r="248" spans="1:12" ht="28.2" x14ac:dyDescent="0.25">
      <c r="A248" s="32" t="s">
        <v>163</v>
      </c>
      <c r="B248" s="40">
        <v>909</v>
      </c>
      <c r="C248" s="67">
        <f t="shared" si="146"/>
        <v>20000000</v>
      </c>
      <c r="D248" s="67">
        <v>20000000</v>
      </c>
      <c r="E248" s="67"/>
      <c r="F248" s="67"/>
      <c r="G248" s="67">
        <f t="shared" si="162"/>
        <v>20000000</v>
      </c>
      <c r="H248" s="67">
        <v>20000000</v>
      </c>
      <c r="I248" s="67"/>
      <c r="J248" s="67"/>
      <c r="K248" s="67"/>
      <c r="L248" s="56">
        <f t="shared" si="156"/>
        <v>100</v>
      </c>
    </row>
    <row r="249" spans="1:12" ht="156.6" customHeight="1" x14ac:dyDescent="0.25">
      <c r="A249" s="18" t="s">
        <v>55</v>
      </c>
      <c r="B249" s="40" t="s">
        <v>36</v>
      </c>
      <c r="C249" s="67">
        <f t="shared" si="146"/>
        <v>122126630</v>
      </c>
      <c r="D249" s="67">
        <f>D251+D252+D253+D254+D255+D256+D257+D258+D259+D260+D261+D262</f>
        <v>64803900</v>
      </c>
      <c r="E249" s="67">
        <f t="shared" ref="E249:F249" si="163">E251+E252+E253+E254+E255+E256+E257+E258+E259+E260+E261+E262</f>
        <v>28611800</v>
      </c>
      <c r="F249" s="67">
        <f t="shared" si="163"/>
        <v>28710930</v>
      </c>
      <c r="G249" s="67">
        <f>H249+I249+J249</f>
        <v>102765125.96000001</v>
      </c>
      <c r="H249" s="67">
        <f>H251+H252+H253+H254+H255+H256+H257+H258+H259+H260+H261+H262</f>
        <v>64803899.980000004</v>
      </c>
      <c r="I249" s="67">
        <f t="shared" ref="I249:J249" si="164">I251+I252+I253+I254+I255+I256+I257+I258+I259+I260+I261+I262</f>
        <v>18931112.990000002</v>
      </c>
      <c r="J249" s="67">
        <f t="shared" si="164"/>
        <v>19030112.990000002</v>
      </c>
      <c r="K249" s="67">
        <f t="shared" ref="K249:K347" si="165">C249-G249</f>
        <v>19361504.039999992</v>
      </c>
      <c r="L249" s="56">
        <f t="shared" si="156"/>
        <v>84.146370009554843</v>
      </c>
    </row>
    <row r="250" spans="1:12" ht="29.4" customHeight="1" x14ac:dyDescent="0.25">
      <c r="A250" s="33" t="s">
        <v>17</v>
      </c>
      <c r="B250" s="40"/>
      <c r="C250" s="67">
        <f t="shared" si="146"/>
        <v>0</v>
      </c>
      <c r="D250" s="67"/>
      <c r="E250" s="67"/>
      <c r="F250" s="67"/>
      <c r="G250" s="67"/>
      <c r="H250" s="67"/>
      <c r="I250" s="67"/>
      <c r="J250" s="67"/>
      <c r="K250" s="67">
        <f t="shared" si="165"/>
        <v>0</v>
      </c>
      <c r="L250" s="56"/>
    </row>
    <row r="251" spans="1:12" ht="44.4" x14ac:dyDescent="0.25">
      <c r="A251" s="32" t="s">
        <v>208</v>
      </c>
      <c r="B251" s="40">
        <v>909</v>
      </c>
      <c r="C251" s="67">
        <f t="shared" si="146"/>
        <v>99000</v>
      </c>
      <c r="D251" s="67"/>
      <c r="E251" s="67"/>
      <c r="F251" s="67">
        <v>99000</v>
      </c>
      <c r="G251" s="67">
        <f>H251+I251+J251</f>
        <v>99000</v>
      </c>
      <c r="H251" s="67"/>
      <c r="I251" s="67"/>
      <c r="J251" s="67">
        <v>99000</v>
      </c>
      <c r="K251" s="67">
        <f t="shared" si="165"/>
        <v>0</v>
      </c>
      <c r="L251" s="56">
        <f t="shared" si="156"/>
        <v>100</v>
      </c>
    </row>
    <row r="252" spans="1:12" ht="28.2" x14ac:dyDescent="0.25">
      <c r="A252" s="32" t="s">
        <v>230</v>
      </c>
      <c r="B252" s="40">
        <v>909</v>
      </c>
      <c r="C252" s="67">
        <f t="shared" si="146"/>
        <v>130</v>
      </c>
      <c r="D252" s="67"/>
      <c r="E252" s="67"/>
      <c r="F252" s="67">
        <v>130</v>
      </c>
      <c r="G252" s="67">
        <f>H252+I252+J252</f>
        <v>0</v>
      </c>
      <c r="H252" s="67"/>
      <c r="I252" s="67"/>
      <c r="J252" s="67"/>
      <c r="K252" s="67">
        <f t="shared" si="165"/>
        <v>130</v>
      </c>
      <c r="L252" s="56">
        <f t="shared" si="156"/>
        <v>0</v>
      </c>
    </row>
    <row r="253" spans="1:12" ht="28.2" x14ac:dyDescent="0.25">
      <c r="A253" s="32" t="s">
        <v>257</v>
      </c>
      <c r="B253" s="40">
        <v>909</v>
      </c>
      <c r="C253" s="67">
        <f t="shared" si="146"/>
        <v>24015500</v>
      </c>
      <c r="D253" s="67"/>
      <c r="E253" s="67"/>
      <c r="F253" s="67">
        <v>24015500</v>
      </c>
      <c r="G253" s="67">
        <f>H253+I253+J253</f>
        <v>14954458.470000001</v>
      </c>
      <c r="H253" s="67"/>
      <c r="I253" s="67"/>
      <c r="J253" s="67">
        <v>14954458.470000001</v>
      </c>
      <c r="K253" s="67">
        <f t="shared" si="165"/>
        <v>9061041.5299999993</v>
      </c>
      <c r="L253" s="56">
        <f t="shared" si="156"/>
        <v>62.270027565530597</v>
      </c>
    </row>
    <row r="254" spans="1:12" ht="28.2" x14ac:dyDescent="0.25">
      <c r="A254" s="32" t="s">
        <v>247</v>
      </c>
      <c r="B254" s="40">
        <v>909</v>
      </c>
      <c r="C254" s="67">
        <f t="shared" si="146"/>
        <v>24015500</v>
      </c>
      <c r="D254" s="67"/>
      <c r="E254" s="67">
        <v>24015500</v>
      </c>
      <c r="F254" s="67"/>
      <c r="G254" s="67">
        <f t="shared" ref="G254" si="166">H254+I254+J254</f>
        <v>14954458.470000001</v>
      </c>
      <c r="H254" s="67"/>
      <c r="I254" s="67">
        <v>14954458.470000001</v>
      </c>
      <c r="J254" s="67"/>
      <c r="K254" s="67">
        <f t="shared" si="165"/>
        <v>9061041.5299999993</v>
      </c>
      <c r="L254" s="56">
        <f t="shared" si="156"/>
        <v>62.270027565530597</v>
      </c>
    </row>
    <row r="255" spans="1:12" ht="88.8" x14ac:dyDescent="0.25">
      <c r="A255" s="32" t="s">
        <v>301</v>
      </c>
      <c r="B255" s="40">
        <v>974</v>
      </c>
      <c r="C255" s="67">
        <f t="shared" si="146"/>
        <v>2528000</v>
      </c>
      <c r="D255" s="67"/>
      <c r="E255" s="67"/>
      <c r="F255" s="67">
        <v>2528000</v>
      </c>
      <c r="G255" s="67">
        <f>H255+I255+J255</f>
        <v>1908354.52</v>
      </c>
      <c r="H255" s="67"/>
      <c r="I255" s="67"/>
      <c r="J255" s="67">
        <v>1908354.52</v>
      </c>
      <c r="K255" s="67">
        <f t="shared" si="165"/>
        <v>619645.48</v>
      </c>
      <c r="L255" s="56">
        <f t="shared" si="156"/>
        <v>75.488707278481016</v>
      </c>
    </row>
    <row r="256" spans="1:12" ht="88.8" x14ac:dyDescent="0.25">
      <c r="A256" s="32" t="s">
        <v>302</v>
      </c>
      <c r="B256" s="40">
        <v>974</v>
      </c>
      <c r="C256" s="67">
        <f t="shared" si="146"/>
        <v>2528000</v>
      </c>
      <c r="D256" s="67"/>
      <c r="E256" s="67">
        <v>2528000</v>
      </c>
      <c r="F256" s="67"/>
      <c r="G256" s="67">
        <f t="shared" ref="G256" si="167">H256+I256+J256</f>
        <v>1908354.52</v>
      </c>
      <c r="H256" s="67"/>
      <c r="I256" s="67">
        <v>1908354.52</v>
      </c>
      <c r="J256" s="67"/>
      <c r="K256" s="67">
        <f t="shared" si="165"/>
        <v>619645.48</v>
      </c>
      <c r="L256" s="56">
        <f t="shared" si="156"/>
        <v>75.488707278481016</v>
      </c>
    </row>
    <row r="257" spans="1:12" ht="28.2" x14ac:dyDescent="0.25">
      <c r="A257" s="32" t="s">
        <v>132</v>
      </c>
      <c r="B257" s="40">
        <v>909</v>
      </c>
      <c r="C257" s="67">
        <f t="shared" si="146"/>
        <v>1110800</v>
      </c>
      <c r="D257" s="67"/>
      <c r="E257" s="67"/>
      <c r="F257" s="67">
        <v>1110800</v>
      </c>
      <c r="G257" s="67">
        <f>H257+I257+J257</f>
        <v>1110800</v>
      </c>
      <c r="H257" s="67"/>
      <c r="I257" s="67"/>
      <c r="J257" s="67">
        <v>1110800</v>
      </c>
      <c r="K257" s="67">
        <f t="shared" si="165"/>
        <v>0</v>
      </c>
      <c r="L257" s="56">
        <f t="shared" si="156"/>
        <v>100</v>
      </c>
    </row>
    <row r="258" spans="1:12" ht="44.4" x14ac:dyDescent="0.25">
      <c r="A258" s="32" t="s">
        <v>133</v>
      </c>
      <c r="B258" s="40">
        <v>909</v>
      </c>
      <c r="C258" s="67">
        <f t="shared" si="146"/>
        <v>1110800</v>
      </c>
      <c r="D258" s="67"/>
      <c r="E258" s="67">
        <v>1110800</v>
      </c>
      <c r="F258" s="67"/>
      <c r="G258" s="67">
        <f t="shared" ref="G258:G259" si="168">H258+I258+J258</f>
        <v>1110800</v>
      </c>
      <c r="H258" s="67"/>
      <c r="I258" s="67">
        <v>1110800</v>
      </c>
      <c r="J258" s="67"/>
      <c r="K258" s="67">
        <f t="shared" si="165"/>
        <v>0</v>
      </c>
      <c r="L258" s="56">
        <f t="shared" si="156"/>
        <v>100</v>
      </c>
    </row>
    <row r="259" spans="1:12" ht="28.2" x14ac:dyDescent="0.25">
      <c r="A259" s="32" t="s">
        <v>134</v>
      </c>
      <c r="B259" s="40">
        <v>909</v>
      </c>
      <c r="C259" s="67">
        <f t="shared" si="146"/>
        <v>34803900</v>
      </c>
      <c r="D259" s="67">
        <v>34803900</v>
      </c>
      <c r="E259" s="67"/>
      <c r="F259" s="67"/>
      <c r="G259" s="67">
        <f t="shared" si="168"/>
        <v>34803900</v>
      </c>
      <c r="H259" s="67">
        <v>34803900</v>
      </c>
      <c r="I259" s="67"/>
      <c r="J259" s="67"/>
      <c r="K259" s="67">
        <f t="shared" si="165"/>
        <v>0</v>
      </c>
      <c r="L259" s="56">
        <f t="shared" si="156"/>
        <v>100</v>
      </c>
    </row>
    <row r="260" spans="1:12" ht="28.2" x14ac:dyDescent="0.25">
      <c r="A260" s="32" t="s">
        <v>165</v>
      </c>
      <c r="B260" s="40">
        <v>909</v>
      </c>
      <c r="C260" s="67">
        <f t="shared" si="146"/>
        <v>957500</v>
      </c>
      <c r="D260" s="67"/>
      <c r="E260" s="67"/>
      <c r="F260" s="67">
        <v>957500</v>
      </c>
      <c r="G260" s="67">
        <f>H260+I260+J260</f>
        <v>957500</v>
      </c>
      <c r="H260" s="67"/>
      <c r="I260" s="67"/>
      <c r="J260" s="67">
        <v>957500</v>
      </c>
      <c r="K260" s="67">
        <f t="shared" si="165"/>
        <v>0</v>
      </c>
      <c r="L260" s="56">
        <f t="shared" si="156"/>
        <v>100</v>
      </c>
    </row>
    <row r="261" spans="1:12" ht="55.2" customHeight="1" x14ac:dyDescent="0.25">
      <c r="A261" s="32" t="s">
        <v>166</v>
      </c>
      <c r="B261" s="40">
        <v>909</v>
      </c>
      <c r="C261" s="67">
        <f t="shared" si="146"/>
        <v>957500</v>
      </c>
      <c r="D261" s="67"/>
      <c r="E261" s="67">
        <v>957500</v>
      </c>
      <c r="F261" s="67"/>
      <c r="G261" s="67">
        <f t="shared" ref="G261:G262" si="169">H261+I261+J261</f>
        <v>957500</v>
      </c>
      <c r="H261" s="67"/>
      <c r="I261" s="67">
        <v>957500</v>
      </c>
      <c r="J261" s="67"/>
      <c r="K261" s="67"/>
      <c r="L261" s="56">
        <f t="shared" si="156"/>
        <v>100</v>
      </c>
    </row>
    <row r="262" spans="1:12" ht="28.2" x14ac:dyDescent="0.25">
      <c r="A262" s="32" t="s">
        <v>164</v>
      </c>
      <c r="B262" s="40">
        <v>909</v>
      </c>
      <c r="C262" s="67">
        <f t="shared" si="146"/>
        <v>30000000</v>
      </c>
      <c r="D262" s="67">
        <v>30000000</v>
      </c>
      <c r="E262" s="67"/>
      <c r="F262" s="67"/>
      <c r="G262" s="67">
        <f t="shared" si="169"/>
        <v>29999999.98</v>
      </c>
      <c r="H262" s="67">
        <v>29999999.98</v>
      </c>
      <c r="I262" s="67"/>
      <c r="J262" s="67"/>
      <c r="K262" s="67">
        <f t="shared" si="165"/>
        <v>1.9999999552965164E-2</v>
      </c>
      <c r="L262" s="56">
        <f t="shared" si="156"/>
        <v>99.999999933333342</v>
      </c>
    </row>
    <row r="263" spans="1:12" ht="83.4" customHeight="1" x14ac:dyDescent="0.25">
      <c r="A263" s="18" t="s">
        <v>49</v>
      </c>
      <c r="B263" s="40" t="s">
        <v>36</v>
      </c>
      <c r="C263" s="67">
        <f t="shared" si="146"/>
        <v>171440044.66</v>
      </c>
      <c r="D263" s="67">
        <f>D265+D266+D267+D268+D269+D270+D271+D272+D273+D274+D275</f>
        <v>120272300</v>
      </c>
      <c r="E263" s="67">
        <f t="shared" ref="E263:F263" si="170">E265+E266+E267+E268+E269+E270+E271+E272+E273+E274+E275</f>
        <v>25470900</v>
      </c>
      <c r="F263" s="67">
        <f t="shared" si="170"/>
        <v>25696844.66</v>
      </c>
      <c r="G263" s="67">
        <f>H263+I263+J263</f>
        <v>162247944.69</v>
      </c>
      <c r="H263" s="67">
        <f>H265+H266+H267+H268+H269+H270+H271+H272+H273+H274+H275</f>
        <v>120272300</v>
      </c>
      <c r="I263" s="67">
        <f t="shared" ref="I263:J263" si="171">I265+I266+I267+I268+I269+I270+I271+I272+I273+I274+I275</f>
        <v>20874850.02</v>
      </c>
      <c r="J263" s="67">
        <f t="shared" si="171"/>
        <v>21100794.670000002</v>
      </c>
      <c r="K263" s="67">
        <f t="shared" si="165"/>
        <v>9192099.9699999988</v>
      </c>
      <c r="L263" s="56">
        <f t="shared" si="156"/>
        <v>94.638300527610227</v>
      </c>
    </row>
    <row r="264" spans="1:12" ht="28.2" x14ac:dyDescent="0.25">
      <c r="A264" s="33" t="s">
        <v>17</v>
      </c>
      <c r="B264" s="40"/>
      <c r="C264" s="67">
        <f t="shared" si="146"/>
        <v>0</v>
      </c>
      <c r="D264" s="67"/>
      <c r="E264" s="67"/>
      <c r="F264" s="67"/>
      <c r="G264" s="67"/>
      <c r="H264" s="67"/>
      <c r="I264" s="67"/>
      <c r="J264" s="67"/>
      <c r="K264" s="67">
        <f t="shared" si="165"/>
        <v>0</v>
      </c>
      <c r="L264" s="56"/>
    </row>
    <row r="265" spans="1:12" ht="44.4" x14ac:dyDescent="0.25">
      <c r="A265" s="32" t="s">
        <v>209</v>
      </c>
      <c r="B265" s="40">
        <v>909</v>
      </c>
      <c r="C265" s="67">
        <f t="shared" si="146"/>
        <v>225944.66</v>
      </c>
      <c r="D265" s="67"/>
      <c r="E265" s="67"/>
      <c r="F265" s="67">
        <v>225944.66</v>
      </c>
      <c r="G265" s="67">
        <f>H265+I265+J265</f>
        <v>225944.66</v>
      </c>
      <c r="H265" s="67"/>
      <c r="I265" s="67"/>
      <c r="J265" s="67">
        <v>225944.66</v>
      </c>
      <c r="K265" s="67">
        <f t="shared" si="165"/>
        <v>0</v>
      </c>
      <c r="L265" s="56">
        <f t="shared" ref="L265" si="172">G265/C265*100</f>
        <v>100</v>
      </c>
    </row>
    <row r="266" spans="1:12" ht="28.2" x14ac:dyDescent="0.25">
      <c r="A266" s="32" t="s">
        <v>258</v>
      </c>
      <c r="B266" s="40">
        <v>909</v>
      </c>
      <c r="C266" s="67">
        <f t="shared" si="146"/>
        <v>12996700</v>
      </c>
      <c r="D266" s="67"/>
      <c r="E266" s="67"/>
      <c r="F266" s="67">
        <v>12996700</v>
      </c>
      <c r="G266" s="67">
        <f>H266+I266+J266</f>
        <v>11709213.32</v>
      </c>
      <c r="H266" s="67"/>
      <c r="I266" s="67"/>
      <c r="J266" s="67">
        <v>11709213.32</v>
      </c>
      <c r="K266" s="67">
        <f t="shared" si="165"/>
        <v>1287486.6799999997</v>
      </c>
      <c r="L266" s="56">
        <f t="shared" si="156"/>
        <v>90.093741642109151</v>
      </c>
    </row>
    <row r="267" spans="1:12" ht="28.2" x14ac:dyDescent="0.25">
      <c r="A267" s="32" t="s">
        <v>248</v>
      </c>
      <c r="B267" s="40">
        <v>909</v>
      </c>
      <c r="C267" s="67">
        <f t="shared" si="146"/>
        <v>12996700</v>
      </c>
      <c r="D267" s="67"/>
      <c r="E267" s="67">
        <v>12996700</v>
      </c>
      <c r="F267" s="67"/>
      <c r="G267" s="67">
        <f t="shared" ref="G267" si="173">H267+I267+J267</f>
        <v>11709213.32</v>
      </c>
      <c r="H267" s="67"/>
      <c r="I267" s="67">
        <v>11709213.32</v>
      </c>
      <c r="J267" s="67"/>
      <c r="K267" s="67">
        <f t="shared" si="165"/>
        <v>1287486.6799999997</v>
      </c>
      <c r="L267" s="56">
        <f t="shared" si="156"/>
        <v>90.093741642109151</v>
      </c>
    </row>
    <row r="268" spans="1:12" ht="88.8" x14ac:dyDescent="0.25">
      <c r="A268" s="32" t="s">
        <v>303</v>
      </c>
      <c r="B268" s="40">
        <v>974</v>
      </c>
      <c r="C268" s="67">
        <f t="shared" si="146"/>
        <v>8635800</v>
      </c>
      <c r="D268" s="67"/>
      <c r="E268" s="67"/>
      <c r="F268" s="67">
        <v>8635800</v>
      </c>
      <c r="G268" s="67">
        <f>H268+I268+J268</f>
        <v>5327236.7</v>
      </c>
      <c r="H268" s="67"/>
      <c r="I268" s="67"/>
      <c r="J268" s="67">
        <v>5327236.7</v>
      </c>
      <c r="K268" s="67">
        <f t="shared" si="165"/>
        <v>3308563.3</v>
      </c>
      <c r="L268" s="56">
        <f t="shared" si="156"/>
        <v>61.687819310312889</v>
      </c>
    </row>
    <row r="269" spans="1:12" ht="88.8" x14ac:dyDescent="0.25">
      <c r="A269" s="32" t="s">
        <v>304</v>
      </c>
      <c r="B269" s="40">
        <v>974</v>
      </c>
      <c r="C269" s="67">
        <f t="shared" si="146"/>
        <v>8635800</v>
      </c>
      <c r="D269" s="67"/>
      <c r="E269" s="67">
        <v>8635800</v>
      </c>
      <c r="F269" s="67"/>
      <c r="G269" s="67">
        <f t="shared" ref="G269" si="174">H269+I269+J269</f>
        <v>5327236.7</v>
      </c>
      <c r="H269" s="67"/>
      <c r="I269" s="67">
        <v>5327236.7</v>
      </c>
      <c r="J269" s="67"/>
      <c r="K269" s="67">
        <f t="shared" si="165"/>
        <v>3308563.3</v>
      </c>
      <c r="L269" s="56">
        <f t="shared" si="156"/>
        <v>61.687819310312889</v>
      </c>
    </row>
    <row r="270" spans="1:12" ht="28.2" x14ac:dyDescent="0.25">
      <c r="A270" s="32" t="s">
        <v>135</v>
      </c>
      <c r="B270" s="40">
        <v>909</v>
      </c>
      <c r="C270" s="67">
        <f t="shared" si="146"/>
        <v>1604400</v>
      </c>
      <c r="D270" s="67"/>
      <c r="E270" s="67"/>
      <c r="F270" s="67">
        <v>1604400</v>
      </c>
      <c r="G270" s="67">
        <f>H270+I270+J270</f>
        <v>1604400</v>
      </c>
      <c r="H270" s="67"/>
      <c r="I270" s="67"/>
      <c r="J270" s="67">
        <v>1604400</v>
      </c>
      <c r="K270" s="67">
        <f t="shared" si="165"/>
        <v>0</v>
      </c>
      <c r="L270" s="56">
        <f t="shared" si="156"/>
        <v>100</v>
      </c>
    </row>
    <row r="271" spans="1:12" ht="44.4" x14ac:dyDescent="0.25">
      <c r="A271" s="32" t="s">
        <v>136</v>
      </c>
      <c r="B271" s="40">
        <v>909</v>
      </c>
      <c r="C271" s="67">
        <f t="shared" si="146"/>
        <v>1604400</v>
      </c>
      <c r="D271" s="67"/>
      <c r="E271" s="67">
        <v>1604400</v>
      </c>
      <c r="F271" s="67"/>
      <c r="G271" s="67">
        <f t="shared" ref="G271:G272" si="175">H271+I271+J271</f>
        <v>1604400</v>
      </c>
      <c r="H271" s="67"/>
      <c r="I271" s="67">
        <v>1604400</v>
      </c>
      <c r="J271" s="67"/>
      <c r="K271" s="67">
        <f t="shared" si="165"/>
        <v>0</v>
      </c>
      <c r="L271" s="56">
        <f t="shared" si="156"/>
        <v>100</v>
      </c>
    </row>
    <row r="272" spans="1:12" ht="28.2" x14ac:dyDescent="0.25">
      <c r="A272" s="32" t="s">
        <v>137</v>
      </c>
      <c r="B272" s="40">
        <v>909</v>
      </c>
      <c r="C272" s="67">
        <f t="shared" si="146"/>
        <v>50272300</v>
      </c>
      <c r="D272" s="67">
        <v>50272300</v>
      </c>
      <c r="E272" s="67"/>
      <c r="F272" s="67"/>
      <c r="G272" s="67">
        <f t="shared" si="175"/>
        <v>50272300</v>
      </c>
      <c r="H272" s="67">
        <v>50272300</v>
      </c>
      <c r="I272" s="67"/>
      <c r="J272" s="67"/>
      <c r="K272" s="67">
        <f t="shared" si="165"/>
        <v>0</v>
      </c>
      <c r="L272" s="56">
        <f t="shared" si="156"/>
        <v>100</v>
      </c>
    </row>
    <row r="273" spans="1:12" ht="28.2" x14ac:dyDescent="0.25">
      <c r="A273" s="32" t="s">
        <v>168</v>
      </c>
      <c r="B273" s="40">
        <v>909</v>
      </c>
      <c r="C273" s="67">
        <f t="shared" si="146"/>
        <v>2234000</v>
      </c>
      <c r="D273" s="67"/>
      <c r="E273" s="67"/>
      <c r="F273" s="67">
        <v>2234000</v>
      </c>
      <c r="G273" s="67">
        <f>H273+I273+J273</f>
        <v>2233999.9900000002</v>
      </c>
      <c r="H273" s="67"/>
      <c r="I273" s="67"/>
      <c r="J273" s="67">
        <v>2233999.9900000002</v>
      </c>
      <c r="K273" s="67">
        <f t="shared" si="165"/>
        <v>9.9999997764825821E-3</v>
      </c>
      <c r="L273" s="56">
        <f t="shared" si="156"/>
        <v>99.999999552372429</v>
      </c>
    </row>
    <row r="274" spans="1:12" ht="44.4" x14ac:dyDescent="0.25">
      <c r="A274" s="32" t="s">
        <v>169</v>
      </c>
      <c r="B274" s="40">
        <v>909</v>
      </c>
      <c r="C274" s="67">
        <f t="shared" si="146"/>
        <v>2234000</v>
      </c>
      <c r="D274" s="67"/>
      <c r="E274" s="67">
        <v>2234000</v>
      </c>
      <c r="F274" s="67"/>
      <c r="G274" s="67">
        <f t="shared" ref="G274:G275" si="176">H274+I274+J274</f>
        <v>2234000</v>
      </c>
      <c r="H274" s="67"/>
      <c r="I274" s="67">
        <v>2234000</v>
      </c>
      <c r="J274" s="67"/>
      <c r="K274" s="67">
        <f t="shared" si="165"/>
        <v>0</v>
      </c>
      <c r="L274" s="56">
        <f t="shared" si="156"/>
        <v>100</v>
      </c>
    </row>
    <row r="275" spans="1:12" ht="28.2" x14ac:dyDescent="0.25">
      <c r="A275" s="32" t="s">
        <v>170</v>
      </c>
      <c r="B275" s="40">
        <v>909</v>
      </c>
      <c r="C275" s="67">
        <f t="shared" si="146"/>
        <v>70000000</v>
      </c>
      <c r="D275" s="67">
        <v>70000000</v>
      </c>
      <c r="E275" s="67"/>
      <c r="F275" s="67"/>
      <c r="G275" s="67">
        <f t="shared" si="176"/>
        <v>70000000</v>
      </c>
      <c r="H275" s="67">
        <v>70000000</v>
      </c>
      <c r="I275" s="67"/>
      <c r="J275" s="67"/>
      <c r="K275" s="67">
        <f t="shared" si="165"/>
        <v>0</v>
      </c>
      <c r="L275" s="56">
        <f t="shared" si="156"/>
        <v>100</v>
      </c>
    </row>
    <row r="276" spans="1:12" ht="81.599999999999994" customHeight="1" x14ac:dyDescent="0.25">
      <c r="A276" s="18" t="s">
        <v>54</v>
      </c>
      <c r="B276" s="40" t="s">
        <v>36</v>
      </c>
      <c r="C276" s="67">
        <f t="shared" si="146"/>
        <v>189056600</v>
      </c>
      <c r="D276" s="67">
        <f>D278+D279+D280+D281+D282+D283+D284+D285+D286+D287+D288</f>
        <v>138059600</v>
      </c>
      <c r="E276" s="67">
        <f t="shared" ref="E276:F276" si="177">E278+E279+E280+E281+E282+E283+E284+E285+E286+E287+E288</f>
        <v>25144500</v>
      </c>
      <c r="F276" s="67">
        <f t="shared" si="177"/>
        <v>25852500</v>
      </c>
      <c r="G276" s="67">
        <f>H276+I276+J276</f>
        <v>174098667.43000001</v>
      </c>
      <c r="H276" s="67">
        <f>H278+H279+H280+H281+H282+H283+H284+H285+H286+H287+H288</f>
        <v>138059599.34999999</v>
      </c>
      <c r="I276" s="67">
        <f t="shared" ref="I276:J276" si="178">I278+I279+I280+I281+I282+I283+I284+I285+I286+I287+I288</f>
        <v>17666616.490000002</v>
      </c>
      <c r="J276" s="67">
        <f t="shared" si="178"/>
        <v>18372451.59</v>
      </c>
      <c r="K276" s="67">
        <f t="shared" si="165"/>
        <v>14957932.569999993</v>
      </c>
      <c r="L276" s="56">
        <f t="shared" si="156"/>
        <v>92.088119340980441</v>
      </c>
    </row>
    <row r="277" spans="1:12" ht="28.2" x14ac:dyDescent="0.25">
      <c r="A277" s="33" t="s">
        <v>17</v>
      </c>
      <c r="B277" s="40"/>
      <c r="C277" s="67">
        <f t="shared" si="146"/>
        <v>0</v>
      </c>
      <c r="D277" s="67"/>
      <c r="E277" s="67"/>
      <c r="F277" s="67"/>
      <c r="G277" s="67"/>
      <c r="H277" s="67"/>
      <c r="I277" s="67"/>
      <c r="J277" s="67"/>
      <c r="K277" s="67">
        <f t="shared" si="165"/>
        <v>0</v>
      </c>
      <c r="L277" s="56"/>
    </row>
    <row r="278" spans="1:12" ht="44.4" x14ac:dyDescent="0.25">
      <c r="A278" s="32" t="s">
        <v>210</v>
      </c>
      <c r="B278" s="40">
        <v>909</v>
      </c>
      <c r="C278" s="67">
        <f t="shared" si="146"/>
        <v>708000</v>
      </c>
      <c r="D278" s="67"/>
      <c r="E278" s="67"/>
      <c r="F278" s="67">
        <v>708000</v>
      </c>
      <c r="G278" s="67">
        <f t="shared" ref="G278:G285" si="179">H278+I278+J278</f>
        <v>705835.09</v>
      </c>
      <c r="H278" s="67"/>
      <c r="I278" s="67"/>
      <c r="J278" s="67">
        <v>705835.09</v>
      </c>
      <c r="K278" s="67">
        <f t="shared" si="165"/>
        <v>2164.9100000000326</v>
      </c>
      <c r="L278" s="56">
        <f t="shared" ref="L278" si="180">G278/C278*100</f>
        <v>99.694221751412428</v>
      </c>
    </row>
    <row r="279" spans="1:12" ht="28.2" x14ac:dyDescent="0.25">
      <c r="A279" s="32" t="s">
        <v>259</v>
      </c>
      <c r="B279" s="40">
        <v>909</v>
      </c>
      <c r="C279" s="67">
        <f t="shared" si="146"/>
        <v>18207700</v>
      </c>
      <c r="D279" s="67"/>
      <c r="E279" s="67"/>
      <c r="F279" s="67">
        <v>18207700</v>
      </c>
      <c r="G279" s="67">
        <f t="shared" si="179"/>
        <v>10904587.57</v>
      </c>
      <c r="H279" s="67"/>
      <c r="I279" s="67"/>
      <c r="J279" s="67">
        <v>10904587.57</v>
      </c>
      <c r="K279" s="67">
        <f t="shared" si="165"/>
        <v>7303112.4299999997</v>
      </c>
      <c r="L279" s="56">
        <f t="shared" si="156"/>
        <v>59.889978250959764</v>
      </c>
    </row>
    <row r="280" spans="1:12" ht="28.2" x14ac:dyDescent="0.25">
      <c r="A280" s="32" t="s">
        <v>249</v>
      </c>
      <c r="B280" s="40">
        <v>909</v>
      </c>
      <c r="C280" s="67">
        <f t="shared" si="146"/>
        <v>18207700</v>
      </c>
      <c r="D280" s="67"/>
      <c r="E280" s="67">
        <v>18207700</v>
      </c>
      <c r="F280" s="67"/>
      <c r="G280" s="67">
        <f t="shared" si="179"/>
        <v>10904587.57</v>
      </c>
      <c r="H280" s="67"/>
      <c r="I280" s="67">
        <v>10904587.57</v>
      </c>
      <c r="J280" s="67"/>
      <c r="K280" s="67">
        <f t="shared" si="165"/>
        <v>7303112.4299999997</v>
      </c>
      <c r="L280" s="56">
        <f t="shared" si="156"/>
        <v>59.889978250959764</v>
      </c>
    </row>
    <row r="281" spans="1:12" ht="88.8" x14ac:dyDescent="0.25">
      <c r="A281" s="32" t="s">
        <v>305</v>
      </c>
      <c r="B281" s="40">
        <v>974</v>
      </c>
      <c r="C281" s="67">
        <f t="shared" si="146"/>
        <v>2530700</v>
      </c>
      <c r="D281" s="67"/>
      <c r="E281" s="67"/>
      <c r="F281" s="67">
        <v>2530700</v>
      </c>
      <c r="G281" s="67">
        <f t="shared" si="179"/>
        <v>2355928.9300000002</v>
      </c>
      <c r="H281" s="67"/>
      <c r="I281" s="67"/>
      <c r="J281" s="67">
        <v>2355928.9300000002</v>
      </c>
      <c r="K281" s="67">
        <f t="shared" si="165"/>
        <v>174771.06999999983</v>
      </c>
      <c r="L281" s="56">
        <f t="shared" si="156"/>
        <v>93.093963330303879</v>
      </c>
    </row>
    <row r="282" spans="1:12" ht="88.8" x14ac:dyDescent="0.25">
      <c r="A282" s="32" t="s">
        <v>306</v>
      </c>
      <c r="B282" s="40">
        <v>974</v>
      </c>
      <c r="C282" s="67">
        <f t="shared" si="146"/>
        <v>2530700</v>
      </c>
      <c r="D282" s="67"/>
      <c r="E282" s="67">
        <v>2530700</v>
      </c>
      <c r="F282" s="67"/>
      <c r="G282" s="67">
        <f t="shared" si="179"/>
        <v>2355928.9300000002</v>
      </c>
      <c r="H282" s="67"/>
      <c r="I282" s="67">
        <v>2355928.9300000002</v>
      </c>
      <c r="J282" s="67"/>
      <c r="K282" s="67">
        <f t="shared" si="165"/>
        <v>174771.06999999983</v>
      </c>
      <c r="L282" s="56">
        <f t="shared" si="156"/>
        <v>93.093963330303879</v>
      </c>
    </row>
    <row r="283" spans="1:12" ht="28.2" x14ac:dyDescent="0.25">
      <c r="A283" s="32" t="s">
        <v>138</v>
      </c>
      <c r="B283" s="40">
        <v>909</v>
      </c>
      <c r="C283" s="67">
        <f t="shared" si="146"/>
        <v>2172100</v>
      </c>
      <c r="D283" s="67"/>
      <c r="E283" s="67"/>
      <c r="F283" s="67">
        <v>2172100</v>
      </c>
      <c r="G283" s="67">
        <f t="shared" si="179"/>
        <v>2172100</v>
      </c>
      <c r="H283" s="67"/>
      <c r="I283" s="67"/>
      <c r="J283" s="67">
        <v>2172100</v>
      </c>
      <c r="K283" s="67">
        <f t="shared" si="165"/>
        <v>0</v>
      </c>
      <c r="L283" s="56">
        <f t="shared" si="156"/>
        <v>100</v>
      </c>
    </row>
    <row r="284" spans="1:12" ht="49.8" customHeight="1" x14ac:dyDescent="0.25">
      <c r="A284" s="32" t="s">
        <v>139</v>
      </c>
      <c r="B284" s="40">
        <v>909</v>
      </c>
      <c r="C284" s="67">
        <f t="shared" si="146"/>
        <v>2172100</v>
      </c>
      <c r="D284" s="67"/>
      <c r="E284" s="67">
        <v>2172100</v>
      </c>
      <c r="F284" s="67"/>
      <c r="G284" s="67">
        <f t="shared" si="179"/>
        <v>2172099.9900000002</v>
      </c>
      <c r="H284" s="67"/>
      <c r="I284" s="67">
        <v>2172099.9900000002</v>
      </c>
      <c r="J284" s="67"/>
      <c r="K284" s="67">
        <f t="shared" si="165"/>
        <v>9.9999997764825821E-3</v>
      </c>
      <c r="L284" s="56">
        <f t="shared" si="156"/>
        <v>99.999999539616041</v>
      </c>
    </row>
    <row r="285" spans="1:12" ht="28.2" x14ac:dyDescent="0.25">
      <c r="A285" s="32" t="s">
        <v>140</v>
      </c>
      <c r="B285" s="40">
        <v>909</v>
      </c>
      <c r="C285" s="67">
        <f t="shared" si="146"/>
        <v>68059600</v>
      </c>
      <c r="D285" s="67">
        <v>68059600</v>
      </c>
      <c r="E285" s="67"/>
      <c r="F285" s="67"/>
      <c r="G285" s="67">
        <f t="shared" si="179"/>
        <v>68059599.349999994</v>
      </c>
      <c r="H285" s="67">
        <v>68059599.349999994</v>
      </c>
      <c r="I285" s="67"/>
      <c r="J285" s="67"/>
      <c r="K285" s="67">
        <f t="shared" si="165"/>
        <v>0.65000000596046448</v>
      </c>
      <c r="L285" s="56">
        <f t="shared" si="156"/>
        <v>99.999999044954706</v>
      </c>
    </row>
    <row r="286" spans="1:12" ht="28.2" x14ac:dyDescent="0.25">
      <c r="A286" s="32" t="s">
        <v>171</v>
      </c>
      <c r="B286" s="40">
        <v>909</v>
      </c>
      <c r="C286" s="67">
        <f t="shared" si="146"/>
        <v>2234000</v>
      </c>
      <c r="D286" s="67"/>
      <c r="E286" s="67"/>
      <c r="F286" s="67">
        <v>2234000</v>
      </c>
      <c r="G286" s="67">
        <f>H286+I286+J286</f>
        <v>2234000</v>
      </c>
      <c r="H286" s="67"/>
      <c r="I286" s="67"/>
      <c r="J286" s="67">
        <v>2234000</v>
      </c>
      <c r="K286" s="67">
        <f t="shared" si="165"/>
        <v>0</v>
      </c>
      <c r="L286" s="56">
        <f t="shared" si="156"/>
        <v>100</v>
      </c>
    </row>
    <row r="287" spans="1:12" ht="44.4" x14ac:dyDescent="0.25">
      <c r="A287" s="32" t="s">
        <v>172</v>
      </c>
      <c r="B287" s="40">
        <v>909</v>
      </c>
      <c r="C287" s="67">
        <f t="shared" si="146"/>
        <v>2234000</v>
      </c>
      <c r="D287" s="67"/>
      <c r="E287" s="67">
        <v>2234000</v>
      </c>
      <c r="F287" s="67"/>
      <c r="G287" s="67">
        <f t="shared" ref="G287:G288" si="181">H287+I287+J287</f>
        <v>2234000</v>
      </c>
      <c r="H287" s="67"/>
      <c r="I287" s="67">
        <v>2234000</v>
      </c>
      <c r="J287" s="67"/>
      <c r="K287" s="67">
        <f t="shared" si="165"/>
        <v>0</v>
      </c>
      <c r="L287" s="56">
        <f t="shared" si="156"/>
        <v>100</v>
      </c>
    </row>
    <row r="288" spans="1:12" ht="28.2" x14ac:dyDescent="0.25">
      <c r="A288" s="32" t="s">
        <v>173</v>
      </c>
      <c r="B288" s="40">
        <v>909</v>
      </c>
      <c r="C288" s="67">
        <f t="shared" si="146"/>
        <v>70000000</v>
      </c>
      <c r="D288" s="67">
        <v>70000000</v>
      </c>
      <c r="E288" s="67"/>
      <c r="F288" s="67"/>
      <c r="G288" s="67">
        <f t="shared" si="181"/>
        <v>70000000</v>
      </c>
      <c r="H288" s="67">
        <v>70000000</v>
      </c>
      <c r="I288" s="67"/>
      <c r="J288" s="67"/>
      <c r="K288" s="67">
        <f t="shared" si="165"/>
        <v>0</v>
      </c>
      <c r="L288" s="56">
        <f t="shared" si="156"/>
        <v>100</v>
      </c>
    </row>
    <row r="289" spans="1:12" ht="84" customHeight="1" x14ac:dyDescent="0.25">
      <c r="A289" s="18" t="s">
        <v>51</v>
      </c>
      <c r="B289" s="40" t="s">
        <v>36</v>
      </c>
      <c r="C289" s="67">
        <f t="shared" si="146"/>
        <v>126216007.94</v>
      </c>
      <c r="D289" s="67">
        <f>D291+D292+D293+D294+D295+D296+D297+D298+D299+D300+D301</f>
        <v>80604500</v>
      </c>
      <c r="E289" s="67">
        <f>E291+E292+E293+E294+E295+E296+E297+E298+E299+E300+E301</f>
        <v>22651400</v>
      </c>
      <c r="F289" s="67">
        <f>F291+F292+F293+F294+F295+F296+F297+F298+F299+F300+F301</f>
        <v>22960107.939999998</v>
      </c>
      <c r="G289" s="67">
        <f>H289+I289+J289</f>
        <v>120914570.93000001</v>
      </c>
      <c r="H289" s="67">
        <f>H291+H292+H293+H294+H295+H296+H297+H298+H299+H300+H301</f>
        <v>80604499.810000002</v>
      </c>
      <c r="I289" s="67">
        <f>I291+I292+I293+I294+I295+I296+I297+I298+I299+I300+I301</f>
        <v>20000681.59</v>
      </c>
      <c r="J289" s="67">
        <f>J291+J292+J293+J294+J295+J296+J297+J298+J299+J300+J301</f>
        <v>20309389.529999997</v>
      </c>
      <c r="K289" s="67">
        <f t="shared" si="165"/>
        <v>5301437.0099999905</v>
      </c>
      <c r="L289" s="56">
        <f t="shared" si="156"/>
        <v>95.799711069518096</v>
      </c>
    </row>
    <row r="290" spans="1:12" ht="34.799999999999997" customHeight="1" x14ac:dyDescent="0.25">
      <c r="A290" s="33" t="s">
        <v>17</v>
      </c>
      <c r="B290" s="40"/>
      <c r="C290" s="67">
        <f t="shared" si="146"/>
        <v>0</v>
      </c>
      <c r="D290" s="67"/>
      <c r="E290" s="67"/>
      <c r="F290" s="67"/>
      <c r="G290" s="67"/>
      <c r="H290" s="67"/>
      <c r="I290" s="67"/>
      <c r="J290" s="67"/>
      <c r="K290" s="67">
        <f t="shared" si="165"/>
        <v>0</v>
      </c>
      <c r="L290" s="56"/>
    </row>
    <row r="291" spans="1:12" ht="44.4" x14ac:dyDescent="0.25">
      <c r="A291" s="32" t="s">
        <v>211</v>
      </c>
      <c r="B291" s="40">
        <v>909</v>
      </c>
      <c r="C291" s="67">
        <f t="shared" si="146"/>
        <v>308707.94</v>
      </c>
      <c r="D291" s="67"/>
      <c r="E291" s="67"/>
      <c r="F291" s="67">
        <v>308707.94</v>
      </c>
      <c r="G291" s="67">
        <f t="shared" ref="G291:G298" si="182">H291+I291+J291</f>
        <v>308707.94</v>
      </c>
      <c r="H291" s="67"/>
      <c r="I291" s="67"/>
      <c r="J291" s="67">
        <v>308707.94</v>
      </c>
      <c r="K291" s="67">
        <f t="shared" si="165"/>
        <v>0</v>
      </c>
      <c r="L291" s="56">
        <f t="shared" si="156"/>
        <v>100</v>
      </c>
    </row>
    <row r="292" spans="1:12" ht="28.2" x14ac:dyDescent="0.25">
      <c r="A292" s="32" t="s">
        <v>71</v>
      </c>
      <c r="B292" s="40">
        <v>909</v>
      </c>
      <c r="C292" s="67">
        <f t="shared" si="146"/>
        <v>16408500</v>
      </c>
      <c r="D292" s="67"/>
      <c r="E292" s="67"/>
      <c r="F292" s="67">
        <v>16408500</v>
      </c>
      <c r="G292" s="67">
        <f t="shared" si="182"/>
        <v>14834156.1</v>
      </c>
      <c r="H292" s="67"/>
      <c r="I292" s="67"/>
      <c r="J292" s="67">
        <v>14834156.1</v>
      </c>
      <c r="K292" s="67">
        <f t="shared" si="165"/>
        <v>1574343.9000000004</v>
      </c>
      <c r="L292" s="56">
        <f t="shared" si="156"/>
        <v>90.405314928238411</v>
      </c>
    </row>
    <row r="293" spans="1:12" ht="28.2" x14ac:dyDescent="0.25">
      <c r="A293" s="32" t="s">
        <v>250</v>
      </c>
      <c r="B293" s="40">
        <v>909</v>
      </c>
      <c r="C293" s="67">
        <f t="shared" si="146"/>
        <v>16408500</v>
      </c>
      <c r="D293" s="67"/>
      <c r="E293" s="67">
        <v>16408500</v>
      </c>
      <c r="F293" s="67"/>
      <c r="G293" s="67">
        <f t="shared" si="182"/>
        <v>14834156.1</v>
      </c>
      <c r="H293" s="67"/>
      <c r="I293" s="67">
        <v>14834156.1</v>
      </c>
      <c r="J293" s="67"/>
      <c r="K293" s="67">
        <f t="shared" si="165"/>
        <v>1574343.9000000004</v>
      </c>
      <c r="L293" s="56">
        <f t="shared" si="156"/>
        <v>90.405314928238411</v>
      </c>
    </row>
    <row r="294" spans="1:12" ht="88.8" x14ac:dyDescent="0.25">
      <c r="A294" s="32" t="s">
        <v>307</v>
      </c>
      <c r="B294" s="40">
        <v>974</v>
      </c>
      <c r="C294" s="67">
        <f t="shared" si="146"/>
        <v>3670400</v>
      </c>
      <c r="D294" s="67"/>
      <c r="E294" s="67"/>
      <c r="F294" s="67">
        <v>3670400</v>
      </c>
      <c r="G294" s="67">
        <f t="shared" si="182"/>
        <v>2594025.5</v>
      </c>
      <c r="H294" s="67"/>
      <c r="I294" s="67"/>
      <c r="J294" s="67">
        <v>2594025.5</v>
      </c>
      <c r="K294" s="67">
        <f t="shared" si="165"/>
        <v>1076374.5</v>
      </c>
      <c r="L294" s="56">
        <f t="shared" si="156"/>
        <v>70.674190823888409</v>
      </c>
    </row>
    <row r="295" spans="1:12" ht="88.8" x14ac:dyDescent="0.25">
      <c r="A295" s="32" t="s">
        <v>308</v>
      </c>
      <c r="B295" s="40">
        <v>974</v>
      </c>
      <c r="C295" s="67">
        <f t="shared" si="146"/>
        <v>3670400</v>
      </c>
      <c r="D295" s="67"/>
      <c r="E295" s="67">
        <v>3670400</v>
      </c>
      <c r="F295" s="67"/>
      <c r="G295" s="67">
        <f t="shared" si="182"/>
        <v>2594025.4900000002</v>
      </c>
      <c r="H295" s="67"/>
      <c r="I295" s="67">
        <v>2594025.4900000002</v>
      </c>
      <c r="J295" s="67"/>
      <c r="K295" s="67">
        <f t="shared" si="165"/>
        <v>1076374.5099999998</v>
      </c>
      <c r="L295" s="56">
        <f t="shared" si="156"/>
        <v>70.674190551438542</v>
      </c>
    </row>
    <row r="296" spans="1:12" ht="28.2" x14ac:dyDescent="0.25">
      <c r="A296" s="32" t="s">
        <v>141</v>
      </c>
      <c r="B296" s="40">
        <v>909</v>
      </c>
      <c r="C296" s="67">
        <f t="shared" si="146"/>
        <v>1295900</v>
      </c>
      <c r="D296" s="67"/>
      <c r="E296" s="67"/>
      <c r="F296" s="67">
        <v>1295900</v>
      </c>
      <c r="G296" s="67">
        <f t="shared" si="182"/>
        <v>1295899.99</v>
      </c>
      <c r="H296" s="67"/>
      <c r="I296" s="67"/>
      <c r="J296" s="67">
        <v>1295899.99</v>
      </c>
      <c r="K296" s="67">
        <f t="shared" si="165"/>
        <v>1.0000000009313226E-2</v>
      </c>
      <c r="L296" s="56">
        <f t="shared" si="156"/>
        <v>99.999999228335525</v>
      </c>
    </row>
    <row r="297" spans="1:12" ht="44.4" x14ac:dyDescent="0.25">
      <c r="A297" s="32" t="s">
        <v>142</v>
      </c>
      <c r="B297" s="40">
        <v>909</v>
      </c>
      <c r="C297" s="67">
        <f t="shared" si="146"/>
        <v>1295900</v>
      </c>
      <c r="D297" s="67"/>
      <c r="E297" s="67">
        <v>1295900</v>
      </c>
      <c r="F297" s="67"/>
      <c r="G297" s="67">
        <f t="shared" si="182"/>
        <v>1295900</v>
      </c>
      <c r="H297" s="67"/>
      <c r="I297" s="67">
        <v>1295900</v>
      </c>
      <c r="J297" s="67"/>
      <c r="K297" s="67">
        <f t="shared" si="165"/>
        <v>0</v>
      </c>
      <c r="L297" s="56">
        <f t="shared" si="156"/>
        <v>100</v>
      </c>
    </row>
    <row r="298" spans="1:12" ht="28.2" x14ac:dyDescent="0.25">
      <c r="A298" s="32" t="s">
        <v>143</v>
      </c>
      <c r="B298" s="40">
        <v>909</v>
      </c>
      <c r="C298" s="67">
        <f t="shared" si="146"/>
        <v>40604500</v>
      </c>
      <c r="D298" s="67">
        <v>40604500</v>
      </c>
      <c r="E298" s="67"/>
      <c r="F298" s="67"/>
      <c r="G298" s="67">
        <f t="shared" si="182"/>
        <v>40604499.850000001</v>
      </c>
      <c r="H298" s="67">
        <v>40604499.850000001</v>
      </c>
      <c r="I298" s="67"/>
      <c r="J298" s="67"/>
      <c r="K298" s="67">
        <f t="shared" si="165"/>
        <v>0.14999999850988388</v>
      </c>
      <c r="L298" s="56">
        <f t="shared" si="156"/>
        <v>99.99999963058282</v>
      </c>
    </row>
    <row r="299" spans="1:12" ht="28.2" x14ac:dyDescent="0.25">
      <c r="A299" s="32" t="s">
        <v>174</v>
      </c>
      <c r="B299" s="40">
        <v>909</v>
      </c>
      <c r="C299" s="67">
        <f t="shared" si="146"/>
        <v>1276600</v>
      </c>
      <c r="D299" s="67"/>
      <c r="E299" s="67"/>
      <c r="F299" s="67">
        <v>1276600</v>
      </c>
      <c r="G299" s="67">
        <f>H299+I299+J299</f>
        <v>1276600</v>
      </c>
      <c r="H299" s="67"/>
      <c r="I299" s="67"/>
      <c r="J299" s="67">
        <v>1276600</v>
      </c>
      <c r="K299" s="67">
        <f t="shared" si="165"/>
        <v>0</v>
      </c>
      <c r="L299" s="56">
        <f t="shared" si="156"/>
        <v>100</v>
      </c>
    </row>
    <row r="300" spans="1:12" ht="44.4" x14ac:dyDescent="0.25">
      <c r="A300" s="32" t="s">
        <v>175</v>
      </c>
      <c r="B300" s="40">
        <v>909</v>
      </c>
      <c r="C300" s="67">
        <f t="shared" si="146"/>
        <v>1276600</v>
      </c>
      <c r="D300" s="67"/>
      <c r="E300" s="67">
        <v>1276600</v>
      </c>
      <c r="F300" s="67"/>
      <c r="G300" s="67">
        <f t="shared" ref="G300:G301" si="183">H300+I300+J300</f>
        <v>1276600</v>
      </c>
      <c r="H300" s="67"/>
      <c r="I300" s="67">
        <v>1276600</v>
      </c>
      <c r="J300" s="67"/>
      <c r="K300" s="67">
        <f t="shared" si="165"/>
        <v>0</v>
      </c>
      <c r="L300" s="56">
        <f t="shared" si="156"/>
        <v>100</v>
      </c>
    </row>
    <row r="301" spans="1:12" ht="28.2" x14ac:dyDescent="0.25">
      <c r="A301" s="32" t="s">
        <v>176</v>
      </c>
      <c r="B301" s="40">
        <v>909</v>
      </c>
      <c r="C301" s="67">
        <f t="shared" si="146"/>
        <v>40000000</v>
      </c>
      <c r="D301" s="67">
        <v>40000000</v>
      </c>
      <c r="E301" s="67"/>
      <c r="F301" s="67"/>
      <c r="G301" s="67">
        <f t="shared" si="183"/>
        <v>39999999.960000001</v>
      </c>
      <c r="H301" s="67">
        <v>39999999.960000001</v>
      </c>
      <c r="I301" s="67"/>
      <c r="J301" s="67"/>
      <c r="K301" s="67">
        <f t="shared" si="165"/>
        <v>3.9999999105930328E-2</v>
      </c>
      <c r="L301" s="56">
        <f t="shared" si="156"/>
        <v>99.999999900000006</v>
      </c>
    </row>
    <row r="302" spans="1:12" ht="87" customHeight="1" x14ac:dyDescent="0.25">
      <c r="A302" s="18" t="s">
        <v>52</v>
      </c>
      <c r="B302" s="40" t="s">
        <v>36</v>
      </c>
      <c r="C302" s="67">
        <f t="shared" si="146"/>
        <v>211508700</v>
      </c>
      <c r="D302" s="67">
        <f>D304+D305+D306+D307+D308+D309+D310+D311+D312+D313+D314</f>
        <v>150272300</v>
      </c>
      <c r="E302" s="67">
        <f t="shared" ref="E302:F302" si="184">E304+E305+E306+E307+E308+E309+E310+E311+E312+E313+E314</f>
        <v>30338200</v>
      </c>
      <c r="F302" s="67">
        <f t="shared" si="184"/>
        <v>30898200</v>
      </c>
      <c r="G302" s="67">
        <f>H302+I302+J302</f>
        <v>202580832</v>
      </c>
      <c r="H302" s="67">
        <f>H304+H305+H306+H307+H308+H309+H310+H311+H312+H313+H314</f>
        <v>150272300</v>
      </c>
      <c r="I302" s="67">
        <f t="shared" ref="I302:J302" si="185">I304+I305+I306+I307+I308+I309+I310+I311+I312+I313+I314</f>
        <v>25875586.270000003</v>
      </c>
      <c r="J302" s="67">
        <f t="shared" si="185"/>
        <v>26432945.730000004</v>
      </c>
      <c r="K302" s="67">
        <f t="shared" si="165"/>
        <v>8927868</v>
      </c>
      <c r="L302" s="56">
        <f t="shared" si="156"/>
        <v>95.778959447058213</v>
      </c>
    </row>
    <row r="303" spans="1:12" ht="28.2" x14ac:dyDescent="0.25">
      <c r="A303" s="33" t="s">
        <v>17</v>
      </c>
      <c r="B303" s="40"/>
      <c r="C303" s="67">
        <f t="shared" si="146"/>
        <v>0</v>
      </c>
      <c r="D303" s="67"/>
      <c r="E303" s="67"/>
      <c r="F303" s="67"/>
      <c r="G303" s="67"/>
      <c r="H303" s="67"/>
      <c r="I303" s="67"/>
      <c r="J303" s="67"/>
      <c r="K303" s="67">
        <f t="shared" si="165"/>
        <v>0</v>
      </c>
      <c r="L303" s="56"/>
    </row>
    <row r="304" spans="1:12" ht="44.4" x14ac:dyDescent="0.25">
      <c r="A304" s="32" t="s">
        <v>212</v>
      </c>
      <c r="B304" s="40">
        <v>909</v>
      </c>
      <c r="C304" s="67">
        <f t="shared" si="146"/>
        <v>560000</v>
      </c>
      <c r="D304" s="67"/>
      <c r="E304" s="67"/>
      <c r="F304" s="67">
        <v>560000</v>
      </c>
      <c r="G304" s="67">
        <f>H304+I304+J304</f>
        <v>557359.44999999995</v>
      </c>
      <c r="H304" s="67"/>
      <c r="I304" s="67"/>
      <c r="J304" s="67">
        <v>557359.44999999995</v>
      </c>
      <c r="K304" s="67">
        <f t="shared" si="165"/>
        <v>2640.5500000000466</v>
      </c>
      <c r="L304" s="56">
        <f t="shared" si="156"/>
        <v>99.528473214285711</v>
      </c>
    </row>
    <row r="305" spans="1:12" ht="28.2" x14ac:dyDescent="0.25">
      <c r="A305" s="32" t="s">
        <v>234</v>
      </c>
      <c r="B305" s="40">
        <v>909</v>
      </c>
      <c r="C305" s="67">
        <f t="shared" si="146"/>
        <v>22949900</v>
      </c>
      <c r="D305" s="67"/>
      <c r="E305" s="67"/>
      <c r="F305" s="67">
        <v>22949900</v>
      </c>
      <c r="G305" s="67">
        <f>H305+I305+J305</f>
        <v>18835325.460000001</v>
      </c>
      <c r="H305" s="67"/>
      <c r="I305" s="67"/>
      <c r="J305" s="67">
        <v>18835325.460000001</v>
      </c>
      <c r="K305" s="67">
        <f t="shared" si="165"/>
        <v>4114574.5399999991</v>
      </c>
      <c r="L305" s="56">
        <f t="shared" si="156"/>
        <v>82.071492511949955</v>
      </c>
    </row>
    <row r="306" spans="1:12" ht="28.2" x14ac:dyDescent="0.25">
      <c r="A306" s="32" t="s">
        <v>251</v>
      </c>
      <c r="B306" s="40">
        <v>909</v>
      </c>
      <c r="C306" s="67">
        <f t="shared" si="146"/>
        <v>22949900</v>
      </c>
      <c r="D306" s="67"/>
      <c r="E306" s="67">
        <v>22949900</v>
      </c>
      <c r="F306" s="67"/>
      <c r="G306" s="67">
        <f t="shared" ref="G306" si="186">H306+I306+J306</f>
        <v>18835325.460000001</v>
      </c>
      <c r="H306" s="67"/>
      <c r="I306" s="67">
        <v>18835325.460000001</v>
      </c>
      <c r="J306" s="67"/>
      <c r="K306" s="67">
        <f t="shared" si="165"/>
        <v>4114574.5399999991</v>
      </c>
      <c r="L306" s="56">
        <f t="shared" si="156"/>
        <v>82.071492511949955</v>
      </c>
    </row>
    <row r="307" spans="1:12" ht="88.8" x14ac:dyDescent="0.25">
      <c r="A307" s="32" t="s">
        <v>309</v>
      </c>
      <c r="B307" s="40">
        <v>974</v>
      </c>
      <c r="C307" s="67">
        <f t="shared" si="146"/>
        <v>2592300</v>
      </c>
      <c r="D307" s="67"/>
      <c r="E307" s="67"/>
      <c r="F307" s="67">
        <v>2592300</v>
      </c>
      <c r="G307" s="67">
        <f>H307+I307+J307</f>
        <v>2244260.83</v>
      </c>
      <c r="H307" s="67"/>
      <c r="I307" s="67"/>
      <c r="J307" s="67">
        <v>2244260.83</v>
      </c>
      <c r="K307" s="67">
        <f t="shared" si="165"/>
        <v>348039.16999999993</v>
      </c>
      <c r="L307" s="56">
        <f t="shared" si="156"/>
        <v>86.574116807468272</v>
      </c>
    </row>
    <row r="308" spans="1:12" ht="88.8" x14ac:dyDescent="0.25">
      <c r="A308" s="32" t="s">
        <v>310</v>
      </c>
      <c r="B308" s="40">
        <v>974</v>
      </c>
      <c r="C308" s="67">
        <f t="shared" si="146"/>
        <v>2592300</v>
      </c>
      <c r="D308" s="67"/>
      <c r="E308" s="67">
        <v>2592300</v>
      </c>
      <c r="F308" s="67"/>
      <c r="G308" s="67">
        <f t="shared" ref="G308" si="187">H308+I308+J308</f>
        <v>2244260.8199999998</v>
      </c>
      <c r="H308" s="67"/>
      <c r="I308" s="67">
        <v>2244260.8199999998</v>
      </c>
      <c r="J308" s="67"/>
      <c r="K308" s="67">
        <f t="shared" si="165"/>
        <v>348039.18000000017</v>
      </c>
      <c r="L308" s="56">
        <f t="shared" ref="L308:L365" si="188">G308/C308*100</f>
        <v>86.574116421710443</v>
      </c>
    </row>
    <row r="309" spans="1:12" ht="28.2" x14ac:dyDescent="0.25">
      <c r="A309" s="32" t="s">
        <v>144</v>
      </c>
      <c r="B309" s="40">
        <v>909</v>
      </c>
      <c r="C309" s="67">
        <f t="shared" si="146"/>
        <v>1604500</v>
      </c>
      <c r="D309" s="67"/>
      <c r="E309" s="67"/>
      <c r="F309" s="67">
        <v>1604500</v>
      </c>
      <c r="G309" s="67">
        <f>H309+I309+J309</f>
        <v>1604500</v>
      </c>
      <c r="H309" s="67"/>
      <c r="I309" s="67"/>
      <c r="J309" s="67">
        <v>1604500</v>
      </c>
      <c r="K309" s="67">
        <f t="shared" si="165"/>
        <v>0</v>
      </c>
      <c r="L309" s="56">
        <f t="shared" si="188"/>
        <v>100</v>
      </c>
    </row>
    <row r="310" spans="1:12" ht="44.4" x14ac:dyDescent="0.25">
      <c r="A310" s="32" t="s">
        <v>145</v>
      </c>
      <c r="B310" s="40">
        <v>909</v>
      </c>
      <c r="C310" s="67">
        <f t="shared" si="146"/>
        <v>1604500</v>
      </c>
      <c r="D310" s="67"/>
      <c r="E310" s="67">
        <v>1604500</v>
      </c>
      <c r="F310" s="67"/>
      <c r="G310" s="67">
        <f t="shared" ref="G310:G311" si="189">H310+I310+J310</f>
        <v>1604500</v>
      </c>
      <c r="H310" s="67"/>
      <c r="I310" s="67">
        <v>1604500</v>
      </c>
      <c r="J310" s="67"/>
      <c r="K310" s="67">
        <f t="shared" si="165"/>
        <v>0</v>
      </c>
      <c r="L310" s="56">
        <f t="shared" si="188"/>
        <v>100</v>
      </c>
    </row>
    <row r="311" spans="1:12" ht="28.2" x14ac:dyDescent="0.25">
      <c r="A311" s="32" t="s">
        <v>146</v>
      </c>
      <c r="B311" s="40">
        <v>909</v>
      </c>
      <c r="C311" s="67">
        <f t="shared" si="146"/>
        <v>50272300</v>
      </c>
      <c r="D311" s="67">
        <v>50272300</v>
      </c>
      <c r="E311" s="67"/>
      <c r="F311" s="67"/>
      <c r="G311" s="67">
        <f t="shared" si="189"/>
        <v>50272300</v>
      </c>
      <c r="H311" s="67">
        <v>50272300</v>
      </c>
      <c r="I311" s="67"/>
      <c r="J311" s="67"/>
      <c r="K311" s="67">
        <f t="shared" si="165"/>
        <v>0</v>
      </c>
      <c r="L311" s="56">
        <f t="shared" si="188"/>
        <v>100</v>
      </c>
    </row>
    <row r="312" spans="1:12" ht="28.2" x14ac:dyDescent="0.25">
      <c r="A312" s="32" t="s">
        <v>177</v>
      </c>
      <c r="B312" s="40">
        <v>909</v>
      </c>
      <c r="C312" s="67">
        <f t="shared" si="146"/>
        <v>3191500</v>
      </c>
      <c r="D312" s="67"/>
      <c r="E312" s="67"/>
      <c r="F312" s="67">
        <v>3191500</v>
      </c>
      <c r="G312" s="67">
        <f>H312+I312+J312</f>
        <v>3191499.99</v>
      </c>
      <c r="H312" s="67"/>
      <c r="I312" s="67"/>
      <c r="J312" s="67">
        <v>3191499.99</v>
      </c>
      <c r="K312" s="67">
        <f t="shared" si="165"/>
        <v>9.9999997764825821E-3</v>
      </c>
      <c r="L312" s="56">
        <f t="shared" si="188"/>
        <v>99.999999686667721</v>
      </c>
    </row>
    <row r="313" spans="1:12" ht="44.4" x14ac:dyDescent="0.25">
      <c r="A313" s="32" t="s">
        <v>178</v>
      </c>
      <c r="B313" s="40">
        <v>909</v>
      </c>
      <c r="C313" s="67">
        <f t="shared" si="146"/>
        <v>3191500</v>
      </c>
      <c r="D313" s="67"/>
      <c r="E313" s="67">
        <v>3191500</v>
      </c>
      <c r="F313" s="67"/>
      <c r="G313" s="67">
        <f t="shared" ref="G313:G314" si="190">H313+I313+J313</f>
        <v>3191499.99</v>
      </c>
      <c r="H313" s="67"/>
      <c r="I313" s="67">
        <v>3191499.99</v>
      </c>
      <c r="J313" s="67"/>
      <c r="K313" s="67">
        <f t="shared" si="165"/>
        <v>9.9999997764825821E-3</v>
      </c>
      <c r="L313" s="56">
        <f t="shared" si="188"/>
        <v>99.999999686667721</v>
      </c>
    </row>
    <row r="314" spans="1:12" ht="28.2" x14ac:dyDescent="0.25">
      <c r="A314" s="32" t="s">
        <v>179</v>
      </c>
      <c r="B314" s="40">
        <v>909</v>
      </c>
      <c r="C314" s="67">
        <f t="shared" si="146"/>
        <v>100000000</v>
      </c>
      <c r="D314" s="67">
        <v>100000000</v>
      </c>
      <c r="E314" s="67"/>
      <c r="F314" s="67"/>
      <c r="G314" s="67">
        <f t="shared" si="190"/>
        <v>100000000</v>
      </c>
      <c r="H314" s="67">
        <v>100000000</v>
      </c>
      <c r="I314" s="67"/>
      <c r="J314" s="67"/>
      <c r="K314" s="67">
        <f t="shared" si="165"/>
        <v>0</v>
      </c>
      <c r="L314" s="56">
        <f t="shared" si="188"/>
        <v>100</v>
      </c>
    </row>
    <row r="315" spans="1:12" ht="104.4" customHeight="1" x14ac:dyDescent="0.25">
      <c r="A315" s="18" t="s">
        <v>50</v>
      </c>
      <c r="B315" s="40" t="s">
        <v>36</v>
      </c>
      <c r="C315" s="67">
        <f t="shared" si="146"/>
        <v>186735848</v>
      </c>
      <c r="D315" s="67">
        <f>D317+D318+D319+D320+D321+D322+D323+D324+D325+D326+D327+D328</f>
        <v>150273400</v>
      </c>
      <c r="E315" s="67">
        <f t="shared" ref="E315:F315" si="191">E317+E318+E319+E320+E321+E322+E323+E324+E325+E326+E327+E328</f>
        <v>17854200</v>
      </c>
      <c r="F315" s="67">
        <f t="shared" si="191"/>
        <v>18608248</v>
      </c>
      <c r="G315" s="67">
        <f>H315+I315+J315</f>
        <v>181285611.20999998</v>
      </c>
      <c r="H315" s="67">
        <f>H317+H318+H319+H320+H321+H322+H323+H324+H325+H326+H327+H328</f>
        <v>150273400</v>
      </c>
      <c r="I315" s="67">
        <f t="shared" ref="I315:J315" si="192">I317+I318+I319+I320+I321+I322+I323+I324+I325+I326+I327+I328</f>
        <v>15297211.92</v>
      </c>
      <c r="J315" s="67">
        <f t="shared" si="192"/>
        <v>15714999.290000001</v>
      </c>
      <c r="K315" s="67">
        <f t="shared" si="165"/>
        <v>5450236.7900000215</v>
      </c>
      <c r="L315" s="56">
        <f t="shared" si="188"/>
        <v>97.081311998540301</v>
      </c>
    </row>
    <row r="316" spans="1:12" ht="28.2" x14ac:dyDescent="0.25">
      <c r="A316" s="33" t="s">
        <v>17</v>
      </c>
      <c r="B316" s="40"/>
      <c r="C316" s="67">
        <f t="shared" si="146"/>
        <v>0</v>
      </c>
      <c r="D316" s="67"/>
      <c r="E316" s="67"/>
      <c r="F316" s="67"/>
      <c r="G316" s="67"/>
      <c r="H316" s="67"/>
      <c r="I316" s="67"/>
      <c r="J316" s="67"/>
      <c r="K316" s="67">
        <f t="shared" si="165"/>
        <v>0</v>
      </c>
      <c r="L316" s="56"/>
    </row>
    <row r="317" spans="1:12" ht="44.4" x14ac:dyDescent="0.25">
      <c r="A317" s="32" t="s">
        <v>213</v>
      </c>
      <c r="B317" s="40">
        <v>909</v>
      </c>
      <c r="C317" s="67">
        <f t="shared" ref="C317:C346" si="193">D317+E317+F317</f>
        <v>754000</v>
      </c>
      <c r="D317" s="67"/>
      <c r="E317" s="67"/>
      <c r="F317" s="67">
        <v>754000</v>
      </c>
      <c r="G317" s="67">
        <f>H317+I317+J317</f>
        <v>417787.36</v>
      </c>
      <c r="H317" s="67"/>
      <c r="I317" s="67"/>
      <c r="J317" s="67">
        <v>417787.36</v>
      </c>
      <c r="K317" s="67">
        <f t="shared" si="165"/>
        <v>336212.64</v>
      </c>
      <c r="L317" s="56">
        <f t="shared" si="188"/>
        <v>55.409464190981424</v>
      </c>
    </row>
    <row r="318" spans="1:12" ht="28.2" x14ac:dyDescent="0.25">
      <c r="A318" s="32" t="s">
        <v>231</v>
      </c>
      <c r="B318" s="40">
        <v>909</v>
      </c>
      <c r="C318" s="67">
        <f t="shared" si="193"/>
        <v>48</v>
      </c>
      <c r="D318" s="67"/>
      <c r="E318" s="67"/>
      <c r="F318" s="67">
        <v>48</v>
      </c>
      <c r="G318" s="67">
        <f>H318+I318+J318</f>
        <v>0</v>
      </c>
      <c r="H318" s="67"/>
      <c r="I318" s="67"/>
      <c r="J318" s="67"/>
      <c r="K318" s="67">
        <f t="shared" si="165"/>
        <v>48</v>
      </c>
      <c r="L318" s="56">
        <f t="shared" si="188"/>
        <v>0</v>
      </c>
    </row>
    <row r="319" spans="1:12" ht="28.2" x14ac:dyDescent="0.25">
      <c r="A319" s="32" t="s">
        <v>267</v>
      </c>
      <c r="B319" s="40">
        <v>909</v>
      </c>
      <c r="C319" s="67">
        <f t="shared" si="193"/>
        <v>10466000</v>
      </c>
      <c r="D319" s="67"/>
      <c r="E319" s="67"/>
      <c r="F319" s="67">
        <v>10466000</v>
      </c>
      <c r="G319" s="67">
        <f>H319+I319+J319</f>
        <v>8262514.1900000004</v>
      </c>
      <c r="H319" s="67"/>
      <c r="I319" s="67"/>
      <c r="J319" s="67">
        <v>8262514.1900000004</v>
      </c>
      <c r="K319" s="67">
        <f t="shared" si="165"/>
        <v>2203485.8099999996</v>
      </c>
      <c r="L319" s="56">
        <f t="shared" si="188"/>
        <v>78.946246799159184</v>
      </c>
    </row>
    <row r="320" spans="1:12" ht="28.2" x14ac:dyDescent="0.25">
      <c r="A320" s="32" t="s">
        <v>252</v>
      </c>
      <c r="B320" s="40">
        <v>909</v>
      </c>
      <c r="C320" s="67">
        <f t="shared" si="193"/>
        <v>10466000</v>
      </c>
      <c r="D320" s="67"/>
      <c r="E320" s="67">
        <v>10466000</v>
      </c>
      <c r="F320" s="67"/>
      <c r="G320" s="67">
        <f t="shared" ref="G320" si="194">H320+I320+J320</f>
        <v>8262514.1699999999</v>
      </c>
      <c r="H320" s="67"/>
      <c r="I320" s="67">
        <v>8262514.1699999999</v>
      </c>
      <c r="J320" s="67"/>
      <c r="K320" s="67">
        <f t="shared" si="165"/>
        <v>2203485.83</v>
      </c>
      <c r="L320" s="56">
        <f t="shared" si="188"/>
        <v>78.946246608064214</v>
      </c>
    </row>
    <row r="321" spans="1:12" ht="88.8" x14ac:dyDescent="0.25">
      <c r="A321" s="32" t="s">
        <v>311</v>
      </c>
      <c r="B321" s="40">
        <v>974</v>
      </c>
      <c r="C321" s="67">
        <f t="shared" si="193"/>
        <v>2592300</v>
      </c>
      <c r="D321" s="67"/>
      <c r="E321" s="67"/>
      <c r="F321" s="67">
        <v>2592300</v>
      </c>
      <c r="G321" s="67">
        <f>H321+I321+J321</f>
        <v>2238797.75</v>
      </c>
      <c r="H321" s="67"/>
      <c r="I321" s="67"/>
      <c r="J321" s="67">
        <v>2238797.75</v>
      </c>
      <c r="K321" s="67">
        <f t="shared" si="165"/>
        <v>353502.25</v>
      </c>
      <c r="L321" s="56">
        <f t="shared" si="188"/>
        <v>86.363374223662376</v>
      </c>
    </row>
    <row r="322" spans="1:12" ht="88.8" x14ac:dyDescent="0.25">
      <c r="A322" s="32" t="s">
        <v>312</v>
      </c>
      <c r="B322" s="40">
        <v>974</v>
      </c>
      <c r="C322" s="67">
        <f t="shared" si="193"/>
        <v>2592300</v>
      </c>
      <c r="D322" s="67"/>
      <c r="E322" s="67">
        <v>2592300</v>
      </c>
      <c r="F322" s="67"/>
      <c r="G322" s="67">
        <f t="shared" ref="G322" si="195">H322+I322+J322</f>
        <v>2238797.75</v>
      </c>
      <c r="H322" s="67"/>
      <c r="I322" s="67">
        <v>2238797.75</v>
      </c>
      <c r="J322" s="67"/>
      <c r="K322" s="67">
        <f t="shared" si="165"/>
        <v>353502.25</v>
      </c>
      <c r="L322" s="56">
        <f t="shared" si="188"/>
        <v>86.363374223662376</v>
      </c>
    </row>
    <row r="323" spans="1:12" ht="28.2" x14ac:dyDescent="0.25">
      <c r="A323" s="32" t="s">
        <v>147</v>
      </c>
      <c r="B323" s="40">
        <v>909</v>
      </c>
      <c r="C323" s="67">
        <f t="shared" si="193"/>
        <v>1604400</v>
      </c>
      <c r="D323" s="67"/>
      <c r="E323" s="67"/>
      <c r="F323" s="67">
        <v>1604400</v>
      </c>
      <c r="G323" s="67">
        <f>H323+I323+J323</f>
        <v>1604400</v>
      </c>
      <c r="H323" s="67"/>
      <c r="I323" s="67"/>
      <c r="J323" s="67">
        <v>1604400</v>
      </c>
      <c r="K323" s="67">
        <f t="shared" si="165"/>
        <v>0</v>
      </c>
      <c r="L323" s="56">
        <f t="shared" si="188"/>
        <v>100</v>
      </c>
    </row>
    <row r="324" spans="1:12" ht="49.8" customHeight="1" x14ac:dyDescent="0.25">
      <c r="A324" s="32" t="s">
        <v>148</v>
      </c>
      <c r="B324" s="40">
        <v>909</v>
      </c>
      <c r="C324" s="67">
        <f t="shared" si="193"/>
        <v>1604400</v>
      </c>
      <c r="D324" s="67"/>
      <c r="E324" s="67">
        <v>1604400</v>
      </c>
      <c r="F324" s="67"/>
      <c r="G324" s="67">
        <f t="shared" ref="G324:G332" si="196">H324+I324+J324</f>
        <v>1604400</v>
      </c>
      <c r="H324" s="67"/>
      <c r="I324" s="67">
        <v>1604400</v>
      </c>
      <c r="J324" s="67"/>
      <c r="K324" s="67">
        <f t="shared" si="165"/>
        <v>0</v>
      </c>
      <c r="L324" s="56">
        <f t="shared" si="188"/>
        <v>100</v>
      </c>
    </row>
    <row r="325" spans="1:12" ht="28.2" x14ac:dyDescent="0.25">
      <c r="A325" s="32" t="s">
        <v>149</v>
      </c>
      <c r="B325" s="40">
        <v>909</v>
      </c>
      <c r="C325" s="67">
        <f t="shared" si="193"/>
        <v>50273400</v>
      </c>
      <c r="D325" s="67">
        <v>50273400</v>
      </c>
      <c r="E325" s="67"/>
      <c r="F325" s="67"/>
      <c r="G325" s="67">
        <f t="shared" si="196"/>
        <v>50273400</v>
      </c>
      <c r="H325" s="67">
        <v>50273400</v>
      </c>
      <c r="I325" s="67"/>
      <c r="J325" s="67"/>
      <c r="K325" s="67">
        <f t="shared" si="165"/>
        <v>0</v>
      </c>
      <c r="L325" s="56">
        <f t="shared" si="188"/>
        <v>100</v>
      </c>
    </row>
    <row r="326" spans="1:12" ht="28.2" x14ac:dyDescent="0.25">
      <c r="A326" s="32" t="s">
        <v>180</v>
      </c>
      <c r="B326" s="40">
        <v>909</v>
      </c>
      <c r="C326" s="67">
        <f t="shared" si="193"/>
        <v>3191500</v>
      </c>
      <c r="D326" s="67"/>
      <c r="E326" s="67"/>
      <c r="F326" s="67">
        <v>3191500</v>
      </c>
      <c r="G326" s="67">
        <f>H326+I326+J326</f>
        <v>3191499.99</v>
      </c>
      <c r="H326" s="67"/>
      <c r="I326" s="67"/>
      <c r="J326" s="67">
        <v>3191499.99</v>
      </c>
      <c r="K326" s="67">
        <f t="shared" si="165"/>
        <v>9.9999997764825821E-3</v>
      </c>
      <c r="L326" s="56">
        <f t="shared" si="188"/>
        <v>99.999999686667721</v>
      </c>
    </row>
    <row r="327" spans="1:12" ht="44.4" x14ac:dyDescent="0.25">
      <c r="A327" s="32" t="s">
        <v>181</v>
      </c>
      <c r="B327" s="40">
        <v>909</v>
      </c>
      <c r="C327" s="67">
        <f t="shared" si="193"/>
        <v>3191500</v>
      </c>
      <c r="D327" s="67"/>
      <c r="E327" s="67">
        <v>3191500</v>
      </c>
      <c r="F327" s="67"/>
      <c r="G327" s="67">
        <f t="shared" ref="G327:G328" si="197">H327+I327+J327</f>
        <v>3191500</v>
      </c>
      <c r="H327" s="67"/>
      <c r="I327" s="67">
        <v>3191500</v>
      </c>
      <c r="J327" s="67"/>
      <c r="K327" s="67">
        <f t="shared" si="165"/>
        <v>0</v>
      </c>
      <c r="L327" s="56">
        <f t="shared" si="188"/>
        <v>100</v>
      </c>
    </row>
    <row r="328" spans="1:12" ht="28.2" x14ac:dyDescent="0.25">
      <c r="A328" s="32" t="s">
        <v>182</v>
      </c>
      <c r="B328" s="40">
        <v>909</v>
      </c>
      <c r="C328" s="67">
        <f t="shared" si="193"/>
        <v>100000000</v>
      </c>
      <c r="D328" s="67">
        <v>100000000</v>
      </c>
      <c r="E328" s="67"/>
      <c r="F328" s="67"/>
      <c r="G328" s="67">
        <f t="shared" si="197"/>
        <v>100000000</v>
      </c>
      <c r="H328" s="67">
        <v>100000000</v>
      </c>
      <c r="I328" s="67"/>
      <c r="J328" s="67"/>
      <c r="K328" s="67">
        <f t="shared" si="165"/>
        <v>0</v>
      </c>
      <c r="L328" s="56">
        <f t="shared" si="188"/>
        <v>100</v>
      </c>
    </row>
    <row r="329" spans="1:12" ht="45.6" x14ac:dyDescent="0.25">
      <c r="A329" s="18" t="s">
        <v>72</v>
      </c>
      <c r="B329" s="30" t="s">
        <v>36</v>
      </c>
      <c r="C329" s="67">
        <f t="shared" si="193"/>
        <v>33565700</v>
      </c>
      <c r="D329" s="67">
        <f>D331+D332+D333+D334</f>
        <v>31210500</v>
      </c>
      <c r="E329" s="67">
        <f t="shared" ref="E329:F329" si="198">E331+E332+E333+E334</f>
        <v>157600</v>
      </c>
      <c r="F329" s="67">
        <f t="shared" si="198"/>
        <v>2197600</v>
      </c>
      <c r="G329" s="67">
        <f t="shared" si="196"/>
        <v>649964.03</v>
      </c>
      <c r="H329" s="67">
        <f>H331+H332+H334</f>
        <v>0</v>
      </c>
      <c r="I329" s="67">
        <f t="shared" ref="I329:J329" si="199">I331+I332+I334</f>
        <v>0</v>
      </c>
      <c r="J329" s="67">
        <f t="shared" si="199"/>
        <v>649964.03</v>
      </c>
      <c r="K329" s="67">
        <f t="shared" si="165"/>
        <v>32915735.969999999</v>
      </c>
      <c r="L329" s="56">
        <f t="shared" si="188"/>
        <v>1.9363934909744176</v>
      </c>
    </row>
    <row r="330" spans="1:12" ht="40.200000000000003" customHeight="1" x14ac:dyDescent="0.25">
      <c r="A330" s="33" t="s">
        <v>25</v>
      </c>
      <c r="B330" s="40"/>
      <c r="C330" s="67">
        <f t="shared" si="193"/>
        <v>0</v>
      </c>
      <c r="D330" s="67"/>
      <c r="E330" s="67"/>
      <c r="F330" s="67"/>
      <c r="G330" s="67">
        <f t="shared" si="196"/>
        <v>0</v>
      </c>
      <c r="H330" s="67"/>
      <c r="I330" s="67"/>
      <c r="J330" s="67"/>
      <c r="K330" s="67">
        <f t="shared" si="165"/>
        <v>0</v>
      </c>
      <c r="L330" s="56"/>
    </row>
    <row r="331" spans="1:12" ht="44.4" x14ac:dyDescent="0.25">
      <c r="A331" s="32" t="s">
        <v>214</v>
      </c>
      <c r="B331" s="40">
        <v>909</v>
      </c>
      <c r="C331" s="67">
        <f t="shared" si="193"/>
        <v>2040000</v>
      </c>
      <c r="D331" s="67"/>
      <c r="E331" s="67"/>
      <c r="F331" s="67">
        <v>2040000</v>
      </c>
      <c r="G331" s="67">
        <f t="shared" si="196"/>
        <v>649964.03</v>
      </c>
      <c r="H331" s="67"/>
      <c r="I331" s="67"/>
      <c r="J331" s="67">
        <v>649964.03</v>
      </c>
      <c r="K331" s="67">
        <f t="shared" si="165"/>
        <v>1390035.97</v>
      </c>
      <c r="L331" s="56">
        <f t="shared" si="188"/>
        <v>31.860981862745096</v>
      </c>
    </row>
    <row r="332" spans="1:12" ht="28.2" x14ac:dyDescent="0.25">
      <c r="A332" s="32" t="s">
        <v>260</v>
      </c>
      <c r="B332" s="40">
        <v>909</v>
      </c>
      <c r="C332" s="67">
        <f t="shared" si="193"/>
        <v>157600</v>
      </c>
      <c r="D332" s="67"/>
      <c r="E332" s="67"/>
      <c r="F332" s="67">
        <v>157600</v>
      </c>
      <c r="G332" s="67">
        <f t="shared" si="196"/>
        <v>0</v>
      </c>
      <c r="H332" s="67"/>
      <c r="I332" s="67"/>
      <c r="J332" s="67"/>
      <c r="K332" s="67">
        <f t="shared" si="165"/>
        <v>157600</v>
      </c>
      <c r="L332" s="56">
        <f t="shared" si="188"/>
        <v>0</v>
      </c>
    </row>
    <row r="333" spans="1:12" ht="28.2" x14ac:dyDescent="0.25">
      <c r="A333" s="32" t="s">
        <v>254</v>
      </c>
      <c r="B333" s="40"/>
      <c r="C333" s="67">
        <f t="shared" si="193"/>
        <v>157600</v>
      </c>
      <c r="D333" s="67"/>
      <c r="E333" s="67">
        <v>157600</v>
      </c>
      <c r="F333" s="67"/>
      <c r="G333" s="67"/>
      <c r="H333" s="67"/>
      <c r="I333" s="67"/>
      <c r="J333" s="67"/>
      <c r="K333" s="67">
        <f t="shared" si="165"/>
        <v>157600</v>
      </c>
      <c r="L333" s="56">
        <f t="shared" si="188"/>
        <v>0</v>
      </c>
    </row>
    <row r="334" spans="1:12" ht="28.2" x14ac:dyDescent="0.25">
      <c r="A334" s="32" t="s">
        <v>253</v>
      </c>
      <c r="B334" s="40"/>
      <c r="C334" s="67">
        <f t="shared" si="193"/>
        <v>31210500</v>
      </c>
      <c r="D334" s="67">
        <v>31210500</v>
      </c>
      <c r="E334" s="67"/>
      <c r="F334" s="67"/>
      <c r="G334" s="67"/>
      <c r="H334" s="67"/>
      <c r="I334" s="67"/>
      <c r="J334" s="67"/>
      <c r="K334" s="67">
        <f t="shared" si="165"/>
        <v>31210500</v>
      </c>
      <c r="L334" s="56">
        <f t="shared" si="188"/>
        <v>0</v>
      </c>
    </row>
    <row r="335" spans="1:12" ht="45.6" x14ac:dyDescent="0.25">
      <c r="A335" s="18" t="s">
        <v>261</v>
      </c>
      <c r="B335" s="30" t="s">
        <v>36</v>
      </c>
      <c r="C335" s="67">
        <f t="shared" si="193"/>
        <v>58573</v>
      </c>
      <c r="D335" s="67">
        <f>D337</f>
        <v>0</v>
      </c>
      <c r="E335" s="67">
        <f t="shared" ref="E335:F335" si="200">E337</f>
        <v>0</v>
      </c>
      <c r="F335" s="67">
        <f t="shared" si="200"/>
        <v>58573</v>
      </c>
      <c r="G335" s="67">
        <f t="shared" ref="G335:G340" si="201">H335+I335+J335</f>
        <v>58573</v>
      </c>
      <c r="H335" s="67">
        <f>H337</f>
        <v>0</v>
      </c>
      <c r="I335" s="67">
        <f t="shared" ref="I335:J335" si="202">I337</f>
        <v>0</v>
      </c>
      <c r="J335" s="67">
        <f t="shared" si="202"/>
        <v>58573</v>
      </c>
      <c r="K335" s="67">
        <f t="shared" si="165"/>
        <v>0</v>
      </c>
      <c r="L335" s="56">
        <f t="shared" si="188"/>
        <v>100</v>
      </c>
    </row>
    <row r="336" spans="1:12" ht="28.2" x14ac:dyDescent="0.25">
      <c r="A336" s="33" t="s">
        <v>25</v>
      </c>
      <c r="B336" s="40"/>
      <c r="C336" s="67">
        <f t="shared" si="193"/>
        <v>0</v>
      </c>
      <c r="D336" s="67"/>
      <c r="E336" s="67"/>
      <c r="F336" s="67"/>
      <c r="G336" s="67">
        <f t="shared" si="201"/>
        <v>0</v>
      </c>
      <c r="H336" s="67"/>
      <c r="I336" s="67"/>
      <c r="J336" s="67"/>
      <c r="K336" s="67">
        <f t="shared" si="165"/>
        <v>0</v>
      </c>
      <c r="L336" s="56"/>
    </row>
    <row r="337" spans="1:12" ht="44.4" x14ac:dyDescent="0.25">
      <c r="A337" s="32" t="s">
        <v>262</v>
      </c>
      <c r="B337" s="40">
        <v>909</v>
      </c>
      <c r="C337" s="67">
        <f t="shared" si="193"/>
        <v>58573</v>
      </c>
      <c r="D337" s="67"/>
      <c r="E337" s="67"/>
      <c r="F337" s="67">
        <v>58573</v>
      </c>
      <c r="G337" s="67">
        <f t="shared" si="201"/>
        <v>58573</v>
      </c>
      <c r="H337" s="67"/>
      <c r="I337" s="67"/>
      <c r="J337" s="67">
        <v>58573</v>
      </c>
      <c r="K337" s="67">
        <f t="shared" si="165"/>
        <v>0</v>
      </c>
      <c r="L337" s="56">
        <f t="shared" ref="L337:L338" si="203">G337/C337*100</f>
        <v>100</v>
      </c>
    </row>
    <row r="338" spans="1:12" ht="45.6" x14ac:dyDescent="0.25">
      <c r="A338" s="18" t="s">
        <v>263</v>
      </c>
      <c r="B338" s="30" t="s">
        <v>36</v>
      </c>
      <c r="C338" s="67">
        <f t="shared" si="193"/>
        <v>671623.96</v>
      </c>
      <c r="D338" s="67">
        <f>D340</f>
        <v>0</v>
      </c>
      <c r="E338" s="67">
        <f t="shared" ref="E338:F338" si="204">E340</f>
        <v>0</v>
      </c>
      <c r="F338" s="67">
        <f t="shared" si="204"/>
        <v>671623.96</v>
      </c>
      <c r="G338" s="67">
        <f t="shared" si="201"/>
        <v>96645</v>
      </c>
      <c r="H338" s="67">
        <f>H340</f>
        <v>0</v>
      </c>
      <c r="I338" s="67">
        <f t="shared" ref="I338:J338" si="205">I340</f>
        <v>0</v>
      </c>
      <c r="J338" s="67">
        <f t="shared" si="205"/>
        <v>96645</v>
      </c>
      <c r="K338" s="67">
        <f t="shared" si="165"/>
        <v>574978.96</v>
      </c>
      <c r="L338" s="56">
        <f t="shared" si="203"/>
        <v>14.389748692110391</v>
      </c>
    </row>
    <row r="339" spans="1:12" ht="28.2" x14ac:dyDescent="0.25">
      <c r="A339" s="33" t="s">
        <v>25</v>
      </c>
      <c r="B339" s="40"/>
      <c r="C339" s="67">
        <f t="shared" si="193"/>
        <v>0</v>
      </c>
      <c r="D339" s="67"/>
      <c r="E339" s="67"/>
      <c r="F339" s="67"/>
      <c r="G339" s="67">
        <f t="shared" si="201"/>
        <v>0</v>
      </c>
      <c r="H339" s="67"/>
      <c r="I339" s="67"/>
      <c r="J339" s="67"/>
      <c r="K339" s="67">
        <f t="shared" si="165"/>
        <v>0</v>
      </c>
      <c r="L339" s="56"/>
    </row>
    <row r="340" spans="1:12" ht="44.4" x14ac:dyDescent="0.25">
      <c r="A340" s="32" t="s">
        <v>264</v>
      </c>
      <c r="B340" s="40">
        <v>909</v>
      </c>
      <c r="C340" s="67">
        <f t="shared" si="193"/>
        <v>671623.96</v>
      </c>
      <c r="D340" s="67"/>
      <c r="E340" s="67"/>
      <c r="F340" s="67">
        <v>671623.96</v>
      </c>
      <c r="G340" s="67">
        <f t="shared" si="201"/>
        <v>96645</v>
      </c>
      <c r="H340" s="67"/>
      <c r="I340" s="67"/>
      <c r="J340" s="67">
        <v>96645</v>
      </c>
      <c r="K340" s="67">
        <f t="shared" si="165"/>
        <v>574978.96</v>
      </c>
      <c r="L340" s="56">
        <f t="shared" ref="L340" si="206">G340/C340*100</f>
        <v>14.389748692110391</v>
      </c>
    </row>
    <row r="341" spans="1:12" ht="24" customHeight="1" x14ac:dyDescent="0.25">
      <c r="A341" s="23" t="s">
        <v>16</v>
      </c>
      <c r="B341" s="40"/>
      <c r="C341" s="69">
        <f>D341+E341+F341</f>
        <v>934560284.53999996</v>
      </c>
      <c r="D341" s="69">
        <f>D342+D353+D359+D362</f>
        <v>828205000</v>
      </c>
      <c r="E341" s="69">
        <f>E342+E353+E359+E362</f>
        <v>51223340.539999999</v>
      </c>
      <c r="F341" s="69">
        <f>F342+F353+F359+F362</f>
        <v>55131944</v>
      </c>
      <c r="G341" s="69">
        <f>H341+I341+J341</f>
        <v>932094773.88</v>
      </c>
      <c r="H341" s="69">
        <f>H342+H353+H359+H362</f>
        <v>828204999.88</v>
      </c>
      <c r="I341" s="69">
        <f>I342+I353+I359+I362</f>
        <v>51008049.630000003</v>
      </c>
      <c r="J341" s="69">
        <f>J342+J353+J359+J362</f>
        <v>52881724.369999997</v>
      </c>
      <c r="K341" s="69">
        <f t="shared" si="165"/>
        <v>2465510.6599999666</v>
      </c>
      <c r="L341" s="57">
        <f t="shared" si="188"/>
        <v>99.736184952347557</v>
      </c>
    </row>
    <row r="342" spans="1:12" ht="93.6" customHeight="1" x14ac:dyDescent="0.25">
      <c r="A342" s="18" t="s">
        <v>44</v>
      </c>
      <c r="B342" s="30" t="s">
        <v>36</v>
      </c>
      <c r="C342" s="67">
        <f t="shared" si="193"/>
        <v>254982648.28999999</v>
      </c>
      <c r="D342" s="67">
        <f>D344+D345+D346+D347+D348+D349+D350+D351+D352</f>
        <v>191949000</v>
      </c>
      <c r="E342" s="67">
        <f t="shared" ref="E342:F342" si="207">E344+E345+E346+E347+E348+E349+E350+E351+E352</f>
        <v>30917240.539999999</v>
      </c>
      <c r="F342" s="67">
        <f t="shared" si="207"/>
        <v>32116407.75</v>
      </c>
      <c r="G342" s="67">
        <f t="shared" si="147"/>
        <v>254427128.06999999</v>
      </c>
      <c r="H342" s="67">
        <f>H344+H345+H346+H347+H348+H349+H350+H351+H352</f>
        <v>191949000</v>
      </c>
      <c r="I342" s="67">
        <f t="shared" ref="I342:J342" si="208">I344+I345+I346+I347+I348+I349+I350+I351+I352</f>
        <v>30701949.630000003</v>
      </c>
      <c r="J342" s="67">
        <f t="shared" si="208"/>
        <v>31776178.439999998</v>
      </c>
      <c r="K342" s="67">
        <f t="shared" si="165"/>
        <v>555520.21999999881</v>
      </c>
      <c r="L342" s="55">
        <f t="shared" si="188"/>
        <v>99.782134108447963</v>
      </c>
    </row>
    <row r="343" spans="1:12" ht="28.2" x14ac:dyDescent="0.25">
      <c r="A343" s="33" t="s">
        <v>23</v>
      </c>
      <c r="B343" s="40"/>
      <c r="C343" s="67">
        <f t="shared" si="193"/>
        <v>0</v>
      </c>
      <c r="D343" s="69"/>
      <c r="E343" s="69"/>
      <c r="F343" s="69"/>
      <c r="G343" s="67">
        <f t="shared" si="147"/>
        <v>0</v>
      </c>
      <c r="H343" s="69"/>
      <c r="I343" s="69"/>
      <c r="J343" s="69"/>
      <c r="K343" s="67">
        <f t="shared" si="165"/>
        <v>0</v>
      </c>
      <c r="L343" s="55"/>
    </row>
    <row r="344" spans="1:12" ht="48" customHeight="1" x14ac:dyDescent="0.25">
      <c r="A344" s="33" t="s">
        <v>202</v>
      </c>
      <c r="B344" s="40"/>
      <c r="C344" s="67">
        <f t="shared" si="193"/>
        <v>434267.21</v>
      </c>
      <c r="D344" s="67"/>
      <c r="E344" s="67"/>
      <c r="F344" s="67">
        <v>434267.21</v>
      </c>
      <c r="G344" s="67">
        <f t="shared" si="147"/>
        <v>311956.64</v>
      </c>
      <c r="H344" s="67"/>
      <c r="I344" s="67"/>
      <c r="J344" s="67">
        <v>311956.64</v>
      </c>
      <c r="K344" s="67">
        <f t="shared" si="165"/>
        <v>122310.57</v>
      </c>
      <c r="L344" s="55">
        <f t="shared" ref="L344:L345" si="209">G344/C344*100</f>
        <v>71.835181845758058</v>
      </c>
    </row>
    <row r="345" spans="1:12" ht="72.599999999999994" customHeight="1" x14ac:dyDescent="0.25">
      <c r="A345" s="33" t="s">
        <v>203</v>
      </c>
      <c r="B345" s="40"/>
      <c r="C345" s="67">
        <f t="shared" si="193"/>
        <v>764900</v>
      </c>
      <c r="D345" s="67"/>
      <c r="E345" s="67"/>
      <c r="F345" s="67">
        <v>764900</v>
      </c>
      <c r="G345" s="67">
        <f t="shared" si="147"/>
        <v>762272.17</v>
      </c>
      <c r="H345" s="67"/>
      <c r="I345" s="67"/>
      <c r="J345" s="67">
        <v>762272.17</v>
      </c>
      <c r="K345" s="67">
        <f t="shared" si="165"/>
        <v>2627.8299999999581</v>
      </c>
      <c r="L345" s="55">
        <f t="shared" si="209"/>
        <v>99.656447901686491</v>
      </c>
    </row>
    <row r="346" spans="1:12" ht="28.2" x14ac:dyDescent="0.25">
      <c r="A346" s="32" t="s">
        <v>150</v>
      </c>
      <c r="B346" s="40">
        <v>909</v>
      </c>
      <c r="C346" s="67">
        <f t="shared" si="193"/>
        <v>6126000</v>
      </c>
      <c r="D346" s="67"/>
      <c r="E346" s="67"/>
      <c r="F346" s="67">
        <v>6126000</v>
      </c>
      <c r="G346" s="67">
        <f t="shared" si="147"/>
        <v>6125999.9900000002</v>
      </c>
      <c r="H346" s="67"/>
      <c r="I346" s="67"/>
      <c r="J346" s="67">
        <v>6125999.9900000002</v>
      </c>
      <c r="K346" s="67">
        <f t="shared" si="165"/>
        <v>9.9999997764825821E-3</v>
      </c>
      <c r="L346" s="55">
        <f t="shared" si="188"/>
        <v>99.999999836761347</v>
      </c>
    </row>
    <row r="347" spans="1:12" ht="44.4" x14ac:dyDescent="0.25">
      <c r="A347" s="32" t="s">
        <v>151</v>
      </c>
      <c r="B347" s="40">
        <v>909</v>
      </c>
      <c r="C347" s="67">
        <f>D347+E347+F347</f>
        <v>6126000</v>
      </c>
      <c r="D347" s="67"/>
      <c r="E347" s="67">
        <v>6126000</v>
      </c>
      <c r="F347" s="67"/>
      <c r="G347" s="67">
        <f t="shared" si="147"/>
        <v>6125999.9900000002</v>
      </c>
      <c r="H347" s="67"/>
      <c r="I347" s="67">
        <v>6125999.9900000002</v>
      </c>
      <c r="J347" s="67"/>
      <c r="K347" s="67">
        <f t="shared" si="165"/>
        <v>9.9999997764825821E-3</v>
      </c>
      <c r="L347" s="55">
        <f t="shared" si="188"/>
        <v>99.999999836761347</v>
      </c>
    </row>
    <row r="348" spans="1:12" ht="28.2" x14ac:dyDescent="0.25">
      <c r="A348" s="32" t="s">
        <v>152</v>
      </c>
      <c r="B348" s="40">
        <v>909</v>
      </c>
      <c r="C348" s="67">
        <f>D348+E348+F348</f>
        <v>191949000</v>
      </c>
      <c r="D348" s="67">
        <v>191949000</v>
      </c>
      <c r="E348" s="67"/>
      <c r="F348" s="67"/>
      <c r="G348" s="67">
        <f t="shared" si="147"/>
        <v>191949000</v>
      </c>
      <c r="H348" s="67">
        <v>191949000</v>
      </c>
      <c r="I348" s="67"/>
      <c r="J348" s="67"/>
      <c r="K348" s="67"/>
      <c r="L348" s="55">
        <f t="shared" si="188"/>
        <v>100</v>
      </c>
    </row>
    <row r="349" spans="1:12" ht="28.2" x14ac:dyDescent="0.25">
      <c r="A349" s="32" t="s">
        <v>184</v>
      </c>
      <c r="B349" s="40">
        <v>909</v>
      </c>
      <c r="C349" s="67">
        <f t="shared" ref="C349:C364" si="210">D349+E349+F349</f>
        <v>14333000.039999999</v>
      </c>
      <c r="D349" s="67"/>
      <c r="E349" s="67"/>
      <c r="F349" s="67">
        <v>14333000.039999999</v>
      </c>
      <c r="G349" s="67">
        <f t="shared" ref="G349:G364" si="211">H349+I349+J349</f>
        <v>14333000.039999999</v>
      </c>
      <c r="H349" s="67"/>
      <c r="I349" s="67"/>
      <c r="J349" s="67">
        <v>14333000.039999999</v>
      </c>
      <c r="K349" s="67">
        <f t="shared" ref="K349:K365" si="212">C349-G349</f>
        <v>0</v>
      </c>
      <c r="L349" s="55">
        <f t="shared" si="188"/>
        <v>100</v>
      </c>
    </row>
    <row r="350" spans="1:12" ht="28.2" x14ac:dyDescent="0.25">
      <c r="A350" s="32" t="s">
        <v>185</v>
      </c>
      <c r="B350" s="40">
        <v>909</v>
      </c>
      <c r="C350" s="67">
        <f t="shared" si="210"/>
        <v>14333000.039999999</v>
      </c>
      <c r="D350" s="67"/>
      <c r="E350" s="67">
        <v>14333000.039999999</v>
      </c>
      <c r="F350" s="67"/>
      <c r="G350" s="67">
        <f t="shared" si="211"/>
        <v>14333000.039999999</v>
      </c>
      <c r="H350" s="67"/>
      <c r="I350" s="67">
        <v>14333000.039999999</v>
      </c>
      <c r="J350" s="67"/>
      <c r="K350" s="67">
        <f t="shared" si="212"/>
        <v>0</v>
      </c>
      <c r="L350" s="55">
        <f t="shared" si="188"/>
        <v>100</v>
      </c>
    </row>
    <row r="351" spans="1:12" ht="88.8" x14ac:dyDescent="0.25">
      <c r="A351" s="32" t="s">
        <v>313</v>
      </c>
      <c r="B351" s="40">
        <v>974</v>
      </c>
      <c r="C351" s="67">
        <f t="shared" si="210"/>
        <v>10458240.5</v>
      </c>
      <c r="D351" s="67"/>
      <c r="E351" s="67"/>
      <c r="F351" s="67">
        <v>10458240.5</v>
      </c>
      <c r="G351" s="67">
        <f t="shared" si="211"/>
        <v>10242949.6</v>
      </c>
      <c r="H351" s="67"/>
      <c r="I351" s="67"/>
      <c r="J351" s="67">
        <v>10242949.6</v>
      </c>
      <c r="K351" s="67">
        <f t="shared" si="212"/>
        <v>215290.90000000037</v>
      </c>
      <c r="L351" s="55">
        <f t="shared" si="188"/>
        <v>97.941423320681892</v>
      </c>
    </row>
    <row r="352" spans="1:12" ht="88.8" x14ac:dyDescent="0.25">
      <c r="A352" s="32" t="s">
        <v>314</v>
      </c>
      <c r="B352" s="40">
        <v>974</v>
      </c>
      <c r="C352" s="67">
        <f t="shared" si="210"/>
        <v>10458240.5</v>
      </c>
      <c r="D352" s="67"/>
      <c r="E352" s="67">
        <v>10458240.5</v>
      </c>
      <c r="F352" s="67"/>
      <c r="G352" s="67">
        <f t="shared" si="211"/>
        <v>10242949.6</v>
      </c>
      <c r="H352" s="67"/>
      <c r="I352" s="67">
        <v>10242949.6</v>
      </c>
      <c r="J352" s="67"/>
      <c r="K352" s="67">
        <f t="shared" si="212"/>
        <v>215290.90000000037</v>
      </c>
      <c r="L352" s="55">
        <f t="shared" si="188"/>
        <v>97.941423320681892</v>
      </c>
    </row>
    <row r="353" spans="1:17" ht="106.2" customHeight="1" x14ac:dyDescent="0.25">
      <c r="A353" s="38" t="s">
        <v>73</v>
      </c>
      <c r="B353" s="30" t="s">
        <v>36</v>
      </c>
      <c r="C353" s="67">
        <f t="shared" si="210"/>
        <v>677696100</v>
      </c>
      <c r="D353" s="67">
        <f>D355+D356+D357+D358</f>
        <v>636256000</v>
      </c>
      <c r="E353" s="67">
        <f t="shared" ref="E353:F353" si="213">E355+E356+E357+E358</f>
        <v>20306100</v>
      </c>
      <c r="F353" s="67">
        <f t="shared" si="213"/>
        <v>21134000</v>
      </c>
      <c r="G353" s="67">
        <f t="shared" si="211"/>
        <v>677579786.80999994</v>
      </c>
      <c r="H353" s="67">
        <f>H355+H356+H357+H358</f>
        <v>636255999.88</v>
      </c>
      <c r="I353" s="67">
        <f t="shared" ref="I353:J353" si="214">I355+I356+I357+I358</f>
        <v>20306100</v>
      </c>
      <c r="J353" s="67">
        <f t="shared" si="214"/>
        <v>21017686.93</v>
      </c>
      <c r="K353" s="67">
        <f t="shared" si="212"/>
        <v>116313.19000005722</v>
      </c>
      <c r="L353" s="56">
        <f t="shared" si="188"/>
        <v>99.982836969255089</v>
      </c>
      <c r="M353" s="13"/>
      <c r="N353" s="13"/>
      <c r="O353" s="13"/>
      <c r="P353" s="13"/>
      <c r="Q353" s="13"/>
    </row>
    <row r="354" spans="1:17" ht="25.8" customHeight="1" x14ac:dyDescent="0.25">
      <c r="A354" s="42" t="s">
        <v>23</v>
      </c>
      <c r="B354" s="40"/>
      <c r="C354" s="67">
        <f t="shared" si="210"/>
        <v>0</v>
      </c>
      <c r="D354" s="67"/>
      <c r="E354" s="67"/>
      <c r="F354" s="67"/>
      <c r="G354" s="67">
        <f t="shared" si="211"/>
        <v>0</v>
      </c>
      <c r="H354" s="67"/>
      <c r="I354" s="67"/>
      <c r="J354" s="67"/>
      <c r="K354" s="67">
        <f t="shared" si="212"/>
        <v>0</v>
      </c>
      <c r="L354" s="56"/>
      <c r="M354" s="13"/>
      <c r="N354" s="13"/>
      <c r="O354" s="13"/>
      <c r="P354" s="13"/>
      <c r="Q354" s="13"/>
    </row>
    <row r="355" spans="1:17" ht="44.4" x14ac:dyDescent="0.25">
      <c r="A355" s="32" t="s">
        <v>201</v>
      </c>
      <c r="B355" s="40">
        <v>909</v>
      </c>
      <c r="C355" s="67">
        <f t="shared" si="210"/>
        <v>827900</v>
      </c>
      <c r="D355" s="67"/>
      <c r="E355" s="67"/>
      <c r="F355" s="67">
        <v>827900</v>
      </c>
      <c r="G355" s="67">
        <f t="shared" si="211"/>
        <v>711586.93</v>
      </c>
      <c r="H355" s="67"/>
      <c r="I355" s="67"/>
      <c r="J355" s="67">
        <v>711586.93</v>
      </c>
      <c r="K355" s="67">
        <f t="shared" si="212"/>
        <v>116313.06999999995</v>
      </c>
      <c r="L355" s="55">
        <f t="shared" ref="L355:L359" si="215">G355/C355*100</f>
        <v>85.950831018238929</v>
      </c>
      <c r="M355" s="13"/>
      <c r="N355" s="13"/>
      <c r="O355" s="13"/>
      <c r="P355" s="13"/>
      <c r="Q355" s="13"/>
    </row>
    <row r="356" spans="1:17" ht="28.2" x14ac:dyDescent="0.25">
      <c r="A356" s="32" t="s">
        <v>153</v>
      </c>
      <c r="B356" s="40">
        <v>909</v>
      </c>
      <c r="C356" s="67">
        <f t="shared" si="210"/>
        <v>20306100</v>
      </c>
      <c r="D356" s="67"/>
      <c r="E356" s="67"/>
      <c r="F356" s="67">
        <v>20306100</v>
      </c>
      <c r="G356" s="67">
        <f t="shared" si="211"/>
        <v>20306100</v>
      </c>
      <c r="H356" s="67"/>
      <c r="I356" s="67"/>
      <c r="J356" s="67">
        <v>20306100</v>
      </c>
      <c r="K356" s="67">
        <f t="shared" si="212"/>
        <v>0</v>
      </c>
      <c r="L356" s="55">
        <f t="shared" si="215"/>
        <v>100</v>
      </c>
      <c r="M356" s="13"/>
      <c r="N356" s="13"/>
      <c r="O356" s="13"/>
      <c r="P356" s="13"/>
      <c r="Q356" s="13"/>
    </row>
    <row r="357" spans="1:17" ht="44.4" x14ac:dyDescent="0.25">
      <c r="A357" s="32" t="s">
        <v>154</v>
      </c>
      <c r="B357" s="40">
        <v>909</v>
      </c>
      <c r="C357" s="67">
        <f t="shared" si="210"/>
        <v>20306100</v>
      </c>
      <c r="D357" s="67"/>
      <c r="E357" s="67">
        <v>20306100</v>
      </c>
      <c r="F357" s="67"/>
      <c r="G357" s="67">
        <f t="shared" si="211"/>
        <v>20306100</v>
      </c>
      <c r="H357" s="67"/>
      <c r="I357" s="67">
        <v>20306100</v>
      </c>
      <c r="J357" s="67"/>
      <c r="K357" s="67">
        <f t="shared" si="212"/>
        <v>0</v>
      </c>
      <c r="L357" s="55">
        <f t="shared" si="215"/>
        <v>100</v>
      </c>
      <c r="M357" s="13"/>
      <c r="N357" s="13"/>
      <c r="O357" s="13"/>
      <c r="P357" s="13"/>
      <c r="Q357" s="13"/>
    </row>
    <row r="358" spans="1:17" ht="28.2" x14ac:dyDescent="0.25">
      <c r="A358" s="32" t="s">
        <v>155</v>
      </c>
      <c r="B358" s="40">
        <v>909</v>
      </c>
      <c r="C358" s="67">
        <f t="shared" si="210"/>
        <v>636256000</v>
      </c>
      <c r="D358" s="67">
        <v>636256000</v>
      </c>
      <c r="E358" s="67"/>
      <c r="F358" s="67"/>
      <c r="G358" s="67">
        <f t="shared" si="211"/>
        <v>636255999.88</v>
      </c>
      <c r="H358" s="67">
        <v>636255999.88</v>
      </c>
      <c r="I358" s="67"/>
      <c r="J358" s="67"/>
      <c r="K358" s="67">
        <f t="shared" si="212"/>
        <v>0.12000000476837158</v>
      </c>
      <c r="L358" s="55">
        <f t="shared" si="215"/>
        <v>99.999999981139666</v>
      </c>
      <c r="M358" s="13"/>
      <c r="N358" s="13"/>
      <c r="O358" s="13"/>
      <c r="P358" s="13"/>
      <c r="Q358" s="13"/>
    </row>
    <row r="359" spans="1:17" ht="87.6" customHeight="1" x14ac:dyDescent="0.25">
      <c r="A359" s="38" t="s">
        <v>74</v>
      </c>
      <c r="B359" s="30" t="s">
        <v>36</v>
      </c>
      <c r="C359" s="67">
        <f t="shared" si="210"/>
        <v>1479336.25</v>
      </c>
      <c r="D359" s="67">
        <f>D361</f>
        <v>0</v>
      </c>
      <c r="E359" s="67">
        <f t="shared" ref="E359:F359" si="216">E361</f>
        <v>0</v>
      </c>
      <c r="F359" s="67">
        <f t="shared" si="216"/>
        <v>1479336.25</v>
      </c>
      <c r="G359" s="67">
        <f t="shared" si="211"/>
        <v>87859</v>
      </c>
      <c r="H359" s="67">
        <f>H361</f>
        <v>0</v>
      </c>
      <c r="I359" s="67">
        <f t="shared" ref="I359:J359" si="217">I361</f>
        <v>0</v>
      </c>
      <c r="J359" s="67">
        <f t="shared" si="217"/>
        <v>87859</v>
      </c>
      <c r="K359" s="67">
        <f t="shared" si="212"/>
        <v>1391477.25</v>
      </c>
      <c r="L359" s="56">
        <f t="shared" si="215"/>
        <v>5.9390824770230566</v>
      </c>
      <c r="M359" s="13"/>
      <c r="N359" s="13"/>
      <c r="O359" s="13"/>
      <c r="P359" s="13"/>
      <c r="Q359" s="13"/>
    </row>
    <row r="360" spans="1:17" ht="28.2" x14ac:dyDescent="0.25">
      <c r="A360" s="42" t="s">
        <v>23</v>
      </c>
      <c r="B360" s="40"/>
      <c r="C360" s="67">
        <f t="shared" si="210"/>
        <v>0</v>
      </c>
      <c r="D360" s="67"/>
      <c r="E360" s="67"/>
      <c r="F360" s="67"/>
      <c r="G360" s="67">
        <f t="shared" si="211"/>
        <v>0</v>
      </c>
      <c r="H360" s="67"/>
      <c r="I360" s="67"/>
      <c r="J360" s="67"/>
      <c r="K360" s="67">
        <f t="shared" si="212"/>
        <v>0</v>
      </c>
      <c r="L360" s="56"/>
      <c r="M360" s="13"/>
      <c r="N360" s="13"/>
      <c r="O360" s="13"/>
      <c r="P360" s="13"/>
      <c r="Q360" s="13"/>
    </row>
    <row r="361" spans="1:17" ht="51" customHeight="1" x14ac:dyDescent="0.25">
      <c r="A361" s="32" t="s">
        <v>200</v>
      </c>
      <c r="B361" s="40">
        <v>909</v>
      </c>
      <c r="C361" s="67">
        <f t="shared" si="210"/>
        <v>1479336.25</v>
      </c>
      <c r="D361" s="67"/>
      <c r="E361" s="67"/>
      <c r="F361" s="67">
        <v>1479336.25</v>
      </c>
      <c r="G361" s="67">
        <f t="shared" si="211"/>
        <v>87859</v>
      </c>
      <c r="H361" s="67"/>
      <c r="I361" s="67"/>
      <c r="J361" s="67">
        <v>87859</v>
      </c>
      <c r="K361" s="67">
        <f t="shared" si="212"/>
        <v>1391477.25</v>
      </c>
      <c r="L361" s="55">
        <f t="shared" ref="L361" si="218">G361/C361*100</f>
        <v>5.9390824770230566</v>
      </c>
      <c r="M361" s="13"/>
      <c r="N361" s="13"/>
      <c r="O361" s="13"/>
      <c r="P361" s="13"/>
      <c r="Q361" s="13"/>
    </row>
    <row r="362" spans="1:17" ht="63" customHeight="1" x14ac:dyDescent="0.25">
      <c r="A362" s="38" t="s">
        <v>265</v>
      </c>
      <c r="B362" s="30" t="s">
        <v>36</v>
      </c>
      <c r="C362" s="67">
        <f t="shared" si="210"/>
        <v>402200</v>
      </c>
      <c r="D362" s="67">
        <f>D364</f>
        <v>0</v>
      </c>
      <c r="E362" s="67">
        <f t="shared" ref="E362:F362" si="219">E364</f>
        <v>0</v>
      </c>
      <c r="F362" s="67">
        <f t="shared" si="219"/>
        <v>402200</v>
      </c>
      <c r="G362" s="67">
        <f t="shared" si="211"/>
        <v>0</v>
      </c>
      <c r="H362" s="67">
        <f>H364</f>
        <v>0</v>
      </c>
      <c r="I362" s="67">
        <f t="shared" ref="I362:J362" si="220">I364</f>
        <v>0</v>
      </c>
      <c r="J362" s="67">
        <f t="shared" si="220"/>
        <v>0</v>
      </c>
      <c r="K362" s="67">
        <f t="shared" si="212"/>
        <v>402200</v>
      </c>
      <c r="L362" s="55"/>
      <c r="M362" s="13"/>
      <c r="N362" s="13"/>
      <c r="O362" s="13"/>
      <c r="P362" s="13"/>
      <c r="Q362" s="13"/>
    </row>
    <row r="363" spans="1:17" ht="28.2" x14ac:dyDescent="0.25">
      <c r="A363" s="42" t="s">
        <v>23</v>
      </c>
      <c r="B363" s="40"/>
      <c r="C363" s="67">
        <f t="shared" si="210"/>
        <v>0</v>
      </c>
      <c r="D363" s="67"/>
      <c r="E363" s="67"/>
      <c r="F363" s="67"/>
      <c r="G363" s="67">
        <f t="shared" si="211"/>
        <v>0</v>
      </c>
      <c r="H363" s="67"/>
      <c r="I363" s="67"/>
      <c r="J363" s="67"/>
      <c r="K363" s="67">
        <f t="shared" si="212"/>
        <v>0</v>
      </c>
      <c r="L363" s="55"/>
      <c r="M363" s="13"/>
      <c r="N363" s="13"/>
      <c r="O363" s="13"/>
      <c r="P363" s="13"/>
      <c r="Q363" s="13"/>
    </row>
    <row r="364" spans="1:17" ht="51" customHeight="1" x14ac:dyDescent="0.25">
      <c r="A364" s="32" t="s">
        <v>266</v>
      </c>
      <c r="B364" s="40">
        <v>909</v>
      </c>
      <c r="C364" s="67">
        <f t="shared" si="210"/>
        <v>402200</v>
      </c>
      <c r="D364" s="67"/>
      <c r="E364" s="67"/>
      <c r="F364" s="67">
        <v>402200</v>
      </c>
      <c r="G364" s="67">
        <f t="shared" si="211"/>
        <v>0</v>
      </c>
      <c r="H364" s="67"/>
      <c r="I364" s="67"/>
      <c r="J364" s="67"/>
      <c r="K364" s="67">
        <f t="shared" si="212"/>
        <v>402200</v>
      </c>
      <c r="L364" s="55"/>
      <c r="M364" s="13"/>
      <c r="N364" s="13"/>
      <c r="O364" s="13"/>
      <c r="P364" s="13"/>
      <c r="Q364" s="13"/>
    </row>
    <row r="365" spans="1:17" s="4" customFormat="1" ht="61.2" customHeight="1" x14ac:dyDescent="0.3">
      <c r="A365" s="22" t="s">
        <v>32</v>
      </c>
      <c r="B365" s="9"/>
      <c r="C365" s="65">
        <f t="shared" ref="C365:J365" si="221">C9+C15+C135+C193+C205</f>
        <v>4034197691.52</v>
      </c>
      <c r="D365" s="65">
        <f t="shared" si="221"/>
        <v>2793939486</v>
      </c>
      <c r="E365" s="65">
        <f t="shared" si="221"/>
        <v>684948763.46000004</v>
      </c>
      <c r="F365" s="65">
        <f t="shared" si="221"/>
        <v>555309442.05999994</v>
      </c>
      <c r="G365" s="65">
        <f>G9+G15+G135+G193+G205</f>
        <v>3742677682.3200006</v>
      </c>
      <c r="H365" s="65">
        <f t="shared" si="221"/>
        <v>2677418840.6599998</v>
      </c>
      <c r="I365" s="65">
        <f t="shared" si="221"/>
        <v>618065062.20000005</v>
      </c>
      <c r="J365" s="65">
        <f t="shared" si="221"/>
        <v>447193779.46000004</v>
      </c>
      <c r="K365" s="65">
        <f t="shared" si="212"/>
        <v>291520009.19999933</v>
      </c>
      <c r="L365" s="60">
        <f t="shared" si="188"/>
        <v>92.773779782463734</v>
      </c>
    </row>
    <row r="366" spans="1:17" ht="43.8" customHeight="1" x14ac:dyDescent="0.5">
      <c r="A366" s="10"/>
      <c r="B366" s="10"/>
      <c r="C366" s="31"/>
      <c r="D366" s="10"/>
      <c r="E366" s="10"/>
      <c r="F366" s="35"/>
      <c r="G366" s="35"/>
      <c r="H366" s="114"/>
      <c r="I366" s="114"/>
      <c r="J366" s="114"/>
      <c r="K366" s="10"/>
      <c r="L366" s="10"/>
    </row>
    <row r="367" spans="1:17" ht="132" customHeight="1" x14ac:dyDescent="0.5">
      <c r="A367" s="10"/>
      <c r="B367" s="10"/>
      <c r="C367" s="53"/>
      <c r="D367" s="10"/>
      <c r="E367" s="10"/>
      <c r="F367" s="10"/>
      <c r="G367" s="114"/>
      <c r="H367" s="114"/>
      <c r="I367" s="114"/>
      <c r="J367" s="114"/>
      <c r="K367" s="10"/>
      <c r="L367" s="10"/>
    </row>
    <row r="368" spans="1:17" ht="24.75" customHeight="1" x14ac:dyDescent="0.35">
      <c r="A368" s="11"/>
      <c r="B368" s="10"/>
      <c r="C368" s="146" t="s">
        <v>1</v>
      </c>
      <c r="D368" s="146" t="s">
        <v>19</v>
      </c>
      <c r="E368" s="146" t="s">
        <v>18</v>
      </c>
      <c r="F368" s="148" t="s">
        <v>20</v>
      </c>
      <c r="G368" s="149"/>
      <c r="H368" s="10"/>
      <c r="I368" s="10"/>
      <c r="J368" s="10"/>
      <c r="K368" s="10"/>
      <c r="L368" s="10"/>
    </row>
    <row r="369" spans="1:12" ht="23.25" customHeight="1" x14ac:dyDescent="0.25">
      <c r="A369" s="10"/>
      <c r="B369" s="10"/>
      <c r="C369" s="147"/>
      <c r="D369" s="147"/>
      <c r="E369" s="147"/>
      <c r="F369" s="61" t="s">
        <v>21</v>
      </c>
      <c r="G369" s="61" t="s">
        <v>22</v>
      </c>
      <c r="H369" s="10"/>
      <c r="I369" s="10"/>
      <c r="J369" s="10"/>
      <c r="K369" s="10"/>
      <c r="L369" s="10"/>
    </row>
    <row r="370" spans="1:12" ht="28.8" customHeight="1" x14ac:dyDescent="0.45">
      <c r="A370" s="10"/>
      <c r="B370" s="12"/>
      <c r="C370" s="62"/>
      <c r="D370" s="71">
        <f>C365</f>
        <v>4034197691.52</v>
      </c>
      <c r="E370" s="71">
        <f>G365</f>
        <v>3742677682.3200006</v>
      </c>
      <c r="F370" s="71">
        <f>D370-E370</f>
        <v>291520009.19999933</v>
      </c>
      <c r="G370" s="63">
        <f>E370/D370*100</f>
        <v>92.773779782463734</v>
      </c>
      <c r="H370" s="10"/>
      <c r="I370" s="10"/>
      <c r="J370" s="10"/>
      <c r="K370" s="10"/>
      <c r="L370" s="10"/>
    </row>
    <row r="371" spans="1:12" ht="18" customHeight="1" x14ac:dyDescent="0.45">
      <c r="A371" s="10"/>
      <c r="B371" s="10"/>
      <c r="C371" s="62" t="s">
        <v>23</v>
      </c>
      <c r="D371" s="71"/>
      <c r="E371" s="71"/>
      <c r="F371" s="71"/>
      <c r="G371" s="63"/>
      <c r="H371" s="10"/>
      <c r="I371" s="10"/>
      <c r="J371" s="10"/>
      <c r="K371" s="10"/>
      <c r="L371" s="10"/>
    </row>
    <row r="372" spans="1:12" ht="30.6" customHeight="1" x14ac:dyDescent="0.45">
      <c r="A372" s="10"/>
      <c r="B372" s="10"/>
      <c r="C372" s="64" t="s">
        <v>3</v>
      </c>
      <c r="D372" s="72">
        <f>D365</f>
        <v>2793939486</v>
      </c>
      <c r="E372" s="71">
        <f>H365</f>
        <v>2677418840.6599998</v>
      </c>
      <c r="F372" s="71">
        <f t="shared" ref="F372:F374" si="222">D372-E372</f>
        <v>116520645.34000015</v>
      </c>
      <c r="G372" s="63">
        <f>E372/D372*100</f>
        <v>95.829521508111853</v>
      </c>
      <c r="H372" s="10"/>
      <c r="I372" s="10"/>
      <c r="J372" s="10"/>
      <c r="K372" s="10"/>
      <c r="L372" s="10"/>
    </row>
    <row r="373" spans="1:12" ht="30" customHeight="1" x14ac:dyDescent="0.45">
      <c r="A373" s="10"/>
      <c r="B373" s="10"/>
      <c r="C373" s="64" t="s">
        <v>4</v>
      </c>
      <c r="D373" s="72">
        <f>E365</f>
        <v>684948763.46000004</v>
      </c>
      <c r="E373" s="71">
        <f>I365</f>
        <v>618065062.20000005</v>
      </c>
      <c r="F373" s="71">
        <f t="shared" si="222"/>
        <v>66883701.25999999</v>
      </c>
      <c r="G373" s="63">
        <f>E373/D373*100</f>
        <v>90.23522563612805</v>
      </c>
      <c r="H373" s="10"/>
      <c r="I373" s="10"/>
      <c r="J373" s="10"/>
      <c r="K373" s="10"/>
      <c r="L373" s="10"/>
    </row>
    <row r="374" spans="1:12" ht="30" customHeight="1" x14ac:dyDescent="0.45">
      <c r="B374" s="10"/>
      <c r="C374" s="64" t="s">
        <v>5</v>
      </c>
      <c r="D374" s="72">
        <f>F365</f>
        <v>555309442.05999994</v>
      </c>
      <c r="E374" s="71">
        <f>J365</f>
        <v>447193779.46000004</v>
      </c>
      <c r="F374" s="71">
        <f t="shared" si="222"/>
        <v>108115662.5999999</v>
      </c>
      <c r="G374" s="63">
        <f>E374/D374*100</f>
        <v>80.530555684605446</v>
      </c>
      <c r="H374" s="10"/>
      <c r="I374" s="10"/>
      <c r="J374" s="10"/>
      <c r="K374" s="10"/>
      <c r="L374" s="10"/>
    </row>
    <row r="375" spans="1:12" ht="17.399999999999999" x14ac:dyDescent="0.3">
      <c r="A375" s="5"/>
      <c r="F375" s="145"/>
      <c r="G375" s="145"/>
    </row>
    <row r="376" spans="1:12" ht="34.200000000000003" customHeight="1" x14ac:dyDescent="0.5">
      <c r="A376" s="100" t="s">
        <v>10</v>
      </c>
      <c r="B376" s="100"/>
      <c r="C376" s="100"/>
      <c r="D376" s="100"/>
      <c r="E376" s="100"/>
      <c r="F376" s="101" t="s">
        <v>57</v>
      </c>
      <c r="G376" s="117"/>
    </row>
    <row r="377" spans="1:12" ht="24.6" customHeight="1" x14ac:dyDescent="0.45">
      <c r="A377" s="10"/>
      <c r="B377" s="10"/>
      <c r="C377" s="10"/>
      <c r="D377" s="10"/>
      <c r="E377" s="10"/>
      <c r="F377" s="35"/>
      <c r="G377" s="6"/>
    </row>
    <row r="378" spans="1:12" ht="34.799999999999997" customHeight="1" x14ac:dyDescent="0.4">
      <c r="A378" s="34" t="s">
        <v>33</v>
      </c>
      <c r="F378" s="103"/>
    </row>
    <row r="380" spans="1:12" ht="22.8" x14ac:dyDescent="0.4">
      <c r="A380" s="105" t="s">
        <v>1</v>
      </c>
      <c r="B380" s="104"/>
      <c r="C380" s="108">
        <f>D380+E380+F380</f>
        <v>4034197691.52</v>
      </c>
      <c r="D380" s="108">
        <f>D382+D383+D384</f>
        <v>2793939486</v>
      </c>
      <c r="E380" s="108">
        <f t="shared" ref="E380:J380" si="223">E382+E383+E384</f>
        <v>684948763.46000004</v>
      </c>
      <c r="F380" s="109">
        <f t="shared" si="223"/>
        <v>555309442.05999994</v>
      </c>
      <c r="G380" s="108">
        <f>H380+I380+J380</f>
        <v>3742677682.3200006</v>
      </c>
      <c r="H380" s="108">
        <f t="shared" si="223"/>
        <v>2677418840.6600003</v>
      </c>
      <c r="I380" s="108">
        <f t="shared" si="223"/>
        <v>618065062.20000005</v>
      </c>
      <c r="J380" s="108">
        <f t="shared" si="223"/>
        <v>447193779.46000004</v>
      </c>
    </row>
    <row r="381" spans="1:12" ht="28.2" x14ac:dyDescent="0.5">
      <c r="A381" s="106" t="s">
        <v>23</v>
      </c>
      <c r="B381" s="104"/>
      <c r="C381" s="108">
        <f>C382+C383+C384</f>
        <v>4034197691.52</v>
      </c>
      <c r="D381" s="108"/>
      <c r="E381" s="108"/>
      <c r="F381" s="109"/>
      <c r="G381" s="108">
        <f>G382+G383+G384</f>
        <v>3742677682.3200006</v>
      </c>
      <c r="H381" s="108"/>
      <c r="I381" s="108"/>
      <c r="J381" s="108"/>
    </row>
    <row r="382" spans="1:12" ht="22.8" x14ac:dyDescent="0.4">
      <c r="A382" s="105" t="s">
        <v>278</v>
      </c>
      <c r="B382" s="104"/>
      <c r="C382" s="108">
        <f>D382+E382+F382</f>
        <v>1135497992.9400001</v>
      </c>
      <c r="D382" s="108">
        <f>D17+D26+D34+D39+D44+D48+D52+D58+D61+D64+D68+D71+D74+D77+D81+D85+D89+D115+D122+D153+D156+D164+D167+D170+D173+D176+D179+D183+D195+D202</f>
        <v>790167508</v>
      </c>
      <c r="E382" s="108">
        <f>E17+E26+E34+E39+E44+E48+E52+E58+E61+E64+E68+E71+E74+E77+E81+E85+E89+E115+E122+E153+E156+E164+E167+E170+E173+E176+E179+E183+E195+E202</f>
        <v>207732609.81</v>
      </c>
      <c r="F382" s="109">
        <f>F17+F26+F34+F39+F44+F48+F52+F58+F61+F64+F68+F71+F74+F77+F81+F85+F89+F115+F119+F122+F153+F156+F164+F167+F170+F173+F176+F179+F183+F195+F202-F124</f>
        <v>137597875.13</v>
      </c>
      <c r="G382" s="108">
        <f>H382+I382+J382</f>
        <v>1062031277.4900001</v>
      </c>
      <c r="H382" s="108">
        <f>H17+H26+H34+H39+H44+H48+H52+H58+H61+H64+H68+H71+H74+H77+H81+H85+H89+H115+H122+H153+H156+H164+H167+H170+H173+H176+H179+H183+H195+H202</f>
        <v>773981597.38000011</v>
      </c>
      <c r="I382" s="108">
        <f>I17+I26+I34+I39+I44+I48+I52+I58+I61+I64+I68+I71+I74+I77+I81+I85+I89+I115+I122+I153+I156+I164+I167+I170+I173+I176+I179+I183+I195+I202</f>
        <v>183900176.08000004</v>
      </c>
      <c r="J382" s="108">
        <f>J17+J26+J34+J39+J44+J48+J52+J58+J61+J64+J68+J71+J74+J77+J81+J85+J89+J115+J119+J122+J153+J156+J164+J167+J170+J173+J176+J179+J183+J195+J202-J124</f>
        <v>104149504.03000002</v>
      </c>
    </row>
    <row r="383" spans="1:12" ht="22.8" x14ac:dyDescent="0.4">
      <c r="A383" s="105" t="s">
        <v>124</v>
      </c>
      <c r="B383" s="104"/>
      <c r="C383" s="108">
        <f t="shared" ref="C383" si="224">D383+E383+F383</f>
        <v>2800045353.8099999</v>
      </c>
      <c r="D383" s="108">
        <f>D55+D97+D103+D149+D159+D187+D190+D109+D207+D215+D223+D236+D249+D263+D276+D289+D302+D315+D329+D335+D338+D342+D353+D359+D362</f>
        <v>2003771978</v>
      </c>
      <c r="E383" s="108">
        <f>E55+E97+E103+E149+E159+E187+E190+E109+E212+E220+E227+E231+E234+E240+E244+E247+E254+E258+E261+E267+E271+E274+E280+E284+E287+E293+E297+E300+E306+E310+E313+E320+E324+E327+E333+E347+E350+E357</f>
        <v>427888981.27000004</v>
      </c>
      <c r="F383" s="109">
        <f>F11+F55+F97+F103+F149+F159+F187+F190+F109+F124+F137+F140+F209+F210+F211+F217+F218+F219+F225+F226+F230+F233+F238+F239+F243+F246+F251+F252+F253+F257+F260+F265+F266+F270+F273+F278+F279+F283+F286+F291+F292+F296+F299+F304+F305+F309+F312+F317+F318+F319+F323+F326+F331+F332+F335+F338+F344+F345+F346+F355+F349+F356+F359+F362</f>
        <v>368384394.53999996</v>
      </c>
      <c r="G383" s="108">
        <f>H383+I383+J383</f>
        <v>2602021017.8100004</v>
      </c>
      <c r="H383" s="108">
        <f>H55+H97+H103+H149+H159+H187+H190+H109+H207+H215+H223+H236+H249+H263+H276+H289+H302+H315+H329+H335+H338+H342+H353+H359+H362</f>
        <v>1903437243.2800002</v>
      </c>
      <c r="I383" s="108">
        <f>I55+I97+I103+I149+I159+I187+I190+I109+I212+I220+I227+I231+I234+I240+I244+I247+I254+I258+I261+I267+I271+I274+I280+I284+I287+I293+I297+I300+I306+I310+I313+I320+I324+I327+I333+I347+I350+I357</f>
        <v>394852192.63000005</v>
      </c>
      <c r="J383" s="109">
        <f>J11+J55+J97+J103+J149+J159+J187+J190+J109+J124+J137+J140+J209+J210+J211+J217+J218+J219+J225+J226+J230+J233+J238+J239+J243+J246+J251+J252+J253+J257+J260+J265+J266+J270+J273+J278+J279+J283+J286+J291+J292+J296+J299+J304+J305+J309+J312+J317+J318+J319+J323+J326+J331+J332+J335+J338+J344+J345+J346+J355+J349+J356+J359+J362</f>
        <v>303731581.90000004</v>
      </c>
    </row>
    <row r="384" spans="1:12" ht="22.8" x14ac:dyDescent="0.4">
      <c r="A384" s="105" t="s">
        <v>279</v>
      </c>
      <c r="B384" s="104"/>
      <c r="C384" s="108">
        <f>D384+E384+F384</f>
        <v>98654344.769999996</v>
      </c>
      <c r="D384" s="108"/>
      <c r="E384" s="108">
        <f>E214+E222+E229+E242+E256+E269+E282+E295+E308+E322+E352</f>
        <v>49327172.379999995</v>
      </c>
      <c r="F384" s="108">
        <f>F213+F221+F228+F241+F255+F268+F281+F294+F307+F321+F351</f>
        <v>49327172.390000001</v>
      </c>
      <c r="G384" s="108">
        <f t="shared" ref="G384:G395" si="225">H384+I384+J384</f>
        <v>78625387.020000011</v>
      </c>
      <c r="H384" s="108"/>
      <c r="I384" s="108">
        <f>I214+I222+I229+I242+I256+I269+I282+I295+I308+I322+I352</f>
        <v>39312693.490000002</v>
      </c>
      <c r="J384" s="108">
        <f>J213+J221+J228+J241+J255+J268+J281+J294+J307+J321+J351</f>
        <v>39312693.530000001</v>
      </c>
    </row>
    <row r="385" spans="2:11" ht="39.6" customHeight="1" x14ac:dyDescent="0.5">
      <c r="B385" s="110"/>
      <c r="C385" s="111"/>
      <c r="D385" s="112"/>
      <c r="E385" s="112"/>
      <c r="F385" s="112">
        <f>F365-F380</f>
        <v>0</v>
      </c>
      <c r="G385" s="113"/>
      <c r="H385" s="112"/>
      <c r="I385" s="112"/>
      <c r="J385" s="112"/>
      <c r="K385" s="3"/>
    </row>
    <row r="386" spans="2:11" ht="28.2" x14ac:dyDescent="0.5">
      <c r="B386" s="110"/>
      <c r="C386" s="111"/>
      <c r="D386" s="112"/>
      <c r="E386" s="112"/>
      <c r="F386" s="112"/>
      <c r="G386" s="113"/>
      <c r="H386" s="112"/>
      <c r="I386" s="112"/>
      <c r="J386" s="112"/>
      <c r="K386" s="3"/>
    </row>
    <row r="387" spans="2:11" ht="28.2" x14ac:dyDescent="0.5">
      <c r="B387" s="110"/>
      <c r="C387" s="111"/>
      <c r="D387" s="112"/>
      <c r="E387" s="112"/>
      <c r="F387" s="112"/>
      <c r="G387" s="113"/>
      <c r="H387" s="112"/>
      <c r="I387" s="112"/>
      <c r="J387" s="112"/>
      <c r="K387" s="3"/>
    </row>
    <row r="388" spans="2:11" ht="28.2" x14ac:dyDescent="0.5">
      <c r="B388" s="110"/>
      <c r="C388" s="111"/>
      <c r="D388" s="112"/>
      <c r="E388" s="112"/>
      <c r="F388" s="112"/>
      <c r="G388" s="113"/>
      <c r="H388" s="112"/>
      <c r="I388" s="112"/>
      <c r="J388" s="112"/>
      <c r="K388" s="3"/>
    </row>
    <row r="389" spans="2:11" ht="28.2" x14ac:dyDescent="0.5">
      <c r="B389" s="110"/>
      <c r="C389" s="111"/>
      <c r="D389" s="112"/>
      <c r="E389" s="112"/>
      <c r="F389" s="112"/>
      <c r="G389" s="113"/>
      <c r="H389" s="112"/>
      <c r="I389" s="112"/>
      <c r="J389" s="112"/>
      <c r="K389" s="3"/>
    </row>
    <row r="390" spans="2:11" ht="28.2" x14ac:dyDescent="0.5">
      <c r="B390" s="110"/>
      <c r="C390" s="111"/>
      <c r="D390" s="112"/>
      <c r="E390" s="112"/>
      <c r="F390" s="112"/>
      <c r="G390" s="113"/>
      <c r="H390" s="112"/>
      <c r="I390" s="112"/>
      <c r="J390" s="112"/>
      <c r="K390" s="3"/>
    </row>
    <row r="391" spans="2:11" ht="28.2" x14ac:dyDescent="0.5">
      <c r="B391" s="110"/>
      <c r="C391" s="111"/>
      <c r="D391" s="110"/>
      <c r="E391" s="110"/>
      <c r="F391" s="110"/>
      <c r="G391" s="113"/>
      <c r="H391" s="110"/>
      <c r="I391" s="110"/>
      <c r="J391" s="110"/>
      <c r="K391" s="3"/>
    </row>
    <row r="392" spans="2:11" ht="28.2" x14ac:dyDescent="0.5">
      <c r="B392" s="110"/>
      <c r="C392" s="111">
        <f t="shared" ref="C392:C395" si="226">D392+E392+F392</f>
        <v>0</v>
      </c>
      <c r="D392" s="110"/>
      <c r="E392" s="110"/>
      <c r="F392" s="110"/>
      <c r="G392" s="113">
        <f t="shared" si="225"/>
        <v>0</v>
      </c>
      <c r="H392" s="110"/>
      <c r="I392" s="110"/>
      <c r="J392" s="110"/>
      <c r="K392" s="3"/>
    </row>
    <row r="393" spans="2:11" ht="28.2" x14ac:dyDescent="0.5">
      <c r="B393" s="110"/>
      <c r="C393" s="111">
        <f t="shared" si="226"/>
        <v>0</v>
      </c>
      <c r="D393" s="110"/>
      <c r="E393" s="110"/>
      <c r="F393" s="110"/>
      <c r="G393" s="113">
        <f t="shared" si="225"/>
        <v>0</v>
      </c>
      <c r="H393" s="110"/>
      <c r="I393" s="110"/>
      <c r="J393" s="110"/>
      <c r="K393" s="3"/>
    </row>
    <row r="394" spans="2:11" ht="28.2" x14ac:dyDescent="0.5">
      <c r="B394" s="110"/>
      <c r="C394" s="111">
        <f t="shared" si="226"/>
        <v>0</v>
      </c>
      <c r="D394" s="110"/>
      <c r="E394" s="110"/>
      <c r="F394" s="110"/>
      <c r="G394" s="113">
        <f t="shared" si="225"/>
        <v>0</v>
      </c>
      <c r="H394" s="110"/>
      <c r="I394" s="110"/>
      <c r="J394" s="110"/>
      <c r="K394" s="3"/>
    </row>
    <row r="395" spans="2:11" ht="28.2" x14ac:dyDescent="0.5">
      <c r="B395" s="110"/>
      <c r="C395" s="111">
        <f t="shared" si="226"/>
        <v>0</v>
      </c>
      <c r="D395" s="110"/>
      <c r="E395" s="110"/>
      <c r="F395" s="110"/>
      <c r="G395" s="113">
        <f t="shared" si="225"/>
        <v>0</v>
      </c>
      <c r="H395" s="110"/>
      <c r="I395" s="110"/>
      <c r="J395" s="110"/>
      <c r="K395" s="3"/>
    </row>
    <row r="396" spans="2:11" ht="24.6" x14ac:dyDescent="0.4">
      <c r="B396" s="110"/>
      <c r="C396" s="110"/>
      <c r="D396" s="110"/>
      <c r="E396" s="110"/>
      <c r="F396" s="110"/>
      <c r="G396" s="110"/>
      <c r="H396" s="110"/>
      <c r="I396" s="110"/>
      <c r="J396" s="110"/>
      <c r="K396" s="3"/>
    </row>
    <row r="397" spans="2:11" ht="24.6" x14ac:dyDescent="0.4">
      <c r="B397" s="110"/>
      <c r="C397" s="110"/>
      <c r="D397" s="110"/>
      <c r="E397" s="110"/>
      <c r="F397" s="110"/>
      <c r="G397" s="110"/>
      <c r="H397" s="110"/>
      <c r="I397" s="110"/>
      <c r="J397" s="110"/>
      <c r="K397" s="3"/>
    </row>
    <row r="398" spans="2:11" ht="24.6" x14ac:dyDescent="0.4">
      <c r="B398" s="110"/>
      <c r="C398" s="110"/>
      <c r="D398" s="110"/>
      <c r="E398" s="110"/>
      <c r="F398" s="110"/>
      <c r="G398" s="110"/>
      <c r="H398" s="110"/>
      <c r="I398" s="110"/>
      <c r="J398" s="110"/>
      <c r="K398" s="3"/>
    </row>
    <row r="399" spans="2:11" ht="24.6" x14ac:dyDescent="0.4">
      <c r="B399" s="110"/>
      <c r="C399" s="110"/>
      <c r="D399" s="110"/>
      <c r="E399" s="110"/>
      <c r="F399" s="110"/>
      <c r="G399" s="110"/>
      <c r="H399" s="110"/>
      <c r="I399" s="110"/>
      <c r="J399" s="110"/>
      <c r="K399" s="3"/>
    </row>
    <row r="400" spans="2:11" ht="24.6" x14ac:dyDescent="0.4">
      <c r="B400" s="110"/>
      <c r="C400" s="110"/>
      <c r="D400" s="110"/>
      <c r="E400" s="110"/>
      <c r="F400" s="110"/>
      <c r="G400" s="110"/>
      <c r="H400" s="110"/>
      <c r="I400" s="110"/>
      <c r="J400" s="110"/>
      <c r="K400" s="3"/>
    </row>
    <row r="401" spans="2:10" ht="24.6" x14ac:dyDescent="0.4">
      <c r="B401" s="107"/>
      <c r="C401" s="107"/>
      <c r="D401" s="107"/>
      <c r="E401" s="107"/>
      <c r="F401" s="107"/>
      <c r="G401" s="107"/>
      <c r="H401" s="107"/>
      <c r="I401" s="107"/>
      <c r="J401" s="107"/>
    </row>
    <row r="402" spans="2:10" ht="24.6" x14ac:dyDescent="0.4">
      <c r="B402" s="107"/>
      <c r="C402" s="107"/>
      <c r="D402" s="107"/>
      <c r="E402" s="107"/>
      <c r="F402" s="107"/>
      <c r="G402" s="107"/>
      <c r="H402" s="107"/>
      <c r="I402" s="107"/>
      <c r="J402" s="107"/>
    </row>
    <row r="403" spans="2:10" ht="24.6" x14ac:dyDescent="0.4">
      <c r="B403" s="107"/>
      <c r="C403" s="107"/>
      <c r="D403" s="107"/>
      <c r="E403" s="107"/>
      <c r="F403" s="107"/>
      <c r="G403" s="107"/>
      <c r="H403" s="107"/>
      <c r="I403" s="107"/>
      <c r="J403" s="107"/>
    </row>
    <row r="404" spans="2:10" ht="24.6" x14ac:dyDescent="0.4">
      <c r="B404" s="107"/>
      <c r="C404" s="107"/>
      <c r="D404" s="107"/>
      <c r="E404" s="107"/>
      <c r="F404" s="107"/>
      <c r="G404" s="107"/>
      <c r="H404" s="107"/>
      <c r="I404" s="107"/>
      <c r="J404" s="107"/>
    </row>
    <row r="405" spans="2:10" ht="24.6" x14ac:dyDescent="0.4">
      <c r="B405" s="107"/>
      <c r="C405" s="107"/>
      <c r="D405" s="107"/>
      <c r="E405" s="107"/>
      <c r="F405" s="107"/>
      <c r="G405" s="107"/>
      <c r="H405" s="107"/>
      <c r="I405" s="107"/>
      <c r="J405" s="107"/>
    </row>
    <row r="406" spans="2:10" ht="24.6" x14ac:dyDescent="0.4">
      <c r="B406" s="107"/>
      <c r="C406" s="107"/>
      <c r="D406" s="107"/>
      <c r="E406" s="107"/>
      <c r="F406" s="107"/>
      <c r="G406" s="107"/>
      <c r="H406" s="107"/>
      <c r="I406" s="107"/>
      <c r="J406" s="107"/>
    </row>
  </sheetData>
  <mergeCells count="20">
    <mergeCell ref="A1:L1"/>
    <mergeCell ref="A2:L2"/>
    <mergeCell ref="A4:L4"/>
    <mergeCell ref="A5:A7"/>
    <mergeCell ref="B5:B7"/>
    <mergeCell ref="C5:F5"/>
    <mergeCell ref="G5:J5"/>
    <mergeCell ref="K5:K7"/>
    <mergeCell ref="L5:L7"/>
    <mergeCell ref="C6:C7"/>
    <mergeCell ref="A151:A152"/>
    <mergeCell ref="C368:C369"/>
    <mergeCell ref="D368:D369"/>
    <mergeCell ref="E368:E369"/>
    <mergeCell ref="F368:G368"/>
    <mergeCell ref="F375:G375"/>
    <mergeCell ref="D6:F6"/>
    <mergeCell ref="G6:G7"/>
    <mergeCell ref="H6:J6"/>
    <mergeCell ref="B125:B134"/>
  </mergeCells>
  <pageMargins left="0.23622047244094491" right="0.23622047244094491" top="0.74803149606299213" bottom="0.74803149606299213" header="0.31496062992125984" footer="0.31496062992125984"/>
  <pageSetup paperSize="9" scale="40" fitToHeight="0" orientation="landscape" r:id="rId1"/>
  <headerFooter alignWithMargins="0">
    <oddHeader>&amp;R&amp;"Arial Cyr,полужирный"&amp;18Страница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6"/>
  <sheetViews>
    <sheetView showZeros="0" view="pageBreakPreview" topLeftCell="A352" zoomScale="55" zoomScaleNormal="40" zoomScaleSheetLayoutView="55" workbookViewId="0">
      <selection activeCell="J365" sqref="J365"/>
    </sheetView>
  </sheetViews>
  <sheetFormatPr defaultColWidth="9.21875" defaultRowHeight="13.2" x14ac:dyDescent="0.25"/>
  <cols>
    <col min="1" max="1" width="76.5546875" style="1" customWidth="1"/>
    <col min="2" max="2" width="13.77734375" style="1" customWidth="1"/>
    <col min="3" max="3" width="30.21875" style="1" customWidth="1"/>
    <col min="4" max="4" width="29.88671875" style="1" customWidth="1"/>
    <col min="5" max="5" width="27" style="1" customWidth="1"/>
    <col min="6" max="6" width="26.88671875" style="1" customWidth="1"/>
    <col min="7" max="7" width="30.88671875" style="1" customWidth="1"/>
    <col min="8" max="8" width="30.33203125" style="1" customWidth="1"/>
    <col min="9" max="9" width="27" style="1" customWidth="1"/>
    <col min="10" max="10" width="27.33203125" style="1" customWidth="1"/>
    <col min="11" max="11" width="31.21875" style="1" customWidth="1"/>
    <col min="12" max="12" width="11.5546875" style="1" customWidth="1"/>
    <col min="13" max="13" width="3.5546875" style="1" customWidth="1"/>
    <col min="14" max="14" width="4.5546875" style="1" customWidth="1"/>
    <col min="15" max="16384" width="9.21875" style="1"/>
  </cols>
  <sheetData>
    <row r="1" spans="1:28" ht="24.6" customHeight="1" x14ac:dyDescent="0.25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28" ht="37.5" customHeight="1" x14ac:dyDescent="0.25">
      <c r="A2" s="126" t="s">
        <v>316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28" ht="39.6" customHeight="1" x14ac:dyDescent="0.25">
      <c r="A3" s="48"/>
      <c r="B3" s="48"/>
      <c r="C3" s="48"/>
      <c r="D3" s="48"/>
      <c r="E3" s="48"/>
      <c r="F3" s="48"/>
      <c r="G3" s="49"/>
      <c r="H3" s="49"/>
      <c r="I3" s="49"/>
      <c r="J3" s="49"/>
      <c r="K3" s="49"/>
      <c r="L3" s="7"/>
      <c r="M3" s="2"/>
      <c r="N3" s="2"/>
    </row>
    <row r="4" spans="1:28" ht="27" customHeight="1" x14ac:dyDescent="0.45">
      <c r="A4" s="127" t="s">
        <v>85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36" customHeight="1" x14ac:dyDescent="0.25">
      <c r="A5" s="128" t="s">
        <v>9</v>
      </c>
      <c r="B5" s="129" t="s">
        <v>12</v>
      </c>
      <c r="C5" s="132" t="s">
        <v>125</v>
      </c>
      <c r="D5" s="132"/>
      <c r="E5" s="132"/>
      <c r="F5" s="132"/>
      <c r="G5" s="133" t="s">
        <v>317</v>
      </c>
      <c r="H5" s="134"/>
      <c r="I5" s="134"/>
      <c r="J5" s="135"/>
      <c r="K5" s="136" t="s">
        <v>31</v>
      </c>
      <c r="L5" s="139" t="s">
        <v>27</v>
      </c>
    </row>
    <row r="6" spans="1:28" ht="25.5" customHeight="1" x14ac:dyDescent="0.25">
      <c r="A6" s="128"/>
      <c r="B6" s="130"/>
      <c r="C6" s="132" t="s">
        <v>1</v>
      </c>
      <c r="D6" s="132" t="s">
        <v>2</v>
      </c>
      <c r="E6" s="132"/>
      <c r="F6" s="132"/>
      <c r="G6" s="132" t="s">
        <v>1</v>
      </c>
      <c r="H6" s="142" t="s">
        <v>2</v>
      </c>
      <c r="I6" s="143"/>
      <c r="J6" s="144"/>
      <c r="K6" s="137"/>
      <c r="L6" s="140"/>
    </row>
    <row r="7" spans="1:28" ht="31.5" customHeight="1" x14ac:dyDescent="0.25">
      <c r="A7" s="128"/>
      <c r="B7" s="131"/>
      <c r="C7" s="132"/>
      <c r="D7" s="116" t="s">
        <v>3</v>
      </c>
      <c r="E7" s="116" t="s">
        <v>4</v>
      </c>
      <c r="F7" s="116" t="s">
        <v>5</v>
      </c>
      <c r="G7" s="132"/>
      <c r="H7" s="116" t="s">
        <v>3</v>
      </c>
      <c r="I7" s="116" t="s">
        <v>4</v>
      </c>
      <c r="J7" s="116" t="s">
        <v>5</v>
      </c>
      <c r="K7" s="138"/>
      <c r="L7" s="141"/>
    </row>
    <row r="8" spans="1:28" ht="24" customHeight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28" ht="37.799999999999997" customHeight="1" x14ac:dyDescent="0.25">
      <c r="A9" s="43" t="s">
        <v>120</v>
      </c>
      <c r="B9" s="44"/>
      <c r="C9" s="80">
        <f>C10</f>
        <v>5616.7669999999998</v>
      </c>
      <c r="D9" s="80">
        <f t="shared" ref="D9:J10" si="0">D10</f>
        <v>0</v>
      </c>
      <c r="E9" s="80">
        <f t="shared" si="0"/>
        <v>0</v>
      </c>
      <c r="F9" s="80">
        <f t="shared" si="0"/>
        <v>5616.7669999999998</v>
      </c>
      <c r="G9" s="80">
        <f t="shared" si="0"/>
        <v>4395.79</v>
      </c>
      <c r="H9" s="80">
        <f t="shared" si="0"/>
        <v>0</v>
      </c>
      <c r="I9" s="80">
        <f t="shared" si="0"/>
        <v>0</v>
      </c>
      <c r="J9" s="80">
        <f t="shared" si="0"/>
        <v>4395.79</v>
      </c>
      <c r="K9" s="80">
        <f>C9-G9</f>
        <v>1220.9769999999999</v>
      </c>
      <c r="L9" s="98">
        <f>G9/C9*100</f>
        <v>78.261925410115822</v>
      </c>
    </row>
    <row r="10" spans="1:28" ht="37.799999999999997" customHeight="1" x14ac:dyDescent="0.25">
      <c r="A10" s="97" t="s">
        <v>119</v>
      </c>
      <c r="B10" s="8"/>
      <c r="C10" s="81">
        <f>D10+E10+F10</f>
        <v>5616.7669999999998</v>
      </c>
      <c r="D10" s="81">
        <f>D11</f>
        <v>0</v>
      </c>
      <c r="E10" s="81">
        <f>E11</f>
        <v>0</v>
      </c>
      <c r="F10" s="81">
        <f>F11</f>
        <v>5616.7669999999998</v>
      </c>
      <c r="G10" s="81">
        <f>H10+I10+J10</f>
        <v>4395.79</v>
      </c>
      <c r="H10" s="81">
        <f t="shared" si="0"/>
        <v>0</v>
      </c>
      <c r="I10" s="81">
        <f t="shared" si="0"/>
        <v>0</v>
      </c>
      <c r="J10" s="81">
        <f t="shared" si="0"/>
        <v>4395.79</v>
      </c>
      <c r="K10" s="82">
        <f t="shared" ref="K10:K110" si="1">C10-G10</f>
        <v>1220.9769999999999</v>
      </c>
      <c r="L10" s="83">
        <f>G10/C10*100</f>
        <v>78.261925410115822</v>
      </c>
    </row>
    <row r="11" spans="1:28" ht="68.400000000000006" x14ac:dyDescent="0.25">
      <c r="A11" s="45" t="s">
        <v>121</v>
      </c>
      <c r="B11" s="24" t="s">
        <v>13</v>
      </c>
      <c r="C11" s="81">
        <f>D11+E11+F11</f>
        <v>5616.7669999999998</v>
      </c>
      <c r="D11" s="81">
        <f>D13+D14</f>
        <v>0</v>
      </c>
      <c r="E11" s="81">
        <f t="shared" ref="E11:F11" si="2">E13+E14</f>
        <v>0</v>
      </c>
      <c r="F11" s="83">
        <f t="shared" si="2"/>
        <v>5616.7669999999998</v>
      </c>
      <c r="G11" s="81">
        <f>H11+I11+J11</f>
        <v>4395.79</v>
      </c>
      <c r="H11" s="81">
        <f>H13+H14</f>
        <v>0</v>
      </c>
      <c r="I11" s="81">
        <f t="shared" ref="I11:J11" si="3">I13+I14</f>
        <v>0</v>
      </c>
      <c r="J11" s="83">
        <f t="shared" si="3"/>
        <v>4395.79</v>
      </c>
      <c r="K11" s="83">
        <f t="shared" si="1"/>
        <v>1220.9769999999999</v>
      </c>
      <c r="L11" s="83">
        <f>G11/C11*100</f>
        <v>78.261925410115822</v>
      </c>
    </row>
    <row r="12" spans="1:28" ht="24" customHeight="1" x14ac:dyDescent="0.25">
      <c r="A12" s="42" t="s">
        <v>23</v>
      </c>
      <c r="B12" s="8"/>
      <c r="C12" s="81">
        <f t="shared" ref="C12:C14" si="4">D12+E12+F12</f>
        <v>0</v>
      </c>
      <c r="D12" s="81"/>
      <c r="E12" s="81"/>
      <c r="F12" s="81"/>
      <c r="G12" s="81">
        <f t="shared" ref="G12:G14" si="5">H12+I12+J12</f>
        <v>0</v>
      </c>
      <c r="H12" s="81"/>
      <c r="I12" s="81"/>
      <c r="J12" s="81"/>
      <c r="K12" s="83">
        <f t="shared" si="1"/>
        <v>0</v>
      </c>
      <c r="L12" s="83"/>
    </row>
    <row r="13" spans="1:28" ht="44.4" x14ac:dyDescent="0.25">
      <c r="A13" s="76" t="s">
        <v>122</v>
      </c>
      <c r="B13" s="8">
        <v>909</v>
      </c>
      <c r="C13" s="81">
        <f t="shared" si="4"/>
        <v>254.49</v>
      </c>
      <c r="D13" s="81"/>
      <c r="E13" s="81"/>
      <c r="F13" s="81">
        <v>254.49</v>
      </c>
      <c r="G13" s="81">
        <f t="shared" si="5"/>
        <v>254.49</v>
      </c>
      <c r="H13" s="81"/>
      <c r="I13" s="83"/>
      <c r="J13" s="83">
        <v>254.49</v>
      </c>
      <c r="K13" s="83">
        <f t="shared" si="1"/>
        <v>0</v>
      </c>
      <c r="L13" s="83">
        <f t="shared" ref="L13:L14" si="6">G13/C13*100</f>
        <v>100</v>
      </c>
    </row>
    <row r="14" spans="1:28" ht="30.6" x14ac:dyDescent="0.25">
      <c r="A14" s="76" t="s">
        <v>123</v>
      </c>
      <c r="B14" s="8">
        <v>909</v>
      </c>
      <c r="C14" s="81">
        <f t="shared" si="4"/>
        <v>5362.277</v>
      </c>
      <c r="D14" s="81"/>
      <c r="E14" s="81"/>
      <c r="F14" s="81">
        <v>5362.277</v>
      </c>
      <c r="G14" s="81">
        <f t="shared" si="5"/>
        <v>4141.3</v>
      </c>
      <c r="H14" s="81"/>
      <c r="I14" s="83"/>
      <c r="J14" s="83">
        <v>4141.3</v>
      </c>
      <c r="K14" s="83">
        <f t="shared" si="1"/>
        <v>1220.9769999999999</v>
      </c>
      <c r="L14" s="83">
        <f t="shared" si="6"/>
        <v>77.230251253338835</v>
      </c>
    </row>
    <row r="15" spans="1:28" ht="36" customHeight="1" x14ac:dyDescent="0.25">
      <c r="A15" s="19" t="s">
        <v>7</v>
      </c>
      <c r="B15" s="25"/>
      <c r="C15" s="80">
        <f t="shared" ref="C15:J15" si="7">C16+C118</f>
        <v>1500892.23019</v>
      </c>
      <c r="D15" s="80">
        <f t="shared" si="7"/>
        <v>922148.18599999999</v>
      </c>
      <c r="E15" s="80">
        <f t="shared" si="7"/>
        <v>400465.17981000006</v>
      </c>
      <c r="F15" s="80">
        <f t="shared" si="7"/>
        <v>178278.86438000001</v>
      </c>
      <c r="G15" s="80">
        <f t="shared" si="7"/>
        <v>1349640.5661900002</v>
      </c>
      <c r="H15" s="80">
        <f t="shared" si="7"/>
        <v>836838.04738</v>
      </c>
      <c r="I15" s="80">
        <f t="shared" si="7"/>
        <v>369297.60239000001</v>
      </c>
      <c r="J15" s="80">
        <f t="shared" si="7"/>
        <v>143504.91641999999</v>
      </c>
      <c r="K15" s="80">
        <f t="shared" si="1"/>
        <v>151251.66399999987</v>
      </c>
      <c r="L15" s="99">
        <f>G15/C15*100</f>
        <v>89.922550003416788</v>
      </c>
    </row>
    <row r="16" spans="1:28" ht="40.200000000000003" customHeight="1" x14ac:dyDescent="0.25">
      <c r="A16" s="20" t="s">
        <v>15</v>
      </c>
      <c r="B16" s="26"/>
      <c r="C16" s="84">
        <f>D16+E16+F16</f>
        <v>958969.28338000004</v>
      </c>
      <c r="D16" s="84">
        <f>D17+D26+D34+D39+D44+D48+D52+D55+D58+D61+D64+D68+D71+D74+D77+D81+D85+D89+D97+D103+D109+D115</f>
        <v>422148.18599999999</v>
      </c>
      <c r="E16" s="84">
        <f>E17+E26+E34+E39+E44+E48+E52+E55+E58+E61+E64+E68+E71+E74+E77+E81+E85+E89+E97+E103+E109+E115</f>
        <v>384507.73300000007</v>
      </c>
      <c r="F16" s="84">
        <f>F17+F26+F34+F39+F44+F48+F52+F55+F58+F61+F64+F68+F71+F74+F77+F81+F85+F89+F97+F103+F109+F115</f>
        <v>152313.36438000001</v>
      </c>
      <c r="G16" s="82">
        <f>H16+I16+J16</f>
        <v>820284.21571000002</v>
      </c>
      <c r="H16" s="82">
        <f>H17+H26+H34+H39+H44+H48+H52+H55+H58+H61+H64+H68+H71+H74+H77+H81+H85+H89+H97+H103+H109+H115</f>
        <v>348111.17533999996</v>
      </c>
      <c r="I16" s="84">
        <f>I17+I26+I34+I39+I44+I48+I52+I55+I58+I61+I64+I68+I71+I74+I77+I81+I85+I89+I97+I103+I109+I115</f>
        <v>353699.93624000001</v>
      </c>
      <c r="J16" s="84">
        <f>J17+J26+J34+J39+J44+J48+J52+J55+J58+J61+J64+J68+J71+J74+J77+J81+J85+J89+J97+J103+J109+J115</f>
        <v>118473.10412999999</v>
      </c>
      <c r="K16" s="82">
        <f t="shared" si="1"/>
        <v>138685.06767000002</v>
      </c>
      <c r="L16" s="84">
        <f>G16/C16*100</f>
        <v>85.538111587767631</v>
      </c>
    </row>
    <row r="17" spans="1:12" ht="196.2" customHeight="1" x14ac:dyDescent="0.25">
      <c r="A17" s="36" t="s">
        <v>110</v>
      </c>
      <c r="B17" s="30" t="s">
        <v>37</v>
      </c>
      <c r="C17" s="83">
        <f>D17+E17+F17</f>
        <v>301900.32617000001</v>
      </c>
      <c r="D17" s="83">
        <f>D19+D20+D21+D22+D23+D24+D25</f>
        <v>149362.408</v>
      </c>
      <c r="E17" s="83">
        <f t="shared" ref="E17:F17" si="8">E19+E20+E21+E22+E23+E24+E25</f>
        <v>119503.6</v>
      </c>
      <c r="F17" s="83">
        <f t="shared" si="8"/>
        <v>33034.318169999999</v>
      </c>
      <c r="G17" s="83">
        <f t="shared" ref="G17:G61" si="9">H17+I17+J17</f>
        <v>299965.56687000004</v>
      </c>
      <c r="H17" s="83">
        <f>H19+H20+H21+H22+H23+H24+H25</f>
        <v>149362.408</v>
      </c>
      <c r="I17" s="83">
        <f t="shared" ref="I17" si="10">I19+I20+I21+I22+I23+I24+I25</f>
        <v>119503.6</v>
      </c>
      <c r="J17" s="83">
        <f>J19+J20+J21+J22+J23+J24+J25</f>
        <v>31099.558870000001</v>
      </c>
      <c r="K17" s="83">
        <f t="shared" si="1"/>
        <v>1934.7592999999761</v>
      </c>
      <c r="L17" s="81">
        <f>G17/C17*100</f>
        <v>99.359139711922495</v>
      </c>
    </row>
    <row r="18" spans="1:12" ht="30.6" x14ac:dyDescent="0.25">
      <c r="A18" s="33" t="s">
        <v>23</v>
      </c>
      <c r="B18" s="30"/>
      <c r="C18" s="83"/>
      <c r="D18" s="83"/>
      <c r="E18" s="83"/>
      <c r="F18" s="83"/>
      <c r="G18" s="83"/>
      <c r="H18" s="83"/>
      <c r="I18" s="83">
        <f>I25+I33+I38+I43</f>
        <v>0</v>
      </c>
      <c r="J18" s="83">
        <f>J25+J33+J38+J43</f>
        <v>0</v>
      </c>
      <c r="K18" s="83">
        <f t="shared" si="1"/>
        <v>0</v>
      </c>
      <c r="L18" s="81"/>
    </row>
    <row r="19" spans="1:12" ht="44.4" x14ac:dyDescent="0.25">
      <c r="A19" s="32" t="s">
        <v>215</v>
      </c>
      <c r="B19" s="30">
        <v>932</v>
      </c>
      <c r="C19" s="83">
        <f t="shared" ref="C19:C82" si="11">D19+E19+F19</f>
        <v>1463.9</v>
      </c>
      <c r="D19" s="83"/>
      <c r="E19" s="83"/>
      <c r="F19" s="83">
        <v>1463.9</v>
      </c>
      <c r="G19" s="83">
        <f t="shared" si="9"/>
        <v>907.08537000000001</v>
      </c>
      <c r="H19" s="83"/>
      <c r="I19" s="83"/>
      <c r="J19" s="83">
        <v>907.08537000000001</v>
      </c>
      <c r="K19" s="83">
        <f t="shared" si="1"/>
        <v>556.81463000000008</v>
      </c>
      <c r="L19" s="81">
        <f t="shared" ref="L19:L77" si="12">G19/C19*100</f>
        <v>61.963615684131426</v>
      </c>
    </row>
    <row r="20" spans="1:12" ht="44.4" x14ac:dyDescent="0.25">
      <c r="A20" s="32" t="s">
        <v>216</v>
      </c>
      <c r="B20" s="30">
        <v>932</v>
      </c>
      <c r="C20" s="83">
        <f t="shared" si="11"/>
        <v>578.33759999999995</v>
      </c>
      <c r="D20" s="83"/>
      <c r="E20" s="83"/>
      <c r="F20" s="83">
        <v>578.33759999999995</v>
      </c>
      <c r="G20" s="83">
        <f t="shared" si="9"/>
        <v>318.60793000000001</v>
      </c>
      <c r="H20" s="83"/>
      <c r="I20" s="83"/>
      <c r="J20" s="83">
        <v>318.60793000000001</v>
      </c>
      <c r="K20" s="83">
        <f>C20-G20</f>
        <v>259.72966999999994</v>
      </c>
      <c r="L20" s="81">
        <f t="shared" si="12"/>
        <v>55.090301927455535</v>
      </c>
    </row>
    <row r="21" spans="1:12" ht="44.4" x14ac:dyDescent="0.25">
      <c r="A21" s="32" t="s">
        <v>217</v>
      </c>
      <c r="B21" s="30">
        <v>932</v>
      </c>
      <c r="C21" s="83">
        <f t="shared" si="11"/>
        <v>1118.0999999999999</v>
      </c>
      <c r="D21" s="83"/>
      <c r="E21" s="83"/>
      <c r="F21" s="83">
        <v>1118.0999999999999</v>
      </c>
      <c r="G21" s="83">
        <f t="shared" si="9"/>
        <v>0</v>
      </c>
      <c r="H21" s="83"/>
      <c r="I21" s="83"/>
      <c r="J21" s="83"/>
      <c r="K21" s="83">
        <f t="shared" ref="K21:K22" si="13">C21-G21</f>
        <v>1118.0999999999999</v>
      </c>
      <c r="L21" s="81">
        <f t="shared" si="12"/>
        <v>0</v>
      </c>
    </row>
    <row r="22" spans="1:12" ht="30.6" x14ac:dyDescent="0.25">
      <c r="A22" s="32" t="s">
        <v>272</v>
      </c>
      <c r="B22" s="30">
        <v>932</v>
      </c>
      <c r="C22" s="83">
        <f t="shared" si="11"/>
        <v>0.115</v>
      </c>
      <c r="D22" s="83"/>
      <c r="E22" s="83"/>
      <c r="F22" s="83">
        <v>0.115</v>
      </c>
      <c r="G22" s="83">
        <f t="shared" si="9"/>
        <v>0</v>
      </c>
      <c r="H22" s="83"/>
      <c r="I22" s="83"/>
      <c r="J22" s="83"/>
      <c r="K22" s="83">
        <f t="shared" si="13"/>
        <v>0.115</v>
      </c>
      <c r="L22" s="81"/>
    </row>
    <row r="23" spans="1:12" ht="30.6" x14ac:dyDescent="0.25">
      <c r="A23" s="32" t="s">
        <v>280</v>
      </c>
      <c r="B23" s="30">
        <v>932</v>
      </c>
      <c r="C23" s="83">
        <f t="shared" si="11"/>
        <v>29873.865570000002</v>
      </c>
      <c r="D23" s="83"/>
      <c r="E23" s="83"/>
      <c r="F23" s="83">
        <v>29873.865570000002</v>
      </c>
      <c r="G23" s="83">
        <f t="shared" si="9"/>
        <v>29873.865570000002</v>
      </c>
      <c r="H23" s="83"/>
      <c r="I23" s="83"/>
      <c r="J23" s="83">
        <v>29873.865570000002</v>
      </c>
      <c r="K23" s="83">
        <f t="shared" si="1"/>
        <v>0</v>
      </c>
      <c r="L23" s="81">
        <f t="shared" si="12"/>
        <v>100</v>
      </c>
    </row>
    <row r="24" spans="1:12" ht="30.6" x14ac:dyDescent="0.25">
      <c r="A24" s="32" t="s">
        <v>271</v>
      </c>
      <c r="B24" s="30">
        <v>932</v>
      </c>
      <c r="C24" s="83">
        <f t="shared" si="11"/>
        <v>119503.6</v>
      </c>
      <c r="D24" s="83"/>
      <c r="E24" s="83">
        <v>119503.6</v>
      </c>
      <c r="F24" s="83"/>
      <c r="G24" s="83">
        <f t="shared" si="9"/>
        <v>119503.6</v>
      </c>
      <c r="H24" s="83"/>
      <c r="I24" s="83">
        <v>119503.6</v>
      </c>
      <c r="J24" s="83"/>
      <c r="K24" s="83">
        <f t="shared" si="1"/>
        <v>0</v>
      </c>
      <c r="L24" s="81">
        <f t="shared" si="12"/>
        <v>100</v>
      </c>
    </row>
    <row r="25" spans="1:12" ht="30.6" x14ac:dyDescent="0.25">
      <c r="A25" s="32" t="s">
        <v>188</v>
      </c>
      <c r="B25" s="30">
        <v>932</v>
      </c>
      <c r="C25" s="83">
        <f t="shared" si="11"/>
        <v>149362.408</v>
      </c>
      <c r="D25" s="83">
        <v>149362.408</v>
      </c>
      <c r="E25" s="83"/>
      <c r="F25" s="83"/>
      <c r="G25" s="83">
        <f t="shared" si="9"/>
        <v>149362.408</v>
      </c>
      <c r="H25" s="83">
        <v>149362.408</v>
      </c>
      <c r="I25" s="83"/>
      <c r="J25" s="83"/>
      <c r="K25" s="83">
        <f t="shared" si="1"/>
        <v>0</v>
      </c>
      <c r="L25" s="81">
        <f t="shared" si="12"/>
        <v>100</v>
      </c>
    </row>
    <row r="26" spans="1:12" ht="60" customHeight="1" x14ac:dyDescent="0.25">
      <c r="A26" s="50" t="s">
        <v>59</v>
      </c>
      <c r="B26" s="27" t="s">
        <v>37</v>
      </c>
      <c r="C26" s="83">
        <f t="shared" si="11"/>
        <v>49433.27319</v>
      </c>
      <c r="D26" s="83">
        <f>D28+D29+D30+D31+D32+D33</f>
        <v>24219.3</v>
      </c>
      <c r="E26" s="83">
        <f t="shared" ref="E26:F26" si="14">E28+E29+E30+E31+E32+E33</f>
        <v>19375.400000000001</v>
      </c>
      <c r="F26" s="83">
        <f t="shared" si="14"/>
        <v>5838.5731900000001</v>
      </c>
      <c r="G26" s="83">
        <f t="shared" si="9"/>
        <v>40812.267160000003</v>
      </c>
      <c r="H26" s="83">
        <f>H28+H29+H30+H31+H32+H33</f>
        <v>19981.629420000001</v>
      </c>
      <c r="I26" s="83">
        <f t="shared" ref="I26:J26" si="15">I28+I29+I30+I31+I32+I33</f>
        <v>15992.607620000001</v>
      </c>
      <c r="J26" s="83">
        <f t="shared" si="15"/>
        <v>4838.0301199999994</v>
      </c>
      <c r="K26" s="83">
        <f t="shared" si="1"/>
        <v>8621.0060299999968</v>
      </c>
      <c r="L26" s="81">
        <f t="shared" si="12"/>
        <v>82.56031722426188</v>
      </c>
    </row>
    <row r="27" spans="1:12" ht="25.2" customHeight="1" x14ac:dyDescent="0.25">
      <c r="A27" s="33" t="s">
        <v>23</v>
      </c>
      <c r="B27" s="24"/>
      <c r="C27" s="83">
        <f t="shared" si="11"/>
        <v>0</v>
      </c>
      <c r="D27" s="83"/>
      <c r="E27" s="83"/>
      <c r="F27" s="85"/>
      <c r="G27" s="83">
        <f t="shared" si="9"/>
        <v>0</v>
      </c>
      <c r="H27" s="83"/>
      <c r="I27" s="83"/>
      <c r="J27" s="83"/>
      <c r="K27" s="83">
        <f t="shared" si="1"/>
        <v>0</v>
      </c>
      <c r="L27" s="81"/>
    </row>
    <row r="28" spans="1:12" ht="46.8" customHeight="1" x14ac:dyDescent="0.25">
      <c r="A28" s="32" t="s">
        <v>218</v>
      </c>
      <c r="B28" s="27">
        <v>932</v>
      </c>
      <c r="C28" s="83">
        <f t="shared" si="11"/>
        <v>694.6</v>
      </c>
      <c r="D28" s="83"/>
      <c r="E28" s="83"/>
      <c r="F28" s="83">
        <v>694.6</v>
      </c>
      <c r="G28" s="83">
        <f t="shared" si="9"/>
        <v>589.61527999999998</v>
      </c>
      <c r="H28" s="83"/>
      <c r="I28" s="83"/>
      <c r="J28" s="83">
        <v>589.61527999999998</v>
      </c>
      <c r="K28" s="83">
        <f t="shared" si="1"/>
        <v>104.98472000000004</v>
      </c>
      <c r="L28" s="81">
        <f t="shared" si="12"/>
        <v>84.885585948747476</v>
      </c>
    </row>
    <row r="29" spans="1:12" ht="46.8" customHeight="1" x14ac:dyDescent="0.25">
      <c r="A29" s="32" t="s">
        <v>219</v>
      </c>
      <c r="B29" s="27">
        <v>932</v>
      </c>
      <c r="C29" s="83">
        <f t="shared" si="11"/>
        <v>300</v>
      </c>
      <c r="D29" s="83"/>
      <c r="E29" s="83"/>
      <c r="F29" s="83">
        <v>300</v>
      </c>
      <c r="G29" s="83">
        <f t="shared" si="9"/>
        <v>251.27287999999999</v>
      </c>
      <c r="H29" s="83"/>
      <c r="I29" s="83"/>
      <c r="J29" s="83">
        <v>251.27287999999999</v>
      </c>
      <c r="K29" s="83">
        <f t="shared" si="1"/>
        <v>48.727120000000014</v>
      </c>
      <c r="L29" s="81">
        <f t="shared" si="12"/>
        <v>83.757626666666667</v>
      </c>
    </row>
    <row r="30" spans="1:12" ht="46.8" customHeight="1" x14ac:dyDescent="0.25">
      <c r="A30" s="32" t="s">
        <v>273</v>
      </c>
      <c r="B30" s="30">
        <v>932</v>
      </c>
      <c r="C30" s="83">
        <f t="shared" si="11"/>
        <v>0.16319</v>
      </c>
      <c r="D30" s="83"/>
      <c r="E30" s="83"/>
      <c r="F30" s="83">
        <v>0.16319</v>
      </c>
      <c r="G30" s="83">
        <f t="shared" si="9"/>
        <v>0</v>
      </c>
      <c r="H30" s="83"/>
      <c r="I30" s="83"/>
      <c r="J30" s="83"/>
      <c r="K30" s="83">
        <f t="shared" si="1"/>
        <v>0.16319</v>
      </c>
      <c r="L30" s="81"/>
    </row>
    <row r="31" spans="1:12" ht="30.6" x14ac:dyDescent="0.25">
      <c r="A31" s="47" t="s">
        <v>281</v>
      </c>
      <c r="B31" s="27">
        <v>932</v>
      </c>
      <c r="C31" s="83">
        <f t="shared" si="11"/>
        <v>4843.8100000000004</v>
      </c>
      <c r="D31" s="83"/>
      <c r="E31" s="83"/>
      <c r="F31" s="83">
        <v>4843.8100000000004</v>
      </c>
      <c r="G31" s="83">
        <f t="shared" si="9"/>
        <v>3997.1419599999999</v>
      </c>
      <c r="H31" s="83"/>
      <c r="I31" s="83"/>
      <c r="J31" s="83">
        <v>3997.1419599999999</v>
      </c>
      <c r="K31" s="83">
        <f t="shared" si="1"/>
        <v>846.66804000000047</v>
      </c>
      <c r="L31" s="81">
        <f t="shared" si="12"/>
        <v>82.520618273631698</v>
      </c>
    </row>
    <row r="32" spans="1:12" ht="30.6" x14ac:dyDescent="0.25">
      <c r="A32" s="32" t="s">
        <v>271</v>
      </c>
      <c r="B32" s="30">
        <v>932</v>
      </c>
      <c r="C32" s="83">
        <f t="shared" si="11"/>
        <v>19375.400000000001</v>
      </c>
      <c r="D32" s="83"/>
      <c r="E32" s="83">
        <v>19375.400000000001</v>
      </c>
      <c r="F32" s="83"/>
      <c r="G32" s="83">
        <f t="shared" si="9"/>
        <v>15992.607620000001</v>
      </c>
      <c r="H32" s="83"/>
      <c r="I32" s="83">
        <v>15992.607620000001</v>
      </c>
      <c r="J32" s="83"/>
      <c r="K32" s="83">
        <f t="shared" si="1"/>
        <v>3382.7923800000008</v>
      </c>
      <c r="L32" s="81">
        <f t="shared" si="12"/>
        <v>82.540786874077426</v>
      </c>
    </row>
    <row r="33" spans="1:12" ht="30.6" x14ac:dyDescent="0.25">
      <c r="A33" s="32" t="s">
        <v>188</v>
      </c>
      <c r="B33" s="30">
        <v>932</v>
      </c>
      <c r="C33" s="83">
        <f t="shared" si="11"/>
        <v>24219.3</v>
      </c>
      <c r="D33" s="83">
        <v>24219.3</v>
      </c>
      <c r="E33" s="83"/>
      <c r="F33" s="83"/>
      <c r="G33" s="83">
        <f>H33+I33+J33</f>
        <v>19981.629420000001</v>
      </c>
      <c r="H33" s="83">
        <v>19981.629420000001</v>
      </c>
      <c r="I33" s="83"/>
      <c r="J33" s="83"/>
      <c r="K33" s="83">
        <f t="shared" si="1"/>
        <v>4237.6705799999982</v>
      </c>
      <c r="L33" s="81">
        <f t="shared" si="12"/>
        <v>82.502918829198208</v>
      </c>
    </row>
    <row r="34" spans="1:12" ht="45.6" x14ac:dyDescent="0.25">
      <c r="A34" s="36" t="s">
        <v>235</v>
      </c>
      <c r="B34" s="30" t="s">
        <v>37</v>
      </c>
      <c r="C34" s="83">
        <f>D34+E34+F34</f>
        <v>18849.3184</v>
      </c>
      <c r="D34" s="83">
        <f>D36+D37+D38</f>
        <v>9424.7000000000007</v>
      </c>
      <c r="E34" s="83">
        <f t="shared" ref="E34:F34" si="16">E36+E37+E38</f>
        <v>7539.7</v>
      </c>
      <c r="F34" s="83">
        <f t="shared" si="16"/>
        <v>1884.9184</v>
      </c>
      <c r="G34" s="83">
        <f t="shared" ref="G34:G35" si="17">H34+I34+J34</f>
        <v>18710.988380000003</v>
      </c>
      <c r="H34" s="83">
        <f>H36+H37+H38</f>
        <v>9353.5936199999996</v>
      </c>
      <c r="I34" s="83">
        <f t="shared" ref="I34:J34" si="18">I36+I37+I38</f>
        <v>7486.2940200000003</v>
      </c>
      <c r="J34" s="83">
        <f t="shared" si="18"/>
        <v>1871.1007400000001</v>
      </c>
      <c r="K34" s="83">
        <f t="shared" si="1"/>
        <v>138.3300199999976</v>
      </c>
      <c r="L34" s="81">
        <f t="shared" si="12"/>
        <v>99.26612720383568</v>
      </c>
    </row>
    <row r="35" spans="1:12" ht="30.6" x14ac:dyDescent="0.25">
      <c r="A35" s="33" t="s">
        <v>23</v>
      </c>
      <c r="B35" s="30"/>
      <c r="C35" s="83"/>
      <c r="D35" s="83"/>
      <c r="E35" s="83"/>
      <c r="F35" s="83"/>
      <c r="G35" s="83">
        <f t="shared" si="17"/>
        <v>0</v>
      </c>
      <c r="H35" s="83"/>
      <c r="I35" s="83"/>
      <c r="J35" s="83"/>
      <c r="K35" s="83">
        <f t="shared" si="1"/>
        <v>0</v>
      </c>
      <c r="L35" s="81"/>
    </row>
    <row r="36" spans="1:12" ht="30.6" x14ac:dyDescent="0.25">
      <c r="A36" s="47" t="s">
        <v>281</v>
      </c>
      <c r="B36" s="30">
        <v>932</v>
      </c>
      <c r="C36" s="83">
        <f>D36+E36+F36</f>
        <v>1884.9184</v>
      </c>
      <c r="D36" s="83"/>
      <c r="E36" s="83"/>
      <c r="F36" s="83">
        <v>1884.9184</v>
      </c>
      <c r="G36" s="83">
        <f>H36+I36+J36</f>
        <v>1871.1007400000001</v>
      </c>
      <c r="H36" s="83"/>
      <c r="I36" s="83"/>
      <c r="J36" s="83">
        <v>1871.1007400000001</v>
      </c>
      <c r="K36" s="83">
        <f t="shared" si="1"/>
        <v>13.817659999999933</v>
      </c>
      <c r="L36" s="81">
        <f t="shared" ref="L36" si="19">G36/C36*100</f>
        <v>99.26693590555432</v>
      </c>
    </row>
    <row r="37" spans="1:12" ht="30.6" x14ac:dyDescent="0.25">
      <c r="A37" s="32" t="s">
        <v>271</v>
      </c>
      <c r="B37" s="30">
        <v>932</v>
      </c>
      <c r="C37" s="83">
        <f t="shared" ref="C37:C38" si="20">D37+E37+F37</f>
        <v>7539.7</v>
      </c>
      <c r="D37" s="83"/>
      <c r="E37" s="83">
        <v>7539.7</v>
      </c>
      <c r="F37" s="83"/>
      <c r="G37" s="83">
        <f t="shared" ref="G37:G40" si="21">H37+I37+J37</f>
        <v>7486.2940200000003</v>
      </c>
      <c r="H37" s="83"/>
      <c r="I37" s="83">
        <v>7486.2940200000003</v>
      </c>
      <c r="J37" s="83"/>
      <c r="K37" s="83">
        <f t="shared" si="1"/>
        <v>53.405979999999545</v>
      </c>
      <c r="L37" s="81"/>
    </row>
    <row r="38" spans="1:12" ht="30.6" x14ac:dyDescent="0.25">
      <c r="A38" s="32" t="s">
        <v>188</v>
      </c>
      <c r="B38" s="30">
        <v>932</v>
      </c>
      <c r="C38" s="83">
        <f t="shared" si="20"/>
        <v>9424.7000000000007</v>
      </c>
      <c r="D38" s="83">
        <v>9424.7000000000007</v>
      </c>
      <c r="E38" s="83"/>
      <c r="F38" s="83"/>
      <c r="G38" s="83">
        <f t="shared" si="21"/>
        <v>9353.5936199999996</v>
      </c>
      <c r="H38" s="83">
        <v>9353.5936199999996</v>
      </c>
      <c r="I38" s="83"/>
      <c r="J38" s="83"/>
      <c r="K38" s="83">
        <f t="shared" si="1"/>
        <v>71.106380000001081</v>
      </c>
      <c r="L38" s="81"/>
    </row>
    <row r="39" spans="1:12" ht="56.4" customHeight="1" x14ac:dyDescent="0.25">
      <c r="A39" s="36" t="s">
        <v>236</v>
      </c>
      <c r="B39" s="30" t="s">
        <v>37</v>
      </c>
      <c r="C39" s="83">
        <f>D39+E39+F39</f>
        <v>7413.3333700000003</v>
      </c>
      <c r="D39" s="83">
        <f>D41+D42+D43</f>
        <v>3705.9</v>
      </c>
      <c r="E39" s="83">
        <f t="shared" ref="E39:F39" si="22">E41+E42+E43</f>
        <v>2966.0479999999998</v>
      </c>
      <c r="F39" s="83">
        <f t="shared" si="22"/>
        <v>741.38536999999997</v>
      </c>
      <c r="G39" s="83">
        <f t="shared" si="21"/>
        <v>6205.0491400000001</v>
      </c>
      <c r="H39" s="83">
        <f>H41+H42+H43</f>
        <v>3101.8942999999999</v>
      </c>
      <c r="I39" s="83">
        <f t="shared" ref="I39:J39" si="23">I41+I42+I43</f>
        <v>2482.6493</v>
      </c>
      <c r="J39" s="83">
        <f t="shared" si="23"/>
        <v>620.50554</v>
      </c>
      <c r="K39" s="83">
        <f t="shared" si="1"/>
        <v>1208.2842300000002</v>
      </c>
      <c r="L39" s="81">
        <f t="shared" ref="L39" si="24">G39/C39*100</f>
        <v>83.701202014067789</v>
      </c>
    </row>
    <row r="40" spans="1:12" ht="30.6" x14ac:dyDescent="0.25">
      <c r="A40" s="33" t="s">
        <v>23</v>
      </c>
      <c r="B40" s="30"/>
      <c r="C40" s="83"/>
      <c r="D40" s="83"/>
      <c r="E40" s="83"/>
      <c r="F40" s="83"/>
      <c r="G40" s="83">
        <f t="shared" si="21"/>
        <v>0</v>
      </c>
      <c r="H40" s="83"/>
      <c r="I40" s="83"/>
      <c r="J40" s="83"/>
      <c r="K40" s="83">
        <f t="shared" si="1"/>
        <v>0</v>
      </c>
      <c r="L40" s="81"/>
    </row>
    <row r="41" spans="1:12" ht="30.6" x14ac:dyDescent="0.25">
      <c r="A41" s="47" t="s">
        <v>282</v>
      </c>
      <c r="B41" s="30">
        <v>932</v>
      </c>
      <c r="C41" s="83">
        <f>D41+E41+F41</f>
        <v>741.38536999999997</v>
      </c>
      <c r="D41" s="83"/>
      <c r="E41" s="83"/>
      <c r="F41" s="83">
        <v>741.38536999999997</v>
      </c>
      <c r="G41" s="83">
        <f>H41+I41+J41</f>
        <v>620.50554</v>
      </c>
      <c r="H41" s="83"/>
      <c r="I41" s="83"/>
      <c r="J41" s="83">
        <v>620.50554</v>
      </c>
      <c r="K41" s="83">
        <f t="shared" si="1"/>
        <v>120.87982999999997</v>
      </c>
      <c r="L41" s="81">
        <f t="shared" ref="L41" si="25">G41/C41*100</f>
        <v>83.695412009546402</v>
      </c>
    </row>
    <row r="42" spans="1:12" ht="30.6" x14ac:dyDescent="0.25">
      <c r="A42" s="32" t="s">
        <v>271</v>
      </c>
      <c r="B42" s="30">
        <v>932</v>
      </c>
      <c r="C42" s="83">
        <f t="shared" ref="C42:C43" si="26">D42+E42+F42</f>
        <v>2966.0479999999998</v>
      </c>
      <c r="D42" s="83"/>
      <c r="E42" s="83">
        <v>2966.0479999999998</v>
      </c>
      <c r="F42" s="83"/>
      <c r="G42" s="83">
        <f t="shared" ref="G42:G43" si="27">H42+I42+J42</f>
        <v>2482.6493</v>
      </c>
      <c r="H42" s="83"/>
      <c r="I42" s="83">
        <v>2482.6493</v>
      </c>
      <c r="J42" s="83"/>
      <c r="K42" s="83">
        <f t="shared" si="1"/>
        <v>483.39869999999974</v>
      </c>
      <c r="L42" s="81"/>
    </row>
    <row r="43" spans="1:12" ht="30.6" x14ac:dyDescent="0.25">
      <c r="A43" s="32" t="s">
        <v>188</v>
      </c>
      <c r="B43" s="30">
        <v>932</v>
      </c>
      <c r="C43" s="83">
        <f t="shared" si="26"/>
        <v>3705.9</v>
      </c>
      <c r="D43" s="83">
        <v>3705.9</v>
      </c>
      <c r="E43" s="83"/>
      <c r="F43" s="83"/>
      <c r="G43" s="83">
        <f t="shared" si="27"/>
        <v>3101.8942999999999</v>
      </c>
      <c r="H43" s="83">
        <v>3101.8942999999999</v>
      </c>
      <c r="I43" s="83"/>
      <c r="J43" s="83"/>
      <c r="K43" s="83">
        <f t="shared" si="1"/>
        <v>604.00570000000016</v>
      </c>
      <c r="L43" s="81"/>
    </row>
    <row r="44" spans="1:12" ht="47.4" customHeight="1" x14ac:dyDescent="0.25">
      <c r="A44" s="18" t="s">
        <v>38</v>
      </c>
      <c r="B44" s="27" t="s">
        <v>37</v>
      </c>
      <c r="C44" s="83">
        <f t="shared" si="11"/>
        <v>19633.056</v>
      </c>
      <c r="D44" s="83">
        <f>D46+D47</f>
        <v>0</v>
      </c>
      <c r="E44" s="83">
        <f t="shared" ref="E44:F44" si="28">E46+E47</f>
        <v>19553.056</v>
      </c>
      <c r="F44" s="83">
        <f t="shared" si="28"/>
        <v>80</v>
      </c>
      <c r="G44" s="83">
        <f t="shared" si="9"/>
        <v>23.931419999999999</v>
      </c>
      <c r="H44" s="83">
        <f>H46+H47</f>
        <v>0</v>
      </c>
      <c r="I44" s="83">
        <f t="shared" ref="I44:J44" si="29">I46+I47</f>
        <v>0</v>
      </c>
      <c r="J44" s="83">
        <f t="shared" si="29"/>
        <v>23.931419999999999</v>
      </c>
      <c r="K44" s="83">
        <f t="shared" si="1"/>
        <v>19609.12458</v>
      </c>
      <c r="L44" s="81">
        <f t="shared" si="12"/>
        <v>0.1218935045058701</v>
      </c>
    </row>
    <row r="45" spans="1:12" ht="33" customHeight="1" x14ac:dyDescent="0.25">
      <c r="A45" s="33" t="s">
        <v>23</v>
      </c>
      <c r="B45" s="27"/>
      <c r="C45" s="83">
        <f t="shared" si="11"/>
        <v>0</v>
      </c>
      <c r="D45" s="83"/>
      <c r="E45" s="83"/>
      <c r="F45" s="83"/>
      <c r="G45" s="83">
        <f t="shared" si="9"/>
        <v>0</v>
      </c>
      <c r="H45" s="83"/>
      <c r="I45" s="83"/>
      <c r="J45" s="83"/>
      <c r="K45" s="83">
        <f t="shared" si="1"/>
        <v>0</v>
      </c>
      <c r="L45" s="81"/>
    </row>
    <row r="46" spans="1:12" ht="60" customHeight="1" x14ac:dyDescent="0.25">
      <c r="A46" s="32" t="s">
        <v>189</v>
      </c>
      <c r="B46" s="27">
        <v>932</v>
      </c>
      <c r="C46" s="83">
        <f t="shared" si="11"/>
        <v>80</v>
      </c>
      <c r="D46" s="83"/>
      <c r="E46" s="83"/>
      <c r="F46" s="83">
        <v>80</v>
      </c>
      <c r="G46" s="83">
        <f t="shared" si="9"/>
        <v>23.931419999999999</v>
      </c>
      <c r="H46" s="83"/>
      <c r="I46" s="83"/>
      <c r="J46" s="83">
        <v>23.931419999999999</v>
      </c>
      <c r="K46" s="83">
        <f t="shared" si="1"/>
        <v>56.068579999999997</v>
      </c>
      <c r="L46" s="81">
        <f t="shared" si="12"/>
        <v>29.914275</v>
      </c>
    </row>
    <row r="47" spans="1:12" ht="44.4" x14ac:dyDescent="0.25">
      <c r="A47" s="32" t="s">
        <v>99</v>
      </c>
      <c r="B47" s="27">
        <v>932</v>
      </c>
      <c r="C47" s="83">
        <f t="shared" si="11"/>
        <v>19553.056</v>
      </c>
      <c r="D47" s="83"/>
      <c r="E47" s="83">
        <v>19553.056</v>
      </c>
      <c r="F47" s="83"/>
      <c r="G47" s="83">
        <f t="shared" si="9"/>
        <v>0</v>
      </c>
      <c r="H47" s="83"/>
      <c r="I47" s="83"/>
      <c r="J47" s="83"/>
      <c r="K47" s="83">
        <f t="shared" si="1"/>
        <v>19553.056</v>
      </c>
      <c r="L47" s="81">
        <f t="shared" si="12"/>
        <v>0</v>
      </c>
    </row>
    <row r="48" spans="1:12" ht="52.2" customHeight="1" x14ac:dyDescent="0.25">
      <c r="A48" s="36" t="s">
        <v>106</v>
      </c>
      <c r="B48" s="27" t="s">
        <v>37</v>
      </c>
      <c r="C48" s="83">
        <f>D48+E48+F48</f>
        <v>2506</v>
      </c>
      <c r="D48" s="83">
        <f>D50+D51</f>
        <v>0</v>
      </c>
      <c r="E48" s="83">
        <f t="shared" ref="E48:F48" si="30">E50+E51</f>
        <v>0</v>
      </c>
      <c r="F48" s="83">
        <f t="shared" si="30"/>
        <v>2506</v>
      </c>
      <c r="G48" s="83">
        <f t="shared" si="9"/>
        <v>2493.97408</v>
      </c>
      <c r="H48" s="83">
        <f>H50+H51</f>
        <v>0</v>
      </c>
      <c r="I48" s="83">
        <f t="shared" ref="I48:J48" si="31">I50+I51</f>
        <v>0</v>
      </c>
      <c r="J48" s="83">
        <f t="shared" si="31"/>
        <v>2493.97408</v>
      </c>
      <c r="K48" s="83">
        <f t="shared" si="1"/>
        <v>12.025920000000042</v>
      </c>
      <c r="L48" s="81">
        <f t="shared" si="12"/>
        <v>99.520114924181954</v>
      </c>
    </row>
    <row r="49" spans="1:12" ht="30.6" x14ac:dyDescent="0.25">
      <c r="A49" s="33" t="s">
        <v>23</v>
      </c>
      <c r="B49" s="27"/>
      <c r="C49" s="83"/>
      <c r="D49" s="83"/>
      <c r="E49" s="83"/>
      <c r="F49" s="83"/>
      <c r="G49" s="83">
        <f t="shared" si="9"/>
        <v>0</v>
      </c>
      <c r="H49" s="83"/>
      <c r="I49" s="83"/>
      <c r="J49" s="83"/>
      <c r="K49" s="83">
        <f t="shared" si="1"/>
        <v>0</v>
      </c>
      <c r="L49" s="81"/>
    </row>
    <row r="50" spans="1:12" ht="44.4" x14ac:dyDescent="0.25">
      <c r="A50" s="32" t="s">
        <v>107</v>
      </c>
      <c r="B50" s="27">
        <v>932</v>
      </c>
      <c r="C50" s="83">
        <f t="shared" ref="C50:C54" si="32">D50+E50+F50</f>
        <v>368.6</v>
      </c>
      <c r="D50" s="83"/>
      <c r="E50" s="83"/>
      <c r="F50" s="83">
        <v>368.6</v>
      </c>
      <c r="G50" s="83">
        <f t="shared" si="9"/>
        <v>356.61112000000003</v>
      </c>
      <c r="H50" s="83"/>
      <c r="I50" s="83"/>
      <c r="J50" s="83">
        <v>356.61112000000003</v>
      </c>
      <c r="K50" s="83">
        <f t="shared" si="1"/>
        <v>11.988879999999995</v>
      </c>
      <c r="L50" s="81">
        <f t="shared" si="12"/>
        <v>96.747455236028216</v>
      </c>
    </row>
    <row r="51" spans="1:12" ht="30.6" x14ac:dyDescent="0.25">
      <c r="A51" s="47" t="s">
        <v>108</v>
      </c>
      <c r="B51" s="27">
        <v>932</v>
      </c>
      <c r="C51" s="83">
        <f t="shared" si="32"/>
        <v>2137.4</v>
      </c>
      <c r="D51" s="83"/>
      <c r="E51" s="83"/>
      <c r="F51" s="83">
        <v>2137.4</v>
      </c>
      <c r="G51" s="83">
        <f t="shared" si="9"/>
        <v>2137.3629599999999</v>
      </c>
      <c r="H51" s="83"/>
      <c r="I51" s="83"/>
      <c r="J51" s="83">
        <v>2137.3629599999999</v>
      </c>
      <c r="K51" s="83">
        <f t="shared" si="1"/>
        <v>3.7040000000160944E-2</v>
      </c>
      <c r="L51" s="81">
        <f t="shared" si="12"/>
        <v>99.998267053429387</v>
      </c>
    </row>
    <row r="52" spans="1:12" ht="52.2" customHeight="1" x14ac:dyDescent="0.25">
      <c r="A52" s="18" t="s">
        <v>109</v>
      </c>
      <c r="B52" s="27" t="s">
        <v>37</v>
      </c>
      <c r="C52" s="83">
        <f t="shared" si="32"/>
        <v>10.5</v>
      </c>
      <c r="D52" s="83">
        <f>D54</f>
        <v>0</v>
      </c>
      <c r="E52" s="83">
        <f t="shared" ref="E52:F52" si="33">E54</f>
        <v>0</v>
      </c>
      <c r="F52" s="83">
        <f t="shared" si="33"/>
        <v>10.5</v>
      </c>
      <c r="G52" s="83">
        <f t="shared" si="9"/>
        <v>0</v>
      </c>
      <c r="H52" s="83">
        <f>H54</f>
        <v>0</v>
      </c>
      <c r="I52" s="83">
        <f t="shared" ref="I52:J52" si="34">I54</f>
        <v>0</v>
      </c>
      <c r="J52" s="83">
        <f t="shared" si="34"/>
        <v>0</v>
      </c>
      <c r="K52" s="83">
        <f t="shared" si="1"/>
        <v>10.5</v>
      </c>
      <c r="L52" s="81">
        <f t="shared" si="12"/>
        <v>0</v>
      </c>
    </row>
    <row r="53" spans="1:12" ht="30.6" x14ac:dyDescent="0.25">
      <c r="A53" s="33" t="s">
        <v>23</v>
      </c>
      <c r="B53" s="27"/>
      <c r="C53" s="83">
        <f t="shared" si="32"/>
        <v>0</v>
      </c>
      <c r="D53" s="83"/>
      <c r="E53" s="83"/>
      <c r="F53" s="83"/>
      <c r="G53" s="83"/>
      <c r="H53" s="83"/>
      <c r="I53" s="83"/>
      <c r="J53" s="83"/>
      <c r="K53" s="83">
        <f t="shared" si="1"/>
        <v>0</v>
      </c>
      <c r="L53" s="81"/>
    </row>
    <row r="54" spans="1:12" ht="44.4" x14ac:dyDescent="0.25">
      <c r="A54" s="32" t="s">
        <v>190</v>
      </c>
      <c r="B54" s="27">
        <v>932</v>
      </c>
      <c r="C54" s="83">
        <f t="shared" si="32"/>
        <v>10.5</v>
      </c>
      <c r="D54" s="83"/>
      <c r="E54" s="83"/>
      <c r="F54" s="83">
        <v>10.5</v>
      </c>
      <c r="G54" s="83">
        <f>H54+I54+J54</f>
        <v>0</v>
      </c>
      <c r="H54" s="83"/>
      <c r="I54" s="83"/>
      <c r="J54" s="83"/>
      <c r="K54" s="83">
        <f t="shared" si="1"/>
        <v>10.5</v>
      </c>
      <c r="L54" s="81">
        <f t="shared" si="12"/>
        <v>0</v>
      </c>
    </row>
    <row r="55" spans="1:12" ht="99" customHeight="1" x14ac:dyDescent="0.25">
      <c r="A55" s="18" t="s">
        <v>60</v>
      </c>
      <c r="B55" s="27" t="s">
        <v>36</v>
      </c>
      <c r="C55" s="83">
        <f t="shared" si="11"/>
        <v>1250</v>
      </c>
      <c r="D55" s="83"/>
      <c r="E55" s="83">
        <f t="shared" ref="E55:F55" si="35">E57</f>
        <v>0</v>
      </c>
      <c r="F55" s="83">
        <f t="shared" si="35"/>
        <v>1250</v>
      </c>
      <c r="G55" s="83">
        <f t="shared" si="9"/>
        <v>0</v>
      </c>
      <c r="H55" s="83">
        <f>H57</f>
        <v>0</v>
      </c>
      <c r="I55" s="83"/>
      <c r="J55" s="83">
        <f t="shared" ref="J55" si="36">J57</f>
        <v>0</v>
      </c>
      <c r="K55" s="83">
        <f t="shared" si="1"/>
        <v>1250</v>
      </c>
      <c r="L55" s="81">
        <f t="shared" si="12"/>
        <v>0</v>
      </c>
    </row>
    <row r="56" spans="1:12" ht="30.6" x14ac:dyDescent="0.25">
      <c r="A56" s="33" t="s">
        <v>23</v>
      </c>
      <c r="B56" s="24"/>
      <c r="C56" s="83">
        <f t="shared" si="11"/>
        <v>0</v>
      </c>
      <c r="D56" s="83"/>
      <c r="E56" s="83"/>
      <c r="F56" s="85"/>
      <c r="G56" s="83">
        <f t="shared" si="9"/>
        <v>0</v>
      </c>
      <c r="H56" s="83"/>
      <c r="I56" s="83"/>
      <c r="J56" s="83"/>
      <c r="K56" s="83">
        <f t="shared" si="1"/>
        <v>0</v>
      </c>
      <c r="L56" s="81"/>
    </row>
    <row r="57" spans="1:12" ht="30.6" x14ac:dyDescent="0.25">
      <c r="A57" s="32" t="s">
        <v>61</v>
      </c>
      <c r="B57" s="27">
        <v>909</v>
      </c>
      <c r="C57" s="83">
        <f t="shared" si="11"/>
        <v>1250</v>
      </c>
      <c r="D57" s="83"/>
      <c r="E57" s="83"/>
      <c r="F57" s="83">
        <v>1250</v>
      </c>
      <c r="G57" s="83">
        <f t="shared" si="9"/>
        <v>0</v>
      </c>
      <c r="H57" s="83"/>
      <c r="I57" s="83"/>
      <c r="J57" s="83"/>
      <c r="K57" s="83">
        <f t="shared" si="1"/>
        <v>1250</v>
      </c>
      <c r="L57" s="81">
        <f t="shared" si="12"/>
        <v>0</v>
      </c>
    </row>
    <row r="58" spans="1:12" ht="68.400000000000006" x14ac:dyDescent="0.25">
      <c r="A58" s="18" t="s">
        <v>291</v>
      </c>
      <c r="B58" s="27" t="s">
        <v>37</v>
      </c>
      <c r="C58" s="83">
        <f t="shared" si="11"/>
        <v>174.8</v>
      </c>
      <c r="D58" s="83">
        <f>D60</f>
        <v>0</v>
      </c>
      <c r="E58" s="83">
        <f t="shared" ref="E58:F58" si="37">E60</f>
        <v>0</v>
      </c>
      <c r="F58" s="83">
        <f t="shared" si="37"/>
        <v>174.8</v>
      </c>
      <c r="G58" s="83">
        <f t="shared" si="9"/>
        <v>0</v>
      </c>
      <c r="H58" s="83">
        <f>H60</f>
        <v>0</v>
      </c>
      <c r="I58" s="83">
        <f t="shared" ref="I58:J58" si="38">I60</f>
        <v>0</v>
      </c>
      <c r="J58" s="83">
        <f t="shared" si="38"/>
        <v>0</v>
      </c>
      <c r="K58" s="83">
        <f t="shared" si="1"/>
        <v>174.8</v>
      </c>
      <c r="L58" s="81">
        <f t="shared" si="12"/>
        <v>0</v>
      </c>
    </row>
    <row r="59" spans="1:12" ht="30.45" customHeight="1" x14ac:dyDescent="0.25">
      <c r="A59" s="33" t="s">
        <v>23</v>
      </c>
      <c r="B59" s="24"/>
      <c r="C59" s="83">
        <f t="shared" si="11"/>
        <v>0</v>
      </c>
      <c r="D59" s="83"/>
      <c r="E59" s="83"/>
      <c r="F59" s="85"/>
      <c r="G59" s="83">
        <f t="shared" si="9"/>
        <v>0</v>
      </c>
      <c r="H59" s="83"/>
      <c r="I59" s="83"/>
      <c r="J59" s="83"/>
      <c r="K59" s="83">
        <f t="shared" si="1"/>
        <v>0</v>
      </c>
      <c r="L59" s="81"/>
    </row>
    <row r="60" spans="1:12" ht="44.4" x14ac:dyDescent="0.25">
      <c r="A60" s="32" t="s">
        <v>83</v>
      </c>
      <c r="B60" s="27">
        <v>932</v>
      </c>
      <c r="C60" s="83">
        <f t="shared" si="11"/>
        <v>174.8</v>
      </c>
      <c r="D60" s="83"/>
      <c r="E60" s="83"/>
      <c r="F60" s="83">
        <v>174.8</v>
      </c>
      <c r="G60" s="83">
        <f t="shared" si="9"/>
        <v>0</v>
      </c>
      <c r="H60" s="83"/>
      <c r="I60" s="83"/>
      <c r="J60" s="83"/>
      <c r="K60" s="83">
        <f t="shared" si="1"/>
        <v>174.8</v>
      </c>
      <c r="L60" s="81">
        <f t="shared" si="12"/>
        <v>0</v>
      </c>
    </row>
    <row r="61" spans="1:12" ht="68.400000000000006" x14ac:dyDescent="0.25">
      <c r="A61" s="18" t="s">
        <v>47</v>
      </c>
      <c r="B61" s="27" t="s">
        <v>37</v>
      </c>
      <c r="C61" s="83">
        <f t="shared" si="11"/>
        <v>4425</v>
      </c>
      <c r="D61" s="83">
        <f>D63</f>
        <v>0</v>
      </c>
      <c r="E61" s="83">
        <f t="shared" ref="E61:F61" si="39">E63</f>
        <v>0</v>
      </c>
      <c r="F61" s="83">
        <f t="shared" si="39"/>
        <v>4425</v>
      </c>
      <c r="G61" s="83">
        <f t="shared" si="9"/>
        <v>4425</v>
      </c>
      <c r="H61" s="83">
        <f>H63</f>
        <v>0</v>
      </c>
      <c r="I61" s="83">
        <f t="shared" ref="I61:J61" si="40">I63</f>
        <v>0</v>
      </c>
      <c r="J61" s="83">
        <f t="shared" si="40"/>
        <v>4425</v>
      </c>
      <c r="K61" s="83">
        <f t="shared" si="1"/>
        <v>0</v>
      </c>
      <c r="L61" s="81">
        <f t="shared" si="12"/>
        <v>100</v>
      </c>
    </row>
    <row r="62" spans="1:12" ht="30.6" x14ac:dyDescent="0.25">
      <c r="A62" s="33" t="s">
        <v>23</v>
      </c>
      <c r="B62" s="27"/>
      <c r="C62" s="83">
        <f t="shared" si="11"/>
        <v>0</v>
      </c>
      <c r="D62" s="83"/>
      <c r="E62" s="83"/>
      <c r="F62" s="83"/>
      <c r="G62" s="83"/>
      <c r="H62" s="83"/>
      <c r="I62" s="83"/>
      <c r="J62" s="83"/>
      <c r="K62" s="83">
        <f t="shared" si="1"/>
        <v>0</v>
      </c>
      <c r="L62" s="81"/>
    </row>
    <row r="63" spans="1:12" ht="44.4" x14ac:dyDescent="0.25">
      <c r="A63" s="32" t="s">
        <v>82</v>
      </c>
      <c r="B63" s="27">
        <v>932</v>
      </c>
      <c r="C63" s="83">
        <f t="shared" si="11"/>
        <v>4425</v>
      </c>
      <c r="D63" s="83"/>
      <c r="E63" s="83"/>
      <c r="F63" s="83">
        <v>4425</v>
      </c>
      <c r="G63" s="83">
        <f>H63+I63+J63</f>
        <v>4425</v>
      </c>
      <c r="H63" s="83"/>
      <c r="I63" s="83"/>
      <c r="J63" s="83">
        <v>4425</v>
      </c>
      <c r="K63" s="83">
        <f t="shared" si="1"/>
        <v>0</v>
      </c>
      <c r="L63" s="81">
        <f t="shared" si="12"/>
        <v>100</v>
      </c>
    </row>
    <row r="64" spans="1:12" ht="68.400000000000006" x14ac:dyDescent="0.25">
      <c r="A64" s="18" t="s">
        <v>35</v>
      </c>
      <c r="B64" s="27" t="s">
        <v>37</v>
      </c>
      <c r="C64" s="83">
        <f t="shared" si="11"/>
        <v>2301.3000000000002</v>
      </c>
      <c r="D64" s="83">
        <f>D66+D67</f>
        <v>0</v>
      </c>
      <c r="E64" s="83">
        <f t="shared" ref="E64:F64" si="41">E66+E67</f>
        <v>0</v>
      </c>
      <c r="F64" s="83">
        <f t="shared" si="41"/>
        <v>2301.3000000000002</v>
      </c>
      <c r="G64" s="83">
        <f t="shared" ref="G64:G134" si="42">H64+I64+J64</f>
        <v>2301.2999599999998</v>
      </c>
      <c r="H64" s="83">
        <f>H66+H67</f>
        <v>0</v>
      </c>
      <c r="I64" s="83">
        <f t="shared" ref="I64:J64" si="43">I66+I67</f>
        <v>0</v>
      </c>
      <c r="J64" s="83">
        <f t="shared" si="43"/>
        <v>2301.2999599999998</v>
      </c>
      <c r="K64" s="83">
        <f t="shared" si="1"/>
        <v>4.0000000353757059E-5</v>
      </c>
      <c r="L64" s="81">
        <f t="shared" si="12"/>
        <v>99.999998261851985</v>
      </c>
    </row>
    <row r="65" spans="1:12" ht="30.6" x14ac:dyDescent="0.25">
      <c r="A65" s="33" t="s">
        <v>23</v>
      </c>
      <c r="B65" s="27"/>
      <c r="C65" s="83">
        <f t="shared" si="11"/>
        <v>0</v>
      </c>
      <c r="D65" s="83"/>
      <c r="E65" s="83"/>
      <c r="F65" s="83"/>
      <c r="G65" s="83">
        <f t="shared" si="42"/>
        <v>0</v>
      </c>
      <c r="H65" s="83"/>
      <c r="I65" s="83"/>
      <c r="J65" s="83"/>
      <c r="K65" s="83">
        <f t="shared" si="1"/>
        <v>0</v>
      </c>
      <c r="L65" s="81"/>
    </row>
    <row r="66" spans="1:12" ht="44.4" x14ac:dyDescent="0.25">
      <c r="A66" s="32" t="s">
        <v>104</v>
      </c>
      <c r="B66" s="27">
        <v>932</v>
      </c>
      <c r="C66" s="83">
        <f t="shared" si="11"/>
        <v>2291</v>
      </c>
      <c r="D66" s="83"/>
      <c r="E66" s="83"/>
      <c r="F66" s="83">
        <v>2291</v>
      </c>
      <c r="G66" s="83">
        <f t="shared" si="42"/>
        <v>2291</v>
      </c>
      <c r="H66" s="83"/>
      <c r="I66" s="83"/>
      <c r="J66" s="83">
        <v>2291</v>
      </c>
      <c r="K66" s="83">
        <f t="shared" si="1"/>
        <v>0</v>
      </c>
      <c r="L66" s="81">
        <f t="shared" si="12"/>
        <v>100</v>
      </c>
    </row>
    <row r="67" spans="1:12" ht="44.4" x14ac:dyDescent="0.25">
      <c r="A67" s="32" t="s">
        <v>105</v>
      </c>
      <c r="B67" s="27">
        <v>932</v>
      </c>
      <c r="C67" s="83">
        <f t="shared" si="11"/>
        <v>10.3</v>
      </c>
      <c r="D67" s="83"/>
      <c r="E67" s="83"/>
      <c r="F67" s="83">
        <v>10.3</v>
      </c>
      <c r="G67" s="83">
        <f t="shared" si="42"/>
        <v>10.29996</v>
      </c>
      <c r="H67" s="83"/>
      <c r="I67" s="83"/>
      <c r="J67" s="83">
        <v>10.29996</v>
      </c>
      <c r="K67" s="83">
        <f t="shared" si="1"/>
        <v>4.0000000000262048E-5</v>
      </c>
      <c r="L67" s="81">
        <f t="shared" si="12"/>
        <v>99.999611650485434</v>
      </c>
    </row>
    <row r="68" spans="1:12" ht="68.400000000000006" x14ac:dyDescent="0.25">
      <c r="A68" s="18" t="s">
        <v>239</v>
      </c>
      <c r="B68" s="27" t="s">
        <v>37</v>
      </c>
      <c r="C68" s="83">
        <f t="shared" si="11"/>
        <v>100</v>
      </c>
      <c r="D68" s="83">
        <f>D70</f>
        <v>0</v>
      </c>
      <c r="E68" s="83">
        <f t="shared" ref="E68:F68" si="44">E70</f>
        <v>0</v>
      </c>
      <c r="F68" s="83">
        <f t="shared" si="44"/>
        <v>100</v>
      </c>
      <c r="G68" s="83">
        <f t="shared" si="42"/>
        <v>0</v>
      </c>
      <c r="H68" s="83">
        <f>H70</f>
        <v>0</v>
      </c>
      <c r="I68" s="83">
        <f t="shared" ref="I68:J68" si="45">I70</f>
        <v>0</v>
      </c>
      <c r="J68" s="83">
        <f t="shared" si="45"/>
        <v>0</v>
      </c>
      <c r="K68" s="83">
        <f t="shared" si="1"/>
        <v>100</v>
      </c>
      <c r="L68" s="81">
        <f t="shared" si="12"/>
        <v>0</v>
      </c>
    </row>
    <row r="69" spans="1:12" ht="30.6" x14ac:dyDescent="0.25">
      <c r="A69" s="33" t="s">
        <v>23</v>
      </c>
      <c r="B69" s="27"/>
      <c r="C69" s="83">
        <f t="shared" si="11"/>
        <v>0</v>
      </c>
      <c r="D69" s="83"/>
      <c r="E69" s="83"/>
      <c r="F69" s="83"/>
      <c r="G69" s="83">
        <f t="shared" si="42"/>
        <v>0</v>
      </c>
      <c r="H69" s="83"/>
      <c r="I69" s="83"/>
      <c r="J69" s="83"/>
      <c r="K69" s="83">
        <f t="shared" si="1"/>
        <v>0</v>
      </c>
      <c r="L69" s="81"/>
    </row>
    <row r="70" spans="1:12" ht="44.4" x14ac:dyDescent="0.25">
      <c r="A70" s="32" t="s">
        <v>240</v>
      </c>
      <c r="B70" s="27">
        <v>932</v>
      </c>
      <c r="C70" s="83">
        <f t="shared" si="11"/>
        <v>100</v>
      </c>
      <c r="D70" s="83"/>
      <c r="E70" s="83"/>
      <c r="F70" s="83">
        <v>100</v>
      </c>
      <c r="G70" s="83">
        <f t="shared" si="42"/>
        <v>0</v>
      </c>
      <c r="H70" s="83"/>
      <c r="I70" s="83"/>
      <c r="J70" s="83"/>
      <c r="K70" s="83">
        <f t="shared" si="1"/>
        <v>100</v>
      </c>
      <c r="L70" s="81">
        <f t="shared" si="12"/>
        <v>0</v>
      </c>
    </row>
    <row r="71" spans="1:12" ht="75.599999999999994" customHeight="1" x14ac:dyDescent="0.25">
      <c r="A71" s="41" t="s">
        <v>39</v>
      </c>
      <c r="B71" s="27" t="s">
        <v>37</v>
      </c>
      <c r="C71" s="83">
        <f t="shared" si="11"/>
        <v>9.1</v>
      </c>
      <c r="D71" s="83">
        <f>D73</f>
        <v>0</v>
      </c>
      <c r="E71" s="83">
        <f t="shared" ref="E71:F71" si="46">E73</f>
        <v>0</v>
      </c>
      <c r="F71" s="83">
        <f t="shared" si="46"/>
        <v>9.1</v>
      </c>
      <c r="G71" s="83">
        <f t="shared" si="42"/>
        <v>9.0471699999999995</v>
      </c>
      <c r="H71" s="83">
        <f>H73</f>
        <v>0</v>
      </c>
      <c r="I71" s="83">
        <f t="shared" ref="I71:J71" si="47">I73</f>
        <v>0</v>
      </c>
      <c r="J71" s="83">
        <f t="shared" si="47"/>
        <v>9.0471699999999995</v>
      </c>
      <c r="K71" s="83">
        <f t="shared" si="1"/>
        <v>5.2830000000000155E-2</v>
      </c>
      <c r="L71" s="81">
        <f t="shared" si="12"/>
        <v>99.419450549450545</v>
      </c>
    </row>
    <row r="72" spans="1:12" ht="29.4" customHeight="1" x14ac:dyDescent="0.25">
      <c r="A72" s="33" t="s">
        <v>17</v>
      </c>
      <c r="B72" s="27"/>
      <c r="C72" s="83">
        <f t="shared" si="11"/>
        <v>0</v>
      </c>
      <c r="D72" s="83"/>
      <c r="E72" s="83"/>
      <c r="F72" s="83"/>
      <c r="G72" s="83">
        <f t="shared" si="42"/>
        <v>0</v>
      </c>
      <c r="H72" s="83"/>
      <c r="I72" s="83"/>
      <c r="J72" s="83"/>
      <c r="K72" s="83">
        <f t="shared" si="1"/>
        <v>0</v>
      </c>
      <c r="L72" s="81"/>
    </row>
    <row r="73" spans="1:12" ht="45" x14ac:dyDescent="0.25">
      <c r="A73" s="73" t="s">
        <v>58</v>
      </c>
      <c r="B73" s="27">
        <v>932</v>
      </c>
      <c r="C73" s="83">
        <f t="shared" si="11"/>
        <v>9.1</v>
      </c>
      <c r="D73" s="83"/>
      <c r="E73" s="83"/>
      <c r="F73" s="83">
        <v>9.1</v>
      </c>
      <c r="G73" s="83">
        <f t="shared" si="42"/>
        <v>9.0471699999999995</v>
      </c>
      <c r="H73" s="83"/>
      <c r="I73" s="83"/>
      <c r="J73" s="83">
        <v>9.0471699999999995</v>
      </c>
      <c r="K73" s="83">
        <f t="shared" si="1"/>
        <v>5.2830000000000155E-2</v>
      </c>
      <c r="L73" s="81">
        <f t="shared" si="12"/>
        <v>99.419450549450545</v>
      </c>
    </row>
    <row r="74" spans="1:12" ht="45.6" x14ac:dyDescent="0.25">
      <c r="A74" s="17" t="s">
        <v>40</v>
      </c>
      <c r="B74" s="30" t="s">
        <v>37</v>
      </c>
      <c r="C74" s="83">
        <f t="shared" si="11"/>
        <v>1390</v>
      </c>
      <c r="D74" s="83">
        <f>D76</f>
        <v>0</v>
      </c>
      <c r="E74" s="83">
        <f t="shared" ref="E74:F74" si="48">E76</f>
        <v>0</v>
      </c>
      <c r="F74" s="83">
        <f t="shared" si="48"/>
        <v>1390</v>
      </c>
      <c r="G74" s="83">
        <f t="shared" si="42"/>
        <v>1390</v>
      </c>
      <c r="H74" s="83">
        <f>H76</f>
        <v>0</v>
      </c>
      <c r="I74" s="83">
        <f t="shared" ref="I74:J74" si="49">I76</f>
        <v>0</v>
      </c>
      <c r="J74" s="83">
        <f t="shared" si="49"/>
        <v>1390</v>
      </c>
      <c r="K74" s="83">
        <f t="shared" si="1"/>
        <v>0</v>
      </c>
      <c r="L74" s="81">
        <f t="shared" si="12"/>
        <v>100</v>
      </c>
    </row>
    <row r="75" spans="1:12" ht="30.6" x14ac:dyDescent="0.25">
      <c r="A75" s="33" t="s">
        <v>23</v>
      </c>
      <c r="B75" s="30"/>
      <c r="C75" s="83">
        <f t="shared" si="11"/>
        <v>0</v>
      </c>
      <c r="D75" s="83"/>
      <c r="E75" s="83"/>
      <c r="F75" s="83"/>
      <c r="G75" s="83">
        <f t="shared" si="42"/>
        <v>0</v>
      </c>
      <c r="H75" s="83"/>
      <c r="I75" s="83"/>
      <c r="J75" s="83"/>
      <c r="K75" s="83">
        <f t="shared" si="1"/>
        <v>0</v>
      </c>
      <c r="L75" s="81"/>
    </row>
    <row r="76" spans="1:12" ht="44.4" x14ac:dyDescent="0.25">
      <c r="A76" s="47" t="s">
        <v>84</v>
      </c>
      <c r="B76" s="30">
        <v>932</v>
      </c>
      <c r="C76" s="83">
        <f t="shared" si="11"/>
        <v>1390</v>
      </c>
      <c r="D76" s="83"/>
      <c r="E76" s="83"/>
      <c r="F76" s="83">
        <v>1390</v>
      </c>
      <c r="G76" s="83">
        <f t="shared" si="42"/>
        <v>1390</v>
      </c>
      <c r="H76" s="83"/>
      <c r="I76" s="83"/>
      <c r="J76" s="83">
        <v>1390</v>
      </c>
      <c r="K76" s="83">
        <f t="shared" si="1"/>
        <v>0</v>
      </c>
      <c r="L76" s="81">
        <f t="shared" si="12"/>
        <v>100</v>
      </c>
    </row>
    <row r="77" spans="1:12" ht="114" x14ac:dyDescent="0.25">
      <c r="A77" s="18" t="s">
        <v>156</v>
      </c>
      <c r="B77" s="27" t="s">
        <v>37</v>
      </c>
      <c r="C77" s="83">
        <f t="shared" si="11"/>
        <v>13018.02</v>
      </c>
      <c r="D77" s="83">
        <f>D79+D80</f>
        <v>0</v>
      </c>
      <c r="E77" s="83">
        <f t="shared" ref="E77:F77" si="50">E79+E80</f>
        <v>0</v>
      </c>
      <c r="F77" s="83">
        <f t="shared" si="50"/>
        <v>13018.02</v>
      </c>
      <c r="G77" s="83">
        <f t="shared" si="42"/>
        <v>0</v>
      </c>
      <c r="H77" s="83">
        <f>H79+H80</f>
        <v>0</v>
      </c>
      <c r="I77" s="83">
        <f t="shared" ref="I77:J77" si="51">I79+I80</f>
        <v>0</v>
      </c>
      <c r="J77" s="83">
        <f t="shared" si="51"/>
        <v>0</v>
      </c>
      <c r="K77" s="83">
        <f t="shared" si="1"/>
        <v>13018.02</v>
      </c>
      <c r="L77" s="81">
        <f t="shared" si="12"/>
        <v>0</v>
      </c>
    </row>
    <row r="78" spans="1:12" ht="30.6" x14ac:dyDescent="0.25">
      <c r="A78" s="33" t="s">
        <v>23</v>
      </c>
      <c r="B78" s="27"/>
      <c r="C78" s="83">
        <f t="shared" si="11"/>
        <v>0</v>
      </c>
      <c r="D78" s="83"/>
      <c r="E78" s="83"/>
      <c r="F78" s="83"/>
      <c r="G78" s="83">
        <f t="shared" si="42"/>
        <v>0</v>
      </c>
      <c r="H78" s="83"/>
      <c r="I78" s="83"/>
      <c r="J78" s="83"/>
      <c r="K78" s="83">
        <f t="shared" si="1"/>
        <v>0</v>
      </c>
      <c r="L78" s="81"/>
    </row>
    <row r="79" spans="1:12" ht="44.4" x14ac:dyDescent="0.25">
      <c r="A79" s="32" t="s">
        <v>111</v>
      </c>
      <c r="B79" s="27">
        <v>932</v>
      </c>
      <c r="C79" s="83">
        <f t="shared" si="11"/>
        <v>18</v>
      </c>
      <c r="D79" s="83"/>
      <c r="E79" s="83"/>
      <c r="F79" s="83">
        <v>18</v>
      </c>
      <c r="G79" s="83">
        <f t="shared" si="42"/>
        <v>0</v>
      </c>
      <c r="H79" s="83"/>
      <c r="I79" s="83"/>
      <c r="J79" s="83"/>
      <c r="K79" s="83">
        <f t="shared" si="1"/>
        <v>18</v>
      </c>
      <c r="L79" s="81">
        <f t="shared" ref="L79:L122" si="52">G79/C79*100</f>
        <v>0</v>
      </c>
    </row>
    <row r="80" spans="1:12" ht="30.6" x14ac:dyDescent="0.25">
      <c r="A80" s="32" t="s">
        <v>112</v>
      </c>
      <c r="B80" s="27">
        <v>932</v>
      </c>
      <c r="C80" s="83">
        <f t="shared" si="11"/>
        <v>13000.02</v>
      </c>
      <c r="D80" s="83"/>
      <c r="E80" s="83"/>
      <c r="F80" s="83">
        <v>13000.02</v>
      </c>
      <c r="G80" s="83">
        <f t="shared" si="42"/>
        <v>0</v>
      </c>
      <c r="H80" s="83"/>
      <c r="I80" s="83"/>
      <c r="J80" s="83"/>
      <c r="K80" s="83">
        <f t="shared" si="1"/>
        <v>13000.02</v>
      </c>
      <c r="L80" s="81">
        <f t="shared" si="52"/>
        <v>0</v>
      </c>
    </row>
    <row r="81" spans="1:12" ht="45.6" x14ac:dyDescent="0.25">
      <c r="A81" s="36" t="s">
        <v>199</v>
      </c>
      <c r="B81" s="27" t="s">
        <v>37</v>
      </c>
      <c r="C81" s="83">
        <f t="shared" si="11"/>
        <v>2365.16</v>
      </c>
      <c r="D81" s="83">
        <f>D83+D84</f>
        <v>0</v>
      </c>
      <c r="E81" s="83">
        <f t="shared" ref="E81:F81" si="53">E83+E84</f>
        <v>0</v>
      </c>
      <c r="F81" s="83">
        <f t="shared" si="53"/>
        <v>2365.16</v>
      </c>
      <c r="G81" s="83">
        <f t="shared" si="42"/>
        <v>2365.0839999999998</v>
      </c>
      <c r="H81" s="83">
        <f>H83+H84</f>
        <v>0</v>
      </c>
      <c r="I81" s="83">
        <f t="shared" ref="I81:J81" si="54">I83+I84</f>
        <v>0</v>
      </c>
      <c r="J81" s="83">
        <f t="shared" si="54"/>
        <v>2365.0839999999998</v>
      </c>
      <c r="K81" s="83">
        <f t="shared" si="1"/>
        <v>7.6000000000021828E-2</v>
      </c>
      <c r="L81" s="81">
        <f t="shared" si="52"/>
        <v>99.996786686735788</v>
      </c>
    </row>
    <row r="82" spans="1:12" ht="30.6" x14ac:dyDescent="0.25">
      <c r="A82" s="33" t="s">
        <v>23</v>
      </c>
      <c r="B82" s="27"/>
      <c r="C82" s="83">
        <f t="shared" si="11"/>
        <v>0</v>
      </c>
      <c r="D82" s="83"/>
      <c r="E82" s="83"/>
      <c r="F82" s="83"/>
      <c r="G82" s="83">
        <f t="shared" si="42"/>
        <v>0</v>
      </c>
      <c r="H82" s="83"/>
      <c r="I82" s="83"/>
      <c r="J82" s="83"/>
      <c r="K82" s="83">
        <f t="shared" si="1"/>
        <v>0</v>
      </c>
      <c r="L82" s="81"/>
    </row>
    <row r="83" spans="1:12" ht="44.4" x14ac:dyDescent="0.25">
      <c r="A83" s="32" t="s">
        <v>113</v>
      </c>
      <c r="B83" s="27">
        <v>932</v>
      </c>
      <c r="C83" s="83">
        <f t="shared" ref="C83:C122" si="55">D83+E83+F83</f>
        <v>397.9</v>
      </c>
      <c r="D83" s="83"/>
      <c r="E83" s="83"/>
      <c r="F83" s="83">
        <v>397.9</v>
      </c>
      <c r="G83" s="83">
        <f t="shared" si="42"/>
        <v>397.85500000000002</v>
      </c>
      <c r="H83" s="83"/>
      <c r="I83" s="83"/>
      <c r="J83" s="83">
        <v>397.85500000000002</v>
      </c>
      <c r="K83" s="83">
        <f t="shared" si="1"/>
        <v>4.4999999999959073E-2</v>
      </c>
      <c r="L83" s="81">
        <f t="shared" si="52"/>
        <v>99.988690625785381</v>
      </c>
    </row>
    <row r="84" spans="1:12" ht="30.6" x14ac:dyDescent="0.25">
      <c r="A84" s="32" t="s">
        <v>114</v>
      </c>
      <c r="B84" s="27">
        <v>932</v>
      </c>
      <c r="C84" s="83">
        <f t="shared" si="55"/>
        <v>1967.26</v>
      </c>
      <c r="D84" s="83"/>
      <c r="E84" s="83"/>
      <c r="F84" s="83">
        <v>1967.26</v>
      </c>
      <c r="G84" s="83">
        <f t="shared" si="42"/>
        <v>1967.229</v>
      </c>
      <c r="H84" s="83"/>
      <c r="I84" s="83"/>
      <c r="J84" s="83">
        <v>1967.229</v>
      </c>
      <c r="K84" s="83">
        <f t="shared" si="1"/>
        <v>3.0999999999949068E-2</v>
      </c>
      <c r="L84" s="81">
        <f t="shared" si="52"/>
        <v>99.998424204223141</v>
      </c>
    </row>
    <row r="85" spans="1:12" ht="45.6" x14ac:dyDescent="0.25">
      <c r="A85" s="17" t="s">
        <v>192</v>
      </c>
      <c r="B85" s="30" t="s">
        <v>37</v>
      </c>
      <c r="C85" s="83">
        <f t="shared" si="55"/>
        <v>4102.2</v>
      </c>
      <c r="D85" s="83">
        <f>D87+D88</f>
        <v>0</v>
      </c>
      <c r="E85" s="83">
        <f t="shared" ref="E85:F85" si="56">E87+E88</f>
        <v>0</v>
      </c>
      <c r="F85" s="83">
        <f t="shared" si="56"/>
        <v>4102.2</v>
      </c>
      <c r="G85" s="83">
        <f t="shared" si="42"/>
        <v>4102.0618699999995</v>
      </c>
      <c r="H85" s="83">
        <f>H87+H88</f>
        <v>0</v>
      </c>
      <c r="I85" s="83">
        <f t="shared" ref="I85:J85" si="57">I87+I88</f>
        <v>0</v>
      </c>
      <c r="J85" s="83">
        <f t="shared" si="57"/>
        <v>4102.0618699999995</v>
      </c>
      <c r="K85" s="83">
        <f t="shared" si="1"/>
        <v>0.13813000000027387</v>
      </c>
      <c r="L85" s="81">
        <f t="shared" si="52"/>
        <v>99.996632782409435</v>
      </c>
    </row>
    <row r="86" spans="1:12" ht="30.6" x14ac:dyDescent="0.25">
      <c r="A86" s="33" t="s">
        <v>23</v>
      </c>
      <c r="B86" s="30"/>
      <c r="C86" s="83">
        <f t="shared" si="55"/>
        <v>0</v>
      </c>
      <c r="D86" s="83"/>
      <c r="E86" s="83"/>
      <c r="F86" s="83"/>
      <c r="G86" s="83">
        <f t="shared" si="42"/>
        <v>0</v>
      </c>
      <c r="H86" s="83"/>
      <c r="I86" s="83"/>
      <c r="J86" s="83"/>
      <c r="K86" s="83">
        <f t="shared" si="1"/>
        <v>0</v>
      </c>
      <c r="L86" s="81"/>
    </row>
    <row r="87" spans="1:12" ht="44.4" x14ac:dyDescent="0.25">
      <c r="A87" s="47" t="s">
        <v>232</v>
      </c>
      <c r="B87" s="30">
        <v>932</v>
      </c>
      <c r="C87" s="83">
        <f t="shared" si="55"/>
        <v>387.5</v>
      </c>
      <c r="D87" s="83"/>
      <c r="E87" s="83"/>
      <c r="F87" s="83">
        <v>387.5</v>
      </c>
      <c r="G87" s="83">
        <f t="shared" si="42"/>
        <v>387.43042000000003</v>
      </c>
      <c r="H87" s="83"/>
      <c r="I87" s="83"/>
      <c r="J87" s="83">
        <v>387.43042000000003</v>
      </c>
      <c r="K87" s="83">
        <f t="shared" si="1"/>
        <v>6.9579999999973552E-2</v>
      </c>
      <c r="L87" s="81">
        <f t="shared" ref="L87" si="58">G87/C87*100</f>
        <v>99.982043870967757</v>
      </c>
    </row>
    <row r="88" spans="1:12" ht="30.6" x14ac:dyDescent="0.25">
      <c r="A88" s="47" t="s">
        <v>191</v>
      </c>
      <c r="B88" s="30">
        <v>932</v>
      </c>
      <c r="C88" s="83">
        <f t="shared" si="55"/>
        <v>3714.7</v>
      </c>
      <c r="D88" s="83"/>
      <c r="E88" s="83"/>
      <c r="F88" s="83">
        <v>3714.7</v>
      </c>
      <c r="G88" s="83">
        <f t="shared" si="42"/>
        <v>3714.6314499999999</v>
      </c>
      <c r="H88" s="83"/>
      <c r="I88" s="83"/>
      <c r="J88" s="83">
        <v>3714.6314499999999</v>
      </c>
      <c r="K88" s="83">
        <f t="shared" si="1"/>
        <v>6.8549999999959255E-2</v>
      </c>
      <c r="L88" s="81">
        <f t="shared" si="52"/>
        <v>99.998154628906775</v>
      </c>
    </row>
    <row r="89" spans="1:12" ht="333" customHeight="1" x14ac:dyDescent="0.25">
      <c r="A89" s="18" t="s">
        <v>46</v>
      </c>
      <c r="B89" s="27" t="s">
        <v>292</v>
      </c>
      <c r="C89" s="83">
        <f t="shared" si="55"/>
        <v>28273.558999999997</v>
      </c>
      <c r="D89" s="83">
        <f>D91+D92+D93+D94+D95+D96</f>
        <v>0</v>
      </c>
      <c r="E89" s="83">
        <f t="shared" ref="E89:F89" si="59">E91+E92+E93+E94+E95+E96</f>
        <v>22314.958999999999</v>
      </c>
      <c r="F89" s="83">
        <f t="shared" si="59"/>
        <v>5958.5999999999995</v>
      </c>
      <c r="G89" s="83">
        <f t="shared" si="42"/>
        <v>28253.542450000001</v>
      </c>
      <c r="H89" s="83">
        <f>H91+H92+H93+H94+H95+H96</f>
        <v>0</v>
      </c>
      <c r="I89" s="83">
        <f t="shared" ref="I89:J89" si="60">I91+I92+I93+I94+I95+I96</f>
        <v>22314.958999999999</v>
      </c>
      <c r="J89" s="83">
        <f t="shared" si="60"/>
        <v>5938.5834500000001</v>
      </c>
      <c r="K89" s="83">
        <f t="shared" si="1"/>
        <v>20.016549999996641</v>
      </c>
      <c r="L89" s="81">
        <f t="shared" si="52"/>
        <v>99.92920399586059</v>
      </c>
    </row>
    <row r="90" spans="1:12" ht="36.450000000000003" customHeight="1" x14ac:dyDescent="0.25">
      <c r="A90" s="33" t="s">
        <v>23</v>
      </c>
      <c r="B90" s="24"/>
      <c r="C90" s="83">
        <f t="shared" si="55"/>
        <v>0</v>
      </c>
      <c r="D90" s="83"/>
      <c r="E90" s="83"/>
      <c r="F90" s="83"/>
      <c r="G90" s="83"/>
      <c r="H90" s="83"/>
      <c r="I90" s="83"/>
      <c r="J90" s="83"/>
      <c r="K90" s="83">
        <f t="shared" si="1"/>
        <v>0</v>
      </c>
      <c r="L90" s="81"/>
    </row>
    <row r="91" spans="1:12" ht="51.6" customHeight="1" x14ac:dyDescent="0.25">
      <c r="A91" s="32" t="s">
        <v>220</v>
      </c>
      <c r="B91" s="24">
        <v>932</v>
      </c>
      <c r="C91" s="83">
        <f t="shared" si="55"/>
        <v>93.4</v>
      </c>
      <c r="D91" s="83"/>
      <c r="E91" s="83"/>
      <c r="F91" s="83">
        <v>93.4</v>
      </c>
      <c r="G91" s="83">
        <f t="shared" si="42"/>
        <v>93.340329999999994</v>
      </c>
      <c r="H91" s="83"/>
      <c r="I91" s="83"/>
      <c r="J91" s="83">
        <v>93.340329999999994</v>
      </c>
      <c r="K91" s="83">
        <f t="shared" si="1"/>
        <v>5.9670000000011214E-2</v>
      </c>
      <c r="L91" s="81">
        <f t="shared" si="52"/>
        <v>99.936113490364008</v>
      </c>
    </row>
    <row r="92" spans="1:12" ht="44.4" x14ac:dyDescent="0.25">
      <c r="A92" s="32" t="s">
        <v>221</v>
      </c>
      <c r="B92" s="24">
        <v>932</v>
      </c>
      <c r="C92" s="83">
        <f t="shared" si="55"/>
        <v>254.1</v>
      </c>
      <c r="D92" s="83"/>
      <c r="E92" s="83"/>
      <c r="F92" s="83">
        <v>254.1</v>
      </c>
      <c r="G92" s="83">
        <f t="shared" si="42"/>
        <v>254.01499999999999</v>
      </c>
      <c r="H92" s="83"/>
      <c r="I92" s="83"/>
      <c r="J92" s="83">
        <v>254.01499999999999</v>
      </c>
      <c r="K92" s="83">
        <f t="shared" si="1"/>
        <v>8.5000000000007958E-2</v>
      </c>
      <c r="L92" s="81">
        <f t="shared" si="52"/>
        <v>99.966548602912226</v>
      </c>
    </row>
    <row r="93" spans="1:12" ht="44.4" x14ac:dyDescent="0.25">
      <c r="A93" s="32" t="s">
        <v>222</v>
      </c>
      <c r="B93" s="24">
        <v>932</v>
      </c>
      <c r="C93" s="83">
        <f t="shared" si="55"/>
        <v>12.6</v>
      </c>
      <c r="D93" s="83"/>
      <c r="E93" s="83"/>
      <c r="F93" s="83">
        <v>12.6</v>
      </c>
      <c r="G93" s="83">
        <f t="shared" si="42"/>
        <v>12.506119999999999</v>
      </c>
      <c r="H93" s="83"/>
      <c r="I93" s="83"/>
      <c r="J93" s="83">
        <v>12.506119999999999</v>
      </c>
      <c r="K93" s="83">
        <f t="shared" si="1"/>
        <v>9.3880000000000408E-2</v>
      </c>
      <c r="L93" s="81">
        <f t="shared" si="52"/>
        <v>99.254920634920623</v>
      </c>
    </row>
    <row r="94" spans="1:12" ht="30.6" x14ac:dyDescent="0.25">
      <c r="A94" s="47" t="s">
        <v>223</v>
      </c>
      <c r="B94" s="27">
        <v>932</v>
      </c>
      <c r="C94" s="83">
        <f t="shared" si="55"/>
        <v>19.760000000000002</v>
      </c>
      <c r="D94" s="83"/>
      <c r="E94" s="83"/>
      <c r="F94" s="83">
        <v>19.760000000000002</v>
      </c>
      <c r="G94" s="83">
        <f t="shared" si="42"/>
        <v>0</v>
      </c>
      <c r="H94" s="83"/>
      <c r="I94" s="83"/>
      <c r="J94" s="83"/>
      <c r="K94" s="83">
        <f t="shared" si="1"/>
        <v>19.760000000000002</v>
      </c>
      <c r="L94" s="81">
        <f t="shared" si="52"/>
        <v>0</v>
      </c>
    </row>
    <row r="95" spans="1:12" ht="30.6" x14ac:dyDescent="0.25">
      <c r="A95" s="47" t="s">
        <v>97</v>
      </c>
      <c r="B95" s="27">
        <v>932</v>
      </c>
      <c r="C95" s="83">
        <f t="shared" si="55"/>
        <v>5578.74</v>
      </c>
      <c r="D95" s="83"/>
      <c r="E95" s="83"/>
      <c r="F95" s="83">
        <v>5578.74</v>
      </c>
      <c r="G95" s="83">
        <f t="shared" si="42"/>
        <v>5578.7219999999998</v>
      </c>
      <c r="H95" s="83"/>
      <c r="I95" s="83"/>
      <c r="J95" s="83">
        <v>5578.7219999999998</v>
      </c>
      <c r="K95" s="83">
        <f t="shared" si="1"/>
        <v>1.8000000000029104E-2</v>
      </c>
      <c r="L95" s="81">
        <f t="shared" si="52"/>
        <v>99.999677346497592</v>
      </c>
    </row>
    <row r="96" spans="1:12" ht="30.6" x14ac:dyDescent="0.25">
      <c r="A96" s="47" t="s">
        <v>98</v>
      </c>
      <c r="B96" s="27">
        <v>932</v>
      </c>
      <c r="C96" s="83">
        <f t="shared" si="55"/>
        <v>22314.958999999999</v>
      </c>
      <c r="D96" s="83"/>
      <c r="E96" s="83">
        <v>22314.958999999999</v>
      </c>
      <c r="F96" s="83"/>
      <c r="G96" s="83">
        <f t="shared" si="42"/>
        <v>22314.958999999999</v>
      </c>
      <c r="H96" s="83"/>
      <c r="I96" s="83">
        <v>22314.958999999999</v>
      </c>
      <c r="J96" s="83"/>
      <c r="K96" s="83">
        <f t="shared" si="1"/>
        <v>0</v>
      </c>
      <c r="L96" s="81">
        <f t="shared" si="52"/>
        <v>100</v>
      </c>
    </row>
    <row r="97" spans="1:13" ht="64.2" customHeight="1" x14ac:dyDescent="0.4">
      <c r="A97" s="18" t="s">
        <v>41</v>
      </c>
      <c r="B97" s="27" t="s">
        <v>36</v>
      </c>
      <c r="C97" s="83">
        <f t="shared" si="55"/>
        <v>134383.84399999998</v>
      </c>
      <c r="D97" s="83">
        <f>D99+D100+D101+D102</f>
        <v>0</v>
      </c>
      <c r="E97" s="83">
        <f t="shared" ref="E97:F97" si="61">E99+E100+E101+E102</f>
        <v>102503.844</v>
      </c>
      <c r="F97" s="83">
        <f t="shared" si="61"/>
        <v>31880</v>
      </c>
      <c r="G97" s="83">
        <f t="shared" si="42"/>
        <v>128055.79417000001</v>
      </c>
      <c r="H97" s="83">
        <f>H99+H100+H101+H102</f>
        <v>0</v>
      </c>
      <c r="I97" s="83">
        <f t="shared" ref="I97:J97" si="62">I99+I100+I101+I102</f>
        <v>98092.217950000006</v>
      </c>
      <c r="J97" s="83">
        <f t="shared" si="62"/>
        <v>29963.576219999999</v>
      </c>
      <c r="K97" s="83">
        <f t="shared" si="1"/>
        <v>6328.0498299999745</v>
      </c>
      <c r="L97" s="81">
        <f t="shared" si="52"/>
        <v>95.29106353736988</v>
      </c>
      <c r="M97" s="14"/>
    </row>
    <row r="98" spans="1:13" ht="34.5" customHeight="1" x14ac:dyDescent="0.4">
      <c r="A98" s="33" t="s">
        <v>23</v>
      </c>
      <c r="B98" s="27"/>
      <c r="C98" s="83">
        <f t="shared" si="55"/>
        <v>0</v>
      </c>
      <c r="D98" s="83"/>
      <c r="E98" s="83"/>
      <c r="F98" s="83"/>
      <c r="G98" s="83">
        <f t="shared" si="42"/>
        <v>0</v>
      </c>
      <c r="H98" s="83"/>
      <c r="I98" s="83"/>
      <c r="J98" s="83"/>
      <c r="K98" s="83">
        <f t="shared" si="1"/>
        <v>0</v>
      </c>
      <c r="L98" s="81"/>
      <c r="M98" s="14"/>
    </row>
    <row r="99" spans="1:13" ht="46.2" customHeight="1" x14ac:dyDescent="0.4">
      <c r="A99" s="47" t="s">
        <v>224</v>
      </c>
      <c r="B99" s="27">
        <v>909</v>
      </c>
      <c r="C99" s="83">
        <f t="shared" si="55"/>
        <v>2400</v>
      </c>
      <c r="D99" s="83"/>
      <c r="E99" s="83"/>
      <c r="F99" s="83">
        <v>2400</v>
      </c>
      <c r="G99" s="83">
        <f t="shared" si="42"/>
        <v>1944.0099299999999</v>
      </c>
      <c r="H99" s="83"/>
      <c r="I99" s="83"/>
      <c r="J99" s="83">
        <v>1944.0099299999999</v>
      </c>
      <c r="K99" s="83">
        <f t="shared" si="1"/>
        <v>455.99007000000006</v>
      </c>
      <c r="L99" s="81">
        <f t="shared" si="52"/>
        <v>81.000413750000007</v>
      </c>
      <c r="M99" s="14"/>
    </row>
    <row r="100" spans="1:13" ht="30.6" x14ac:dyDescent="0.4">
      <c r="A100" s="47" t="s">
        <v>225</v>
      </c>
      <c r="B100" s="27">
        <v>909</v>
      </c>
      <c r="C100" s="83">
        <f t="shared" si="55"/>
        <v>3854.0390000000002</v>
      </c>
      <c r="D100" s="83"/>
      <c r="E100" s="83"/>
      <c r="F100" s="83">
        <v>3854.0390000000002</v>
      </c>
      <c r="G100" s="83">
        <f t="shared" si="42"/>
        <v>3496.5257999999999</v>
      </c>
      <c r="H100" s="83"/>
      <c r="I100" s="83"/>
      <c r="J100" s="83">
        <v>3496.5257999999999</v>
      </c>
      <c r="K100" s="83">
        <f t="shared" si="1"/>
        <v>357.51320000000032</v>
      </c>
      <c r="L100" s="81">
        <f t="shared" si="52"/>
        <v>90.723674565825604</v>
      </c>
      <c r="M100" s="14"/>
    </row>
    <row r="101" spans="1:13" ht="30.6" x14ac:dyDescent="0.4">
      <c r="A101" s="47" t="s">
        <v>94</v>
      </c>
      <c r="B101" s="27">
        <v>909</v>
      </c>
      <c r="C101" s="83">
        <f t="shared" si="55"/>
        <v>25625.960999999999</v>
      </c>
      <c r="D101" s="83"/>
      <c r="E101" s="83"/>
      <c r="F101" s="83">
        <v>25625.960999999999</v>
      </c>
      <c r="G101" s="83">
        <f t="shared" si="42"/>
        <v>24523.040489999999</v>
      </c>
      <c r="H101" s="83"/>
      <c r="I101" s="83"/>
      <c r="J101" s="83">
        <v>24523.040489999999</v>
      </c>
      <c r="K101" s="83">
        <f t="shared" si="1"/>
        <v>1102.9205099999999</v>
      </c>
      <c r="L101" s="81">
        <f t="shared" si="52"/>
        <v>95.696081368421659</v>
      </c>
      <c r="M101" s="14"/>
    </row>
    <row r="102" spans="1:13" ht="30.6" x14ac:dyDescent="0.4">
      <c r="A102" s="47" t="s">
        <v>93</v>
      </c>
      <c r="B102" s="27">
        <v>909</v>
      </c>
      <c r="C102" s="83">
        <f t="shared" si="55"/>
        <v>102503.844</v>
      </c>
      <c r="D102" s="83"/>
      <c r="E102" s="83">
        <v>102503.844</v>
      </c>
      <c r="F102" s="83"/>
      <c r="G102" s="83">
        <f t="shared" si="42"/>
        <v>98092.217950000006</v>
      </c>
      <c r="H102" s="83"/>
      <c r="I102" s="83">
        <v>98092.217950000006</v>
      </c>
      <c r="J102" s="83"/>
      <c r="K102" s="83">
        <f t="shared" si="1"/>
        <v>4411.6260499999917</v>
      </c>
      <c r="L102" s="81">
        <f t="shared" si="52"/>
        <v>95.696135990763437</v>
      </c>
      <c r="M102" s="14"/>
    </row>
    <row r="103" spans="1:13" ht="57.6" customHeight="1" x14ac:dyDescent="0.4">
      <c r="A103" s="36" t="s">
        <v>42</v>
      </c>
      <c r="B103" s="27" t="s">
        <v>36</v>
      </c>
      <c r="C103" s="83">
        <f t="shared" si="55"/>
        <v>112921.59325000001</v>
      </c>
      <c r="D103" s="83">
        <f>D105+D106+D107+D108</f>
        <v>0</v>
      </c>
      <c r="E103" s="83">
        <f t="shared" ref="E103" si="63">E105+E106+E107+E108</f>
        <v>83237.214999999997</v>
      </c>
      <c r="F103" s="83">
        <f>F105+F106+F107+F108</f>
        <v>29684.378250000002</v>
      </c>
      <c r="G103" s="83">
        <f t="shared" si="42"/>
        <v>104137.33517999999</v>
      </c>
      <c r="H103" s="83">
        <f>H105+H106+H107+H108</f>
        <v>0</v>
      </c>
      <c r="I103" s="83">
        <f t="shared" ref="I103:J103" si="64">I105+I106+I107+I108</f>
        <v>82519.789919999996</v>
      </c>
      <c r="J103" s="83">
        <f t="shared" si="64"/>
        <v>21617.545259999999</v>
      </c>
      <c r="K103" s="83">
        <f t="shared" si="1"/>
        <v>8784.2580700000108</v>
      </c>
      <c r="L103" s="81">
        <f t="shared" si="52"/>
        <v>92.220922662194184</v>
      </c>
      <c r="M103" s="14"/>
    </row>
    <row r="104" spans="1:13" ht="26.4" customHeight="1" x14ac:dyDescent="0.4">
      <c r="A104" s="37" t="s">
        <v>25</v>
      </c>
      <c r="B104" s="24"/>
      <c r="C104" s="83">
        <f t="shared" si="55"/>
        <v>0</v>
      </c>
      <c r="D104" s="83"/>
      <c r="E104" s="83"/>
      <c r="F104" s="83"/>
      <c r="G104" s="83">
        <f t="shared" si="42"/>
        <v>0</v>
      </c>
      <c r="H104" s="83"/>
      <c r="I104" s="83"/>
      <c r="J104" s="83"/>
      <c r="K104" s="83">
        <f t="shared" si="1"/>
        <v>0</v>
      </c>
      <c r="L104" s="81"/>
      <c r="M104" s="14"/>
    </row>
    <row r="105" spans="1:13" ht="44.4" x14ac:dyDescent="0.4">
      <c r="A105" s="47" t="s">
        <v>226</v>
      </c>
      <c r="B105" s="27">
        <v>909</v>
      </c>
      <c r="C105" s="83">
        <f t="shared" si="55"/>
        <v>1114.2</v>
      </c>
      <c r="D105" s="83"/>
      <c r="E105" s="83"/>
      <c r="F105" s="83">
        <v>1114.2</v>
      </c>
      <c r="G105" s="83">
        <f t="shared" si="42"/>
        <v>987.59779000000003</v>
      </c>
      <c r="H105" s="83"/>
      <c r="I105" s="83"/>
      <c r="J105" s="83">
        <v>987.59779000000003</v>
      </c>
      <c r="K105" s="83">
        <f t="shared" si="1"/>
        <v>126.60221000000001</v>
      </c>
      <c r="L105" s="81">
        <f t="shared" si="52"/>
        <v>88.637389158140365</v>
      </c>
      <c r="M105" s="14"/>
    </row>
    <row r="106" spans="1:13" ht="30.6" x14ac:dyDescent="0.4">
      <c r="A106" s="47" t="s">
        <v>227</v>
      </c>
      <c r="B106" s="27">
        <v>909</v>
      </c>
      <c r="C106" s="83">
        <f t="shared" si="55"/>
        <v>7760.8742499999998</v>
      </c>
      <c r="D106" s="83"/>
      <c r="E106" s="83"/>
      <c r="F106" s="83">
        <v>7760.8742499999998</v>
      </c>
      <c r="G106" s="83">
        <f t="shared" si="42"/>
        <v>0</v>
      </c>
      <c r="H106" s="83"/>
      <c r="I106" s="83"/>
      <c r="J106" s="83"/>
      <c r="K106" s="83">
        <f t="shared" si="1"/>
        <v>7760.8742499999998</v>
      </c>
      <c r="L106" s="81">
        <f t="shared" si="52"/>
        <v>0</v>
      </c>
      <c r="M106" s="14"/>
    </row>
    <row r="107" spans="1:13" ht="30.6" x14ac:dyDescent="0.4">
      <c r="A107" s="47" t="s">
        <v>95</v>
      </c>
      <c r="B107" s="27">
        <v>909</v>
      </c>
      <c r="C107" s="83">
        <f t="shared" si="55"/>
        <v>20809.304</v>
      </c>
      <c r="D107" s="83"/>
      <c r="E107" s="83"/>
      <c r="F107" s="83">
        <v>20809.304</v>
      </c>
      <c r="G107" s="83">
        <f t="shared" si="42"/>
        <v>20629.947469999999</v>
      </c>
      <c r="H107" s="83"/>
      <c r="I107" s="83"/>
      <c r="J107" s="83">
        <v>20629.947469999999</v>
      </c>
      <c r="K107" s="83">
        <f t="shared" si="1"/>
        <v>179.35653000000093</v>
      </c>
      <c r="L107" s="81">
        <f t="shared" si="52"/>
        <v>99.138094527332584</v>
      </c>
      <c r="M107" s="14"/>
    </row>
    <row r="108" spans="1:13" ht="30.6" x14ac:dyDescent="0.4">
      <c r="A108" s="47" t="s">
        <v>96</v>
      </c>
      <c r="B108" s="27">
        <v>909</v>
      </c>
      <c r="C108" s="83">
        <f t="shared" si="55"/>
        <v>83237.214999999997</v>
      </c>
      <c r="D108" s="83"/>
      <c r="E108" s="83">
        <v>83237.214999999997</v>
      </c>
      <c r="F108" s="83"/>
      <c r="G108" s="83">
        <f t="shared" si="42"/>
        <v>82519.789919999996</v>
      </c>
      <c r="H108" s="83"/>
      <c r="I108" s="83">
        <v>82519.789919999996</v>
      </c>
      <c r="J108" s="83"/>
      <c r="K108" s="83">
        <f t="shared" si="1"/>
        <v>717.42508000000089</v>
      </c>
      <c r="L108" s="81">
        <f t="shared" si="52"/>
        <v>99.1380957664189</v>
      </c>
      <c r="M108" s="14"/>
    </row>
    <row r="109" spans="1:13" ht="68.400000000000006" x14ac:dyDescent="0.25">
      <c r="A109" s="36" t="s">
        <v>62</v>
      </c>
      <c r="B109" s="27" t="s">
        <v>36</v>
      </c>
      <c r="C109" s="83">
        <f t="shared" si="55"/>
        <v>254502.5</v>
      </c>
      <c r="D109" s="83">
        <f>D111+D112+D113+D114</f>
        <v>235435.878</v>
      </c>
      <c r="E109" s="83">
        <f t="shared" ref="E109:F109" si="65">E111+E112+E113+E114</f>
        <v>7513.9110000000001</v>
      </c>
      <c r="F109" s="83">
        <f t="shared" si="65"/>
        <v>11552.710999999999</v>
      </c>
      <c r="G109" s="83">
        <f t="shared" si="42"/>
        <v>177026.93686000002</v>
      </c>
      <c r="H109" s="83">
        <f>H111+H112+H113+H114</f>
        <v>166311.65</v>
      </c>
      <c r="I109" s="83">
        <f t="shared" ref="I109:J109" si="66">I111+I112+I113+I114</f>
        <v>5307.8184300000003</v>
      </c>
      <c r="J109" s="83">
        <f t="shared" si="66"/>
        <v>5407.4684299999999</v>
      </c>
      <c r="K109" s="83">
        <f t="shared" si="1"/>
        <v>77475.563139999984</v>
      </c>
      <c r="L109" s="81">
        <f t="shared" si="52"/>
        <v>69.558034541900383</v>
      </c>
    </row>
    <row r="110" spans="1:13" ht="31.2" customHeight="1" x14ac:dyDescent="0.25">
      <c r="A110" s="37" t="s">
        <v>25</v>
      </c>
      <c r="B110" s="24"/>
      <c r="C110" s="83">
        <f t="shared" si="55"/>
        <v>0</v>
      </c>
      <c r="D110" s="83"/>
      <c r="E110" s="83"/>
      <c r="F110" s="83"/>
      <c r="G110" s="83">
        <f t="shared" si="42"/>
        <v>0</v>
      </c>
      <c r="H110" s="83"/>
      <c r="I110" s="83"/>
      <c r="J110" s="83"/>
      <c r="K110" s="83">
        <f t="shared" si="1"/>
        <v>0</v>
      </c>
      <c r="L110" s="81"/>
    </row>
    <row r="111" spans="1:13" ht="44.4" x14ac:dyDescent="0.25">
      <c r="A111" s="47" t="s">
        <v>283</v>
      </c>
      <c r="B111" s="27">
        <v>909</v>
      </c>
      <c r="C111" s="83">
        <f t="shared" si="55"/>
        <v>4038.8</v>
      </c>
      <c r="D111" s="83"/>
      <c r="E111" s="83"/>
      <c r="F111" s="83">
        <v>4038.8</v>
      </c>
      <c r="G111" s="83">
        <f t="shared" si="42"/>
        <v>99.65</v>
      </c>
      <c r="H111" s="83"/>
      <c r="I111" s="83"/>
      <c r="J111" s="83">
        <v>99.65</v>
      </c>
      <c r="K111" s="83">
        <f t="shared" ref="K111:K174" si="67">C111-G111</f>
        <v>3939.15</v>
      </c>
      <c r="L111" s="81">
        <f t="shared" ref="L111" si="68">G111/C111*100</f>
        <v>2.4673170248588687</v>
      </c>
    </row>
    <row r="112" spans="1:13" ht="30.6" x14ac:dyDescent="0.25">
      <c r="A112" s="47" t="s">
        <v>286</v>
      </c>
      <c r="B112" s="24">
        <v>909</v>
      </c>
      <c r="C112" s="83">
        <f t="shared" si="55"/>
        <v>7513.9110000000001</v>
      </c>
      <c r="D112" s="83"/>
      <c r="E112" s="83"/>
      <c r="F112" s="83">
        <v>7513.9110000000001</v>
      </c>
      <c r="G112" s="83">
        <f t="shared" si="42"/>
        <v>5307.8184300000003</v>
      </c>
      <c r="H112" s="83"/>
      <c r="I112" s="83"/>
      <c r="J112" s="83">
        <v>5307.8184300000003</v>
      </c>
      <c r="K112" s="83">
        <f t="shared" si="67"/>
        <v>2206.0925699999998</v>
      </c>
      <c r="L112" s="81">
        <f t="shared" si="52"/>
        <v>70.639889532894401</v>
      </c>
    </row>
    <row r="113" spans="1:12" ht="44.4" x14ac:dyDescent="0.25">
      <c r="A113" s="47" t="s">
        <v>285</v>
      </c>
      <c r="B113" s="24">
        <v>909</v>
      </c>
      <c r="C113" s="83">
        <f t="shared" si="55"/>
        <v>7513.9110000000001</v>
      </c>
      <c r="D113" s="83"/>
      <c r="E113" s="83">
        <v>7513.9110000000001</v>
      </c>
      <c r="F113" s="83"/>
      <c r="G113" s="83">
        <f t="shared" si="42"/>
        <v>5307.8184300000003</v>
      </c>
      <c r="H113" s="83"/>
      <c r="I113" s="83">
        <v>5307.8184300000003</v>
      </c>
      <c r="J113" s="83"/>
      <c r="K113" s="83">
        <f t="shared" si="67"/>
        <v>2206.0925699999998</v>
      </c>
      <c r="L113" s="81">
        <f t="shared" si="52"/>
        <v>70.639889532894401</v>
      </c>
    </row>
    <row r="114" spans="1:12" ht="30.6" x14ac:dyDescent="0.25">
      <c r="A114" s="47" t="s">
        <v>284</v>
      </c>
      <c r="B114" s="24">
        <v>909</v>
      </c>
      <c r="C114" s="83">
        <f t="shared" si="55"/>
        <v>235435.878</v>
      </c>
      <c r="D114" s="83">
        <v>235435.878</v>
      </c>
      <c r="E114" s="83"/>
      <c r="F114" s="83"/>
      <c r="G114" s="83">
        <f t="shared" si="42"/>
        <v>166311.65</v>
      </c>
      <c r="H114" s="83">
        <v>166311.65</v>
      </c>
      <c r="I114" s="83"/>
      <c r="J114" s="83"/>
      <c r="K114" s="83">
        <f t="shared" si="67"/>
        <v>69124.228000000003</v>
      </c>
      <c r="L114" s="81">
        <f t="shared" si="52"/>
        <v>70.639892021894809</v>
      </c>
    </row>
    <row r="115" spans="1:12" ht="68.400000000000006" x14ac:dyDescent="0.25">
      <c r="A115" s="41" t="s">
        <v>194</v>
      </c>
      <c r="B115" s="27" t="s">
        <v>37</v>
      </c>
      <c r="C115" s="83">
        <f t="shared" si="55"/>
        <v>6.4</v>
      </c>
      <c r="D115" s="83">
        <f>D117</f>
        <v>0</v>
      </c>
      <c r="E115" s="83">
        <f t="shared" ref="E115:F115" si="69">E117</f>
        <v>0</v>
      </c>
      <c r="F115" s="83">
        <f t="shared" si="69"/>
        <v>6.4</v>
      </c>
      <c r="G115" s="83">
        <f t="shared" si="42"/>
        <v>6.3369999999999997</v>
      </c>
      <c r="H115" s="83">
        <f>H117</f>
        <v>0</v>
      </c>
      <c r="I115" s="83">
        <f t="shared" ref="I115:J115" si="70">I117</f>
        <v>0</v>
      </c>
      <c r="J115" s="83">
        <f t="shared" si="70"/>
        <v>6.3369999999999997</v>
      </c>
      <c r="K115" s="83">
        <f t="shared" si="67"/>
        <v>6.3000000000000611E-2</v>
      </c>
      <c r="L115" s="81">
        <f t="shared" si="52"/>
        <v>99.015625</v>
      </c>
    </row>
    <row r="116" spans="1:12" ht="30.6" x14ac:dyDescent="0.25">
      <c r="A116" s="33" t="s">
        <v>17</v>
      </c>
      <c r="B116" s="27"/>
      <c r="C116" s="83">
        <f t="shared" si="55"/>
        <v>0</v>
      </c>
      <c r="D116" s="83"/>
      <c r="E116" s="83"/>
      <c r="F116" s="83"/>
      <c r="G116" s="83">
        <f t="shared" si="42"/>
        <v>0</v>
      </c>
      <c r="H116" s="83"/>
      <c r="I116" s="83"/>
      <c r="J116" s="83"/>
      <c r="K116" s="83">
        <f t="shared" si="67"/>
        <v>0</v>
      </c>
      <c r="L116" s="81"/>
    </row>
    <row r="117" spans="1:12" ht="45" x14ac:dyDescent="0.25">
      <c r="A117" s="73" t="s">
        <v>193</v>
      </c>
      <c r="B117" s="27">
        <v>932</v>
      </c>
      <c r="C117" s="83">
        <f t="shared" si="55"/>
        <v>6.4</v>
      </c>
      <c r="D117" s="83"/>
      <c r="E117" s="83"/>
      <c r="F117" s="83">
        <v>6.4</v>
      </c>
      <c r="G117" s="83">
        <f t="shared" si="42"/>
        <v>6.3369999999999997</v>
      </c>
      <c r="H117" s="83"/>
      <c r="I117" s="83"/>
      <c r="J117" s="83">
        <v>6.3369999999999997</v>
      </c>
      <c r="K117" s="83">
        <f t="shared" si="67"/>
        <v>6.3000000000000611E-2</v>
      </c>
      <c r="L117" s="81">
        <f t="shared" si="52"/>
        <v>99.015625</v>
      </c>
    </row>
    <row r="118" spans="1:12" ht="45" customHeight="1" x14ac:dyDescent="0.25">
      <c r="A118" s="21" t="s">
        <v>0</v>
      </c>
      <c r="B118" s="27"/>
      <c r="C118" s="82">
        <f t="shared" si="55"/>
        <v>541922.94680999999</v>
      </c>
      <c r="D118" s="82">
        <f>D119+D122</f>
        <v>500000</v>
      </c>
      <c r="E118" s="82">
        <f t="shared" ref="E118:F118" si="71">E119+E122</f>
        <v>15957.446809999999</v>
      </c>
      <c r="F118" s="82">
        <f t="shared" si="71"/>
        <v>25965.5</v>
      </c>
      <c r="G118" s="82">
        <f t="shared" si="42"/>
        <v>529356.35048000002</v>
      </c>
      <c r="H118" s="82">
        <f>H119+H122</f>
        <v>488726.87204000005</v>
      </c>
      <c r="I118" s="82">
        <f t="shared" ref="I118:J118" si="72">I119+I122</f>
        <v>15597.666150000001</v>
      </c>
      <c r="J118" s="82">
        <f t="shared" si="72"/>
        <v>25031.812290000002</v>
      </c>
      <c r="K118" s="82">
        <f t="shared" si="67"/>
        <v>12566.596329999971</v>
      </c>
      <c r="L118" s="82">
        <f t="shared" si="52"/>
        <v>97.681110127561027</v>
      </c>
    </row>
    <row r="119" spans="1:12" ht="153.6" customHeight="1" x14ac:dyDescent="0.25">
      <c r="A119" s="18" t="s">
        <v>115</v>
      </c>
      <c r="B119" s="30" t="s">
        <v>37</v>
      </c>
      <c r="C119" s="83">
        <f t="shared" si="55"/>
        <v>1246.8</v>
      </c>
      <c r="D119" s="83">
        <f>D121</f>
        <v>0</v>
      </c>
      <c r="E119" s="83">
        <f t="shared" ref="E119:F119" si="73">E121</f>
        <v>0</v>
      </c>
      <c r="F119" s="83">
        <f t="shared" si="73"/>
        <v>1246.8</v>
      </c>
      <c r="G119" s="83">
        <f t="shared" si="42"/>
        <v>1246.7391</v>
      </c>
      <c r="H119" s="83">
        <f>H121</f>
        <v>0</v>
      </c>
      <c r="I119" s="83">
        <f t="shared" ref="I119:J119" si="74">I121</f>
        <v>0</v>
      </c>
      <c r="J119" s="83">
        <f t="shared" si="74"/>
        <v>1246.7391</v>
      </c>
      <c r="K119" s="83">
        <f t="shared" si="67"/>
        <v>6.0899999999946886E-2</v>
      </c>
      <c r="L119" s="83">
        <f t="shared" si="52"/>
        <v>99.995115495668912</v>
      </c>
    </row>
    <row r="120" spans="1:12" ht="30.6" x14ac:dyDescent="0.25">
      <c r="A120" s="33" t="s">
        <v>23</v>
      </c>
      <c r="B120" s="30"/>
      <c r="C120" s="83">
        <f t="shared" si="55"/>
        <v>0</v>
      </c>
      <c r="D120" s="83"/>
      <c r="E120" s="83"/>
      <c r="F120" s="83"/>
      <c r="G120" s="83">
        <f t="shared" si="42"/>
        <v>0</v>
      </c>
      <c r="H120" s="83"/>
      <c r="I120" s="83"/>
      <c r="J120" s="83"/>
      <c r="K120" s="83">
        <f t="shared" si="67"/>
        <v>0</v>
      </c>
      <c r="L120" s="83"/>
    </row>
    <row r="121" spans="1:12" ht="45" customHeight="1" x14ac:dyDescent="0.25">
      <c r="A121" s="47" t="s">
        <v>157</v>
      </c>
      <c r="B121" s="30">
        <v>932</v>
      </c>
      <c r="C121" s="83">
        <f t="shared" si="55"/>
        <v>1246.8</v>
      </c>
      <c r="D121" s="83"/>
      <c r="E121" s="83"/>
      <c r="F121" s="83">
        <v>1246.8</v>
      </c>
      <c r="G121" s="83">
        <f t="shared" si="42"/>
        <v>1246.7391</v>
      </c>
      <c r="H121" s="83"/>
      <c r="I121" s="83"/>
      <c r="J121" s="83">
        <v>1246.7391</v>
      </c>
      <c r="K121" s="83">
        <f t="shared" si="67"/>
        <v>6.0899999999946886E-2</v>
      </c>
      <c r="L121" s="83">
        <f t="shared" si="52"/>
        <v>99.995115495668912</v>
      </c>
    </row>
    <row r="122" spans="1:12" ht="182.4" x14ac:dyDescent="0.25">
      <c r="A122" s="18" t="s">
        <v>318</v>
      </c>
      <c r="B122" s="27"/>
      <c r="C122" s="83">
        <f t="shared" si="55"/>
        <v>540676.14680999995</v>
      </c>
      <c r="D122" s="83">
        <f>D124+D125+D126+D127+D131</f>
        <v>500000</v>
      </c>
      <c r="E122" s="83">
        <f t="shared" ref="E122:F122" si="75">E124+E125+E126+E127+E131</f>
        <v>15957.446809999999</v>
      </c>
      <c r="F122" s="83">
        <f t="shared" si="75"/>
        <v>24718.7</v>
      </c>
      <c r="G122" s="83">
        <f>H122+I122+J122</f>
        <v>528109.61138000002</v>
      </c>
      <c r="H122" s="83">
        <f>H124+H125+H126+H127+H131</f>
        <v>488726.87204000005</v>
      </c>
      <c r="I122" s="83">
        <f>I124+I125+I126+I127+I131</f>
        <v>15597.666150000001</v>
      </c>
      <c r="J122" s="83">
        <f t="shared" ref="J122" si="76">J124+J125+J126+J127+J131</f>
        <v>23785.073190000003</v>
      </c>
      <c r="K122" s="83">
        <f t="shared" si="67"/>
        <v>12566.535429999931</v>
      </c>
      <c r="L122" s="83">
        <f t="shared" si="52"/>
        <v>97.675774027734946</v>
      </c>
    </row>
    <row r="123" spans="1:12" ht="31.05" customHeight="1" x14ac:dyDescent="0.25">
      <c r="A123" s="33" t="s">
        <v>24</v>
      </c>
      <c r="B123" s="24"/>
      <c r="C123" s="83"/>
      <c r="D123" s="83"/>
      <c r="E123" s="83"/>
      <c r="F123" s="83"/>
      <c r="G123" s="83">
        <f t="shared" si="42"/>
        <v>0</v>
      </c>
      <c r="H123" s="83"/>
      <c r="I123" s="83"/>
      <c r="J123" s="83"/>
      <c r="K123" s="83">
        <f t="shared" si="67"/>
        <v>0</v>
      </c>
      <c r="L123" s="83"/>
    </row>
    <row r="124" spans="1:12" ht="44.4" x14ac:dyDescent="0.25">
      <c r="A124" s="32" t="s">
        <v>81</v>
      </c>
      <c r="B124" s="115" t="s">
        <v>36</v>
      </c>
      <c r="C124" s="83">
        <f t="shared" ref="C124:C134" si="77">D124+E124+F124</f>
        <v>5423.5</v>
      </c>
      <c r="D124" s="83"/>
      <c r="E124" s="83"/>
      <c r="F124" s="83">
        <v>5423.5</v>
      </c>
      <c r="G124" s="83">
        <f t="shared" si="42"/>
        <v>5022.9566400000003</v>
      </c>
      <c r="H124" s="83"/>
      <c r="I124" s="83"/>
      <c r="J124" s="83">
        <v>5022.9566400000003</v>
      </c>
      <c r="K124" s="83">
        <f t="shared" si="67"/>
        <v>400.54335999999967</v>
      </c>
      <c r="L124" s="83">
        <f t="shared" ref="L124:L134" si="78">G124/C124*100</f>
        <v>92.614670231400396</v>
      </c>
    </row>
    <row r="125" spans="1:12" ht="54.6" customHeight="1" x14ac:dyDescent="0.25">
      <c r="A125" s="32" t="s">
        <v>81</v>
      </c>
      <c r="B125" s="121" t="s">
        <v>37</v>
      </c>
      <c r="C125" s="83">
        <f t="shared" si="77"/>
        <v>1389.6</v>
      </c>
      <c r="D125" s="83"/>
      <c r="E125" s="83"/>
      <c r="F125" s="83">
        <v>1389.6</v>
      </c>
      <c r="G125" s="83">
        <f t="shared" si="42"/>
        <v>1258.9803099999999</v>
      </c>
      <c r="H125" s="83"/>
      <c r="I125" s="83"/>
      <c r="J125" s="83">
        <v>1258.9803099999999</v>
      </c>
      <c r="K125" s="83">
        <f t="shared" si="67"/>
        <v>130.61968999999999</v>
      </c>
      <c r="L125" s="83">
        <f t="shared" si="78"/>
        <v>90.600195020149684</v>
      </c>
    </row>
    <row r="126" spans="1:12" ht="54.6" customHeight="1" x14ac:dyDescent="0.25">
      <c r="A126" s="32" t="s">
        <v>158</v>
      </c>
      <c r="B126" s="122"/>
      <c r="C126" s="83">
        <f t="shared" si="77"/>
        <v>1905.6</v>
      </c>
      <c r="D126" s="83"/>
      <c r="E126" s="83"/>
      <c r="F126" s="83">
        <v>1905.6</v>
      </c>
      <c r="G126" s="83">
        <f t="shared" si="42"/>
        <v>1905.47011</v>
      </c>
      <c r="H126" s="83"/>
      <c r="I126" s="83"/>
      <c r="J126" s="83">
        <v>1905.47011</v>
      </c>
      <c r="K126" s="83">
        <f t="shared" si="67"/>
        <v>0.12988999999993212</v>
      </c>
      <c r="L126" s="83">
        <f t="shared" si="78"/>
        <v>99.993183774139382</v>
      </c>
    </row>
    <row r="127" spans="1:12" ht="54.6" customHeight="1" x14ac:dyDescent="0.25">
      <c r="A127" s="79" t="s">
        <v>196</v>
      </c>
      <c r="B127" s="122"/>
      <c r="C127" s="83">
        <f t="shared" si="77"/>
        <v>92253.191489999997</v>
      </c>
      <c r="D127" s="83">
        <f>D128+D129+D130</f>
        <v>86678</v>
      </c>
      <c r="E127" s="83">
        <f t="shared" ref="E127:F127" si="79">E128+E129+E130</f>
        <v>2766.3191499999998</v>
      </c>
      <c r="F127" s="83">
        <f t="shared" si="79"/>
        <v>2808.8723399999999</v>
      </c>
      <c r="G127" s="83">
        <f t="shared" si="42"/>
        <v>80217.94902</v>
      </c>
      <c r="H127" s="83">
        <f>H128+H129+H130</f>
        <v>75404.872059999994</v>
      </c>
      <c r="I127" s="83">
        <f t="shared" ref="I127:J127" si="80">I128+I129+I130</f>
        <v>2406.5384899999999</v>
      </c>
      <c r="J127" s="83">
        <f t="shared" si="80"/>
        <v>2406.53847</v>
      </c>
      <c r="K127" s="83">
        <f t="shared" si="67"/>
        <v>12035.242469999997</v>
      </c>
      <c r="L127" s="83">
        <f t="shared" si="78"/>
        <v>86.954118035792192</v>
      </c>
    </row>
    <row r="128" spans="1:12" ht="54.6" customHeight="1" x14ac:dyDescent="0.25">
      <c r="A128" s="32" t="s">
        <v>268</v>
      </c>
      <c r="B128" s="122"/>
      <c r="C128" s="83">
        <f t="shared" si="77"/>
        <v>2808.8723399999999</v>
      </c>
      <c r="D128" s="83"/>
      <c r="E128" s="83"/>
      <c r="F128" s="83">
        <v>2808.8723399999999</v>
      </c>
      <c r="G128" s="83">
        <f t="shared" si="42"/>
        <v>2406.53847</v>
      </c>
      <c r="H128" s="83"/>
      <c r="I128" s="83"/>
      <c r="J128" s="83">
        <v>2406.53847</v>
      </c>
      <c r="K128" s="83">
        <f t="shared" si="67"/>
        <v>402.33386999999993</v>
      </c>
      <c r="L128" s="83">
        <f t="shared" si="78"/>
        <v>85.676320555030998</v>
      </c>
    </row>
    <row r="129" spans="1:13" ht="54.6" customHeight="1" x14ac:dyDescent="0.25">
      <c r="A129" s="32" t="s">
        <v>269</v>
      </c>
      <c r="B129" s="122"/>
      <c r="C129" s="83">
        <f t="shared" si="77"/>
        <v>2766.3191499999998</v>
      </c>
      <c r="D129" s="83"/>
      <c r="E129" s="83">
        <v>2766.3191499999998</v>
      </c>
      <c r="F129" s="83"/>
      <c r="G129" s="83">
        <f t="shared" si="42"/>
        <v>2406.5384899999999</v>
      </c>
      <c r="H129" s="83"/>
      <c r="I129" s="83">
        <v>2406.5384899999999</v>
      </c>
      <c r="J129" s="83"/>
      <c r="K129" s="83">
        <f t="shared" si="67"/>
        <v>359.7806599999999</v>
      </c>
      <c r="L129" s="83">
        <f t="shared" si="78"/>
        <v>86.994246126662574</v>
      </c>
    </row>
    <row r="130" spans="1:13" ht="54.6" customHeight="1" x14ac:dyDescent="0.25">
      <c r="A130" s="32" t="s">
        <v>270</v>
      </c>
      <c r="B130" s="122"/>
      <c r="C130" s="83">
        <f t="shared" si="77"/>
        <v>86678</v>
      </c>
      <c r="D130" s="83">
        <v>86678</v>
      </c>
      <c r="E130" s="83"/>
      <c r="F130" s="83"/>
      <c r="G130" s="83">
        <f t="shared" si="42"/>
        <v>75404.872059999994</v>
      </c>
      <c r="H130" s="83">
        <v>75404.872059999994</v>
      </c>
      <c r="I130" s="83"/>
      <c r="J130" s="83"/>
      <c r="K130" s="83">
        <f t="shared" si="67"/>
        <v>11273.127940000006</v>
      </c>
      <c r="L130" s="83">
        <f t="shared" si="78"/>
        <v>86.994245437135149</v>
      </c>
    </row>
    <row r="131" spans="1:13" ht="54.6" customHeight="1" x14ac:dyDescent="0.25">
      <c r="A131" s="102" t="s">
        <v>197</v>
      </c>
      <c r="B131" s="122"/>
      <c r="C131" s="83">
        <f t="shared" si="77"/>
        <v>439704.25532</v>
      </c>
      <c r="D131" s="83">
        <f>D132+D133+D134</f>
        <v>413322</v>
      </c>
      <c r="E131" s="83">
        <f t="shared" ref="E131:F131" si="81">E132+E133+E134</f>
        <v>13191.12766</v>
      </c>
      <c r="F131" s="83">
        <f t="shared" si="81"/>
        <v>13191.12766</v>
      </c>
      <c r="G131" s="83">
        <f t="shared" si="42"/>
        <v>439704.25530000002</v>
      </c>
      <c r="H131" s="83">
        <f>H132+H133+H134</f>
        <v>413321.99998000002</v>
      </c>
      <c r="I131" s="83">
        <f t="shared" ref="I131:J131" si="82">I132+I133+I134</f>
        <v>13191.12766</v>
      </c>
      <c r="J131" s="83">
        <f t="shared" si="82"/>
        <v>13191.12766</v>
      </c>
      <c r="K131" s="83">
        <f t="shared" si="67"/>
        <v>1.9999977666884661E-5</v>
      </c>
      <c r="L131" s="83">
        <f t="shared" si="78"/>
        <v>99.999999995451489</v>
      </c>
    </row>
    <row r="132" spans="1:13" ht="36" customHeight="1" x14ac:dyDescent="0.25">
      <c r="A132" s="32" t="s">
        <v>268</v>
      </c>
      <c r="B132" s="122"/>
      <c r="C132" s="83">
        <f t="shared" si="77"/>
        <v>13191.12766</v>
      </c>
      <c r="D132" s="83"/>
      <c r="E132" s="83"/>
      <c r="F132" s="83">
        <v>13191.12766</v>
      </c>
      <c r="G132" s="83">
        <f t="shared" si="42"/>
        <v>13191.12766</v>
      </c>
      <c r="H132" s="83"/>
      <c r="I132" s="83"/>
      <c r="J132" s="83">
        <v>13191.12766</v>
      </c>
      <c r="K132" s="83">
        <f t="shared" si="67"/>
        <v>0</v>
      </c>
      <c r="L132" s="83">
        <f t="shared" si="78"/>
        <v>100</v>
      </c>
    </row>
    <row r="133" spans="1:13" ht="52.2" customHeight="1" x14ac:dyDescent="0.25">
      <c r="A133" s="32" t="s">
        <v>269</v>
      </c>
      <c r="B133" s="122"/>
      <c r="C133" s="83">
        <f t="shared" si="77"/>
        <v>13191.12766</v>
      </c>
      <c r="D133" s="83"/>
      <c r="E133" s="83">
        <v>13191.12766</v>
      </c>
      <c r="F133" s="83"/>
      <c r="G133" s="83">
        <f t="shared" si="42"/>
        <v>13191.12766</v>
      </c>
      <c r="H133" s="83"/>
      <c r="I133" s="83">
        <v>13191.12766</v>
      </c>
      <c r="J133" s="83"/>
      <c r="K133" s="83">
        <f t="shared" si="67"/>
        <v>0</v>
      </c>
      <c r="L133" s="83">
        <f t="shared" si="78"/>
        <v>100</v>
      </c>
    </row>
    <row r="134" spans="1:13" ht="36" customHeight="1" x14ac:dyDescent="0.25">
      <c r="A134" s="32" t="s">
        <v>270</v>
      </c>
      <c r="B134" s="123"/>
      <c r="C134" s="83">
        <f t="shared" si="77"/>
        <v>413322</v>
      </c>
      <c r="D134" s="83">
        <v>413322</v>
      </c>
      <c r="E134" s="83"/>
      <c r="F134" s="83"/>
      <c r="G134" s="83">
        <f t="shared" si="42"/>
        <v>413321.99998000002</v>
      </c>
      <c r="H134" s="83">
        <v>413321.99998000002</v>
      </c>
      <c r="I134" s="83"/>
      <c r="J134" s="83"/>
      <c r="K134" s="83">
        <f t="shared" si="67"/>
        <v>1.9999977666884661E-5</v>
      </c>
      <c r="L134" s="83">
        <f t="shared" si="78"/>
        <v>99.999999995161161</v>
      </c>
    </row>
    <row r="135" spans="1:13" ht="60" customHeight="1" x14ac:dyDescent="0.25">
      <c r="A135" s="22" t="s">
        <v>28</v>
      </c>
      <c r="B135" s="28"/>
      <c r="C135" s="80">
        <f t="shared" ref="C135:J135" si="83">C136+C148+C182</f>
        <v>101012.746</v>
      </c>
      <c r="D135" s="80">
        <f t="shared" si="83"/>
        <v>37448.400000000001</v>
      </c>
      <c r="E135" s="80">
        <f t="shared" si="83"/>
        <v>189.13300000000001</v>
      </c>
      <c r="F135" s="80">
        <f t="shared" si="83"/>
        <v>63375.213000000003</v>
      </c>
      <c r="G135" s="80">
        <f t="shared" si="83"/>
        <v>69596.429730000003</v>
      </c>
      <c r="H135" s="80">
        <f t="shared" si="83"/>
        <v>37448.400000000001</v>
      </c>
      <c r="I135" s="80">
        <f t="shared" si="83"/>
        <v>189.13300000000001</v>
      </c>
      <c r="J135" s="80">
        <f t="shared" si="83"/>
        <v>31958.89673</v>
      </c>
      <c r="K135" s="80">
        <f t="shared" si="67"/>
        <v>31416.316269999996</v>
      </c>
      <c r="L135" s="99">
        <f>G135/C135*100</f>
        <v>68.898661293694559</v>
      </c>
    </row>
    <row r="136" spans="1:13" ht="28.35" customHeight="1" x14ac:dyDescent="0.25">
      <c r="A136" s="16" t="s">
        <v>29</v>
      </c>
      <c r="B136" s="15"/>
      <c r="C136" s="84">
        <f t="shared" ref="C136:C181" si="84">D136+E136+F136</f>
        <v>19555.080000000002</v>
      </c>
      <c r="D136" s="84">
        <f>D137+D140</f>
        <v>0</v>
      </c>
      <c r="E136" s="84">
        <f t="shared" ref="E136:F136" si="85">E137+E140</f>
        <v>0</v>
      </c>
      <c r="F136" s="84">
        <f t="shared" si="85"/>
        <v>19555.080000000002</v>
      </c>
      <c r="G136" s="84">
        <f>H136+I136+J136</f>
        <v>8242.7899999999991</v>
      </c>
      <c r="H136" s="84">
        <f>H137+H140</f>
        <v>0</v>
      </c>
      <c r="I136" s="84">
        <f t="shared" ref="I136:J136" si="86">I137+I140</f>
        <v>0</v>
      </c>
      <c r="J136" s="84">
        <f t="shared" si="86"/>
        <v>8242.7899999999991</v>
      </c>
      <c r="K136" s="82">
        <f t="shared" si="67"/>
        <v>11312.290000000003</v>
      </c>
      <c r="L136" s="84">
        <f>G136/C136*100</f>
        <v>42.151655733446233</v>
      </c>
    </row>
    <row r="137" spans="1:13" ht="52.2" customHeight="1" x14ac:dyDescent="0.25">
      <c r="A137" s="41" t="s">
        <v>118</v>
      </c>
      <c r="B137" s="40" t="s">
        <v>36</v>
      </c>
      <c r="C137" s="83">
        <f t="shared" si="84"/>
        <v>13463</v>
      </c>
      <c r="D137" s="83">
        <f>D139</f>
        <v>0</v>
      </c>
      <c r="E137" s="83">
        <f t="shared" ref="E137:F137" si="87">E139</f>
        <v>0</v>
      </c>
      <c r="F137" s="83">
        <f t="shared" si="87"/>
        <v>13463</v>
      </c>
      <c r="G137" s="83">
        <f t="shared" ref="G137:G192" si="88">H137+I137+J137</f>
        <v>5785.44</v>
      </c>
      <c r="H137" s="83">
        <f>H139</f>
        <v>0</v>
      </c>
      <c r="I137" s="83">
        <f t="shared" ref="I137:J137" si="89">I139</f>
        <v>0</v>
      </c>
      <c r="J137" s="83">
        <f t="shared" si="89"/>
        <v>5785.44</v>
      </c>
      <c r="K137" s="83">
        <f>C137-G137</f>
        <v>7677.56</v>
      </c>
      <c r="L137" s="83">
        <f>G137/C137*100</f>
        <v>42.972888657802869</v>
      </c>
    </row>
    <row r="138" spans="1:13" ht="28.35" customHeight="1" x14ac:dyDescent="0.25">
      <c r="A138" s="33" t="s">
        <v>17</v>
      </c>
      <c r="B138" s="27"/>
      <c r="C138" s="83">
        <f t="shared" si="84"/>
        <v>0</v>
      </c>
      <c r="D138" s="83"/>
      <c r="E138" s="83"/>
      <c r="F138" s="83"/>
      <c r="G138" s="83">
        <f t="shared" si="88"/>
        <v>0</v>
      </c>
      <c r="H138" s="83"/>
      <c r="I138" s="83"/>
      <c r="J138" s="83"/>
      <c r="K138" s="83">
        <f t="shared" si="67"/>
        <v>0</v>
      </c>
      <c r="L138" s="83"/>
    </row>
    <row r="139" spans="1:13" ht="28.35" customHeight="1" x14ac:dyDescent="0.25">
      <c r="A139" s="47" t="s">
        <v>183</v>
      </c>
      <c r="B139" s="27">
        <v>909</v>
      </c>
      <c r="C139" s="83">
        <f t="shared" si="84"/>
        <v>13463</v>
      </c>
      <c r="D139" s="83"/>
      <c r="E139" s="83"/>
      <c r="F139" s="83">
        <v>13463</v>
      </c>
      <c r="G139" s="83">
        <f t="shared" si="88"/>
        <v>5785.44</v>
      </c>
      <c r="H139" s="83"/>
      <c r="I139" s="83"/>
      <c r="J139" s="83">
        <v>5785.44</v>
      </c>
      <c r="K139" s="83">
        <f t="shared" si="67"/>
        <v>7677.56</v>
      </c>
      <c r="L139" s="83">
        <f t="shared" ref="L139:L152" si="90">G139/C139*100</f>
        <v>42.972888657802869</v>
      </c>
    </row>
    <row r="140" spans="1:13" ht="49.2" customHeight="1" x14ac:dyDescent="0.25">
      <c r="A140" s="74" t="s">
        <v>63</v>
      </c>
      <c r="B140" s="40" t="s">
        <v>36</v>
      </c>
      <c r="C140" s="83">
        <f>D140+E140+F140</f>
        <v>6092.08</v>
      </c>
      <c r="D140" s="83">
        <f>D142+D145</f>
        <v>0</v>
      </c>
      <c r="E140" s="83">
        <f t="shared" ref="E140:F140" si="91">E142+E145</f>
        <v>0</v>
      </c>
      <c r="F140" s="83">
        <f t="shared" si="91"/>
        <v>6092.08</v>
      </c>
      <c r="G140" s="83">
        <f>H140+I140+J140</f>
        <v>2457.35</v>
      </c>
      <c r="H140" s="83">
        <f>H142+H145</f>
        <v>0</v>
      </c>
      <c r="I140" s="83">
        <f t="shared" ref="I140:J140" si="92">I142+I145</f>
        <v>0</v>
      </c>
      <c r="J140" s="83">
        <f t="shared" si="92"/>
        <v>2457.35</v>
      </c>
      <c r="K140" s="83">
        <f t="shared" si="67"/>
        <v>3634.73</v>
      </c>
      <c r="L140" s="83">
        <f t="shared" si="90"/>
        <v>40.336797940933145</v>
      </c>
      <c r="M140" s="96">
        <f>H140/C140*100</f>
        <v>0</v>
      </c>
    </row>
    <row r="141" spans="1:13" ht="35.4" customHeight="1" x14ac:dyDescent="0.25">
      <c r="A141" s="33" t="s">
        <v>17</v>
      </c>
      <c r="B141" s="40"/>
      <c r="C141" s="83">
        <f>E141+F141+G141</f>
        <v>0</v>
      </c>
      <c r="D141" s="83"/>
      <c r="E141" s="83"/>
      <c r="F141" s="83"/>
      <c r="G141" s="83">
        <f t="shared" si="88"/>
        <v>0</v>
      </c>
      <c r="H141" s="83"/>
      <c r="I141" s="83"/>
      <c r="J141" s="83"/>
      <c r="K141" s="83">
        <f t="shared" si="67"/>
        <v>0</v>
      </c>
      <c r="L141" s="83"/>
      <c r="M141" s="96"/>
    </row>
    <row r="142" spans="1:13" ht="56.4" customHeight="1" x14ac:dyDescent="0.25">
      <c r="A142" s="75" t="s">
        <v>64</v>
      </c>
      <c r="B142" s="40">
        <v>909</v>
      </c>
      <c r="C142" s="83">
        <f>E142+F142+G142</f>
        <v>3500</v>
      </c>
      <c r="D142" s="83">
        <f>D144</f>
        <v>0</v>
      </c>
      <c r="E142" s="83">
        <f t="shared" ref="E142:F142" si="93">E144</f>
        <v>0</v>
      </c>
      <c r="F142" s="83">
        <f t="shared" si="93"/>
        <v>3500</v>
      </c>
      <c r="G142" s="83">
        <f t="shared" si="88"/>
        <v>0</v>
      </c>
      <c r="H142" s="83">
        <f>H144</f>
        <v>0</v>
      </c>
      <c r="I142" s="83">
        <f t="shared" ref="I142:J142" si="94">I144</f>
        <v>0</v>
      </c>
      <c r="J142" s="83">
        <f t="shared" si="94"/>
        <v>0</v>
      </c>
      <c r="K142" s="83">
        <f t="shared" si="67"/>
        <v>3500</v>
      </c>
      <c r="L142" s="83">
        <f t="shared" si="90"/>
        <v>0</v>
      </c>
      <c r="M142" s="96">
        <f>H142/C142*100</f>
        <v>0</v>
      </c>
    </row>
    <row r="143" spans="1:13" ht="33.6" customHeight="1" x14ac:dyDescent="0.25">
      <c r="A143" s="39" t="s">
        <v>23</v>
      </c>
      <c r="B143" s="40"/>
      <c r="C143" s="83"/>
      <c r="D143" s="83"/>
      <c r="E143" s="83"/>
      <c r="F143" s="83"/>
      <c r="G143" s="83">
        <f t="shared" si="88"/>
        <v>0</v>
      </c>
      <c r="H143" s="83"/>
      <c r="I143" s="83"/>
      <c r="J143" s="83"/>
      <c r="K143" s="83">
        <f t="shared" si="67"/>
        <v>0</v>
      </c>
      <c r="L143" s="83"/>
    </row>
    <row r="144" spans="1:13" ht="56.4" customHeight="1" x14ac:dyDescent="0.25">
      <c r="A144" s="76" t="s">
        <v>204</v>
      </c>
      <c r="B144" s="40">
        <v>909</v>
      </c>
      <c r="C144" s="83">
        <f t="shared" ref="C144" si="95">D144+E144+F144</f>
        <v>3500</v>
      </c>
      <c r="D144" s="83"/>
      <c r="E144" s="83"/>
      <c r="F144" s="83">
        <v>3500</v>
      </c>
      <c r="G144" s="83">
        <f t="shared" si="88"/>
        <v>0</v>
      </c>
      <c r="H144" s="83"/>
      <c r="I144" s="83"/>
      <c r="J144" s="83"/>
      <c r="K144" s="83">
        <f t="shared" si="67"/>
        <v>3500</v>
      </c>
      <c r="L144" s="83">
        <f t="shared" si="90"/>
        <v>0</v>
      </c>
    </row>
    <row r="145" spans="1:12" ht="56.4" customHeight="1" x14ac:dyDescent="0.25">
      <c r="A145" s="75" t="s">
        <v>255</v>
      </c>
      <c r="B145" s="40">
        <v>909</v>
      </c>
      <c r="C145" s="83">
        <f>D145+E145+F145</f>
        <v>2592.08</v>
      </c>
      <c r="D145" s="83">
        <f>D147</f>
        <v>0</v>
      </c>
      <c r="E145" s="83">
        <f t="shared" ref="E145:F145" si="96">E147</f>
        <v>0</v>
      </c>
      <c r="F145" s="83">
        <f t="shared" si="96"/>
        <v>2592.08</v>
      </c>
      <c r="G145" s="83">
        <f t="shared" si="88"/>
        <v>2457.35</v>
      </c>
      <c r="H145" s="83">
        <f>H147</f>
        <v>0</v>
      </c>
      <c r="I145" s="83">
        <f t="shared" ref="I145:J145" si="97">I147</f>
        <v>0</v>
      </c>
      <c r="J145" s="83">
        <f t="shared" si="97"/>
        <v>2457.35</v>
      </c>
      <c r="K145" s="83">
        <f t="shared" si="67"/>
        <v>134.73000000000002</v>
      </c>
      <c r="L145" s="83">
        <f t="shared" si="90"/>
        <v>94.802243757908712</v>
      </c>
    </row>
    <row r="146" spans="1:12" ht="56.4" customHeight="1" x14ac:dyDescent="0.25">
      <c r="A146" s="39" t="s">
        <v>23</v>
      </c>
      <c r="B146" s="40"/>
      <c r="C146" s="83"/>
      <c r="D146" s="83"/>
      <c r="E146" s="83"/>
      <c r="F146" s="83"/>
      <c r="G146" s="83">
        <f t="shared" si="88"/>
        <v>0</v>
      </c>
      <c r="H146" s="83"/>
      <c r="I146" s="83"/>
      <c r="J146" s="83"/>
      <c r="K146" s="83">
        <f t="shared" si="67"/>
        <v>0</v>
      </c>
      <c r="L146" s="83"/>
    </row>
    <row r="147" spans="1:12" ht="30.6" x14ac:dyDescent="0.25">
      <c r="A147" s="76" t="s">
        <v>277</v>
      </c>
      <c r="B147" s="40">
        <v>909</v>
      </c>
      <c r="C147" s="83">
        <f t="shared" ref="C147" si="98">D147+E147+F147</f>
        <v>2592.08</v>
      </c>
      <c r="D147" s="83"/>
      <c r="E147" s="83"/>
      <c r="F147" s="83">
        <v>2592.08</v>
      </c>
      <c r="G147" s="83">
        <f t="shared" si="88"/>
        <v>2457.35</v>
      </c>
      <c r="H147" s="83"/>
      <c r="I147" s="83"/>
      <c r="J147" s="83">
        <v>2457.35</v>
      </c>
      <c r="K147" s="83">
        <f t="shared" si="67"/>
        <v>134.73000000000002</v>
      </c>
      <c r="L147" s="83">
        <f t="shared" si="90"/>
        <v>94.802243757908712</v>
      </c>
    </row>
    <row r="148" spans="1:12" ht="27.75" customHeight="1" x14ac:dyDescent="0.25">
      <c r="A148" s="20" t="s">
        <v>30</v>
      </c>
      <c r="B148" s="20"/>
      <c r="C148" s="82">
        <f>D148+E148+F148</f>
        <v>61053.866000000002</v>
      </c>
      <c r="D148" s="82">
        <f>D149+D153+D156+D159+D164+D167+D170+D173+D176+D179</f>
        <v>37448.400000000001</v>
      </c>
      <c r="E148" s="82">
        <f t="shared" ref="E148:F148" si="99">E149+E153+E156+E159+E164+E167+E170+E173+E176+E179</f>
        <v>189.13300000000001</v>
      </c>
      <c r="F148" s="82">
        <f t="shared" si="99"/>
        <v>23416.332999999999</v>
      </c>
      <c r="G148" s="82">
        <f t="shared" si="88"/>
        <v>41064.969580000004</v>
      </c>
      <c r="H148" s="82">
        <f>H149+H153+H156+H159+H164+H167+H170+H173+H176+H179</f>
        <v>37448.400000000001</v>
      </c>
      <c r="I148" s="82">
        <f t="shared" ref="I148:J148" si="100">I149+I153+I156+I159+I164+I167+I170+I173+I176+I179</f>
        <v>189.13300000000001</v>
      </c>
      <c r="J148" s="82">
        <f t="shared" si="100"/>
        <v>3427.43658</v>
      </c>
      <c r="K148" s="82">
        <f t="shared" si="67"/>
        <v>19988.896419999997</v>
      </c>
      <c r="L148" s="82">
        <f t="shared" si="90"/>
        <v>67.260228172938312</v>
      </c>
    </row>
    <row r="149" spans="1:12" ht="100.8" customHeight="1" x14ac:dyDescent="0.25">
      <c r="A149" s="36" t="s">
        <v>34</v>
      </c>
      <c r="B149" s="40" t="s">
        <v>36</v>
      </c>
      <c r="C149" s="83">
        <f t="shared" si="84"/>
        <v>3972</v>
      </c>
      <c r="D149" s="83">
        <f>D151+D152</f>
        <v>0</v>
      </c>
      <c r="E149" s="83">
        <f t="shared" ref="E149:F149" si="101">E151+E152</f>
        <v>0</v>
      </c>
      <c r="F149" s="83">
        <f t="shared" si="101"/>
        <v>3972</v>
      </c>
      <c r="G149" s="83">
        <f t="shared" si="88"/>
        <v>88.266080000000002</v>
      </c>
      <c r="H149" s="83">
        <f>H151+H152</f>
        <v>0</v>
      </c>
      <c r="I149" s="83">
        <f t="shared" ref="I149:J149" si="102">I151+I152</f>
        <v>0</v>
      </c>
      <c r="J149" s="83">
        <f t="shared" si="102"/>
        <v>88.266080000000002</v>
      </c>
      <c r="K149" s="83">
        <f t="shared" si="67"/>
        <v>3883.7339200000001</v>
      </c>
      <c r="L149" s="83">
        <f t="shared" si="90"/>
        <v>2.222207452165156</v>
      </c>
    </row>
    <row r="150" spans="1:12" ht="30.6" x14ac:dyDescent="0.25">
      <c r="A150" s="33" t="s">
        <v>17</v>
      </c>
      <c r="B150" s="40"/>
      <c r="C150" s="83">
        <f t="shared" si="84"/>
        <v>0</v>
      </c>
      <c r="D150" s="83"/>
      <c r="E150" s="83"/>
      <c r="F150" s="83"/>
      <c r="G150" s="83">
        <f t="shared" si="88"/>
        <v>0</v>
      </c>
      <c r="H150" s="83"/>
      <c r="I150" s="83"/>
      <c r="J150" s="83"/>
      <c r="K150" s="83">
        <f t="shared" si="67"/>
        <v>0</v>
      </c>
      <c r="L150" s="83"/>
    </row>
    <row r="151" spans="1:12" ht="30.6" x14ac:dyDescent="0.25">
      <c r="A151" s="124" t="s">
        <v>205</v>
      </c>
      <c r="B151" s="40" t="s">
        <v>36</v>
      </c>
      <c r="C151" s="83">
        <f t="shared" si="84"/>
        <v>3883.7339200000001</v>
      </c>
      <c r="D151" s="83"/>
      <c r="E151" s="83"/>
      <c r="F151" s="83">
        <v>3883.7339200000001</v>
      </c>
      <c r="G151" s="83">
        <f t="shared" si="88"/>
        <v>0</v>
      </c>
      <c r="H151" s="83"/>
      <c r="I151" s="83"/>
      <c r="J151" s="83"/>
      <c r="K151" s="83">
        <f t="shared" si="67"/>
        <v>3883.7339200000001</v>
      </c>
      <c r="L151" s="83">
        <f t="shared" si="90"/>
        <v>0</v>
      </c>
    </row>
    <row r="152" spans="1:12" ht="30.6" x14ac:dyDescent="0.25">
      <c r="A152" s="125"/>
      <c r="B152" s="40" t="s">
        <v>13</v>
      </c>
      <c r="C152" s="83">
        <f t="shared" si="84"/>
        <v>88.266080000000002</v>
      </c>
      <c r="D152" s="83"/>
      <c r="E152" s="83"/>
      <c r="F152" s="83">
        <v>88.266080000000002</v>
      </c>
      <c r="G152" s="83">
        <f t="shared" si="88"/>
        <v>88.266080000000002</v>
      </c>
      <c r="H152" s="83"/>
      <c r="I152" s="83"/>
      <c r="J152" s="83">
        <v>88.266080000000002</v>
      </c>
      <c r="K152" s="83">
        <f t="shared" si="67"/>
        <v>0</v>
      </c>
      <c r="L152" s="83">
        <f t="shared" si="90"/>
        <v>100</v>
      </c>
    </row>
    <row r="153" spans="1:12" ht="68.400000000000006" x14ac:dyDescent="0.25">
      <c r="A153" s="18" t="s">
        <v>43</v>
      </c>
      <c r="B153" s="30" t="s">
        <v>26</v>
      </c>
      <c r="C153" s="83">
        <f t="shared" si="84"/>
        <v>47.8</v>
      </c>
      <c r="D153" s="83">
        <f>D155</f>
        <v>0</v>
      </c>
      <c r="E153" s="83">
        <f t="shared" ref="E153:F153" si="103">E155</f>
        <v>0</v>
      </c>
      <c r="F153" s="83">
        <f t="shared" si="103"/>
        <v>47.8</v>
      </c>
      <c r="G153" s="83">
        <f t="shared" si="88"/>
        <v>47.8</v>
      </c>
      <c r="H153" s="83">
        <f>H155</f>
        <v>0</v>
      </c>
      <c r="I153" s="83">
        <f t="shared" ref="I153:J153" si="104">I155</f>
        <v>0</v>
      </c>
      <c r="J153" s="83">
        <f t="shared" si="104"/>
        <v>47.8</v>
      </c>
      <c r="K153" s="83">
        <f t="shared" si="67"/>
        <v>0</v>
      </c>
      <c r="L153" s="83">
        <f>G153/C153*100</f>
        <v>100</v>
      </c>
    </row>
    <row r="154" spans="1:12" ht="36" customHeight="1" x14ac:dyDescent="0.25">
      <c r="A154" s="33" t="s">
        <v>17</v>
      </c>
      <c r="B154" s="24"/>
      <c r="C154" s="83">
        <f t="shared" si="84"/>
        <v>0</v>
      </c>
      <c r="D154" s="83"/>
      <c r="E154" s="83"/>
      <c r="F154" s="83"/>
      <c r="G154" s="83">
        <f t="shared" si="88"/>
        <v>0</v>
      </c>
      <c r="H154" s="83"/>
      <c r="I154" s="83"/>
      <c r="J154" s="83"/>
      <c r="K154" s="83">
        <f t="shared" si="67"/>
        <v>0</v>
      </c>
      <c r="L154" s="83"/>
    </row>
    <row r="155" spans="1:12" ht="45" customHeight="1" x14ac:dyDescent="0.25">
      <c r="A155" s="32" t="s">
        <v>275</v>
      </c>
      <c r="B155" s="24">
        <v>932</v>
      </c>
      <c r="C155" s="83">
        <f t="shared" si="84"/>
        <v>47.8</v>
      </c>
      <c r="D155" s="83"/>
      <c r="E155" s="83"/>
      <c r="F155" s="83">
        <v>47.8</v>
      </c>
      <c r="G155" s="83">
        <f t="shared" si="88"/>
        <v>47.8</v>
      </c>
      <c r="H155" s="83"/>
      <c r="I155" s="83"/>
      <c r="J155" s="83">
        <v>47.8</v>
      </c>
      <c r="K155" s="83">
        <f t="shared" si="67"/>
        <v>0</v>
      </c>
      <c r="L155" s="83">
        <f>G155/C155*100</f>
        <v>100</v>
      </c>
    </row>
    <row r="156" spans="1:12" ht="45.6" x14ac:dyDescent="0.25">
      <c r="A156" s="18" t="s">
        <v>116</v>
      </c>
      <c r="B156" s="30" t="s">
        <v>26</v>
      </c>
      <c r="C156" s="83">
        <f t="shared" si="84"/>
        <v>10.5</v>
      </c>
      <c r="D156" s="83">
        <f>D158</f>
        <v>0</v>
      </c>
      <c r="E156" s="83">
        <f t="shared" ref="E156:F156" si="105">E158</f>
        <v>0</v>
      </c>
      <c r="F156" s="83">
        <f t="shared" si="105"/>
        <v>10.5</v>
      </c>
      <c r="G156" s="83">
        <f t="shared" si="88"/>
        <v>0</v>
      </c>
      <c r="H156" s="83">
        <f>H158</f>
        <v>0</v>
      </c>
      <c r="I156" s="83">
        <f t="shared" ref="I156:J156" si="106">I158</f>
        <v>0</v>
      </c>
      <c r="J156" s="83">
        <f t="shared" si="106"/>
        <v>0</v>
      </c>
      <c r="K156" s="83">
        <f t="shared" si="67"/>
        <v>10.5</v>
      </c>
      <c r="L156" s="83">
        <f t="shared" ref="L156" si="107">G156/C156*100</f>
        <v>0</v>
      </c>
    </row>
    <row r="157" spans="1:12" ht="27" customHeight="1" x14ac:dyDescent="0.25">
      <c r="A157" s="46" t="s">
        <v>23</v>
      </c>
      <c r="B157" s="24"/>
      <c r="C157" s="83">
        <f t="shared" si="84"/>
        <v>0</v>
      </c>
      <c r="D157" s="83"/>
      <c r="E157" s="83"/>
      <c r="F157" s="83"/>
      <c r="G157" s="83">
        <f t="shared" si="88"/>
        <v>0</v>
      </c>
      <c r="H157" s="83"/>
      <c r="I157" s="83"/>
      <c r="J157" s="83"/>
      <c r="K157" s="83">
        <f t="shared" si="67"/>
        <v>0</v>
      </c>
      <c r="L157" s="83"/>
    </row>
    <row r="158" spans="1:12" ht="54" customHeight="1" x14ac:dyDescent="0.25">
      <c r="A158" s="32" t="s">
        <v>276</v>
      </c>
      <c r="B158" s="30">
        <v>932</v>
      </c>
      <c r="C158" s="83">
        <f t="shared" si="84"/>
        <v>10.5</v>
      </c>
      <c r="D158" s="83"/>
      <c r="E158" s="83"/>
      <c r="F158" s="83">
        <v>10.5</v>
      </c>
      <c r="G158" s="83">
        <f t="shared" si="88"/>
        <v>0</v>
      </c>
      <c r="H158" s="83"/>
      <c r="I158" s="83"/>
      <c r="J158" s="83"/>
      <c r="K158" s="83">
        <f t="shared" si="67"/>
        <v>10.5</v>
      </c>
      <c r="L158" s="83">
        <f t="shared" ref="L158" si="108">G158/C158*100</f>
        <v>0</v>
      </c>
    </row>
    <row r="159" spans="1:12" ht="91.2" x14ac:dyDescent="0.25">
      <c r="A159" s="18" t="s">
        <v>195</v>
      </c>
      <c r="B159" s="30" t="s">
        <v>36</v>
      </c>
      <c r="C159" s="83">
        <f t="shared" si="84"/>
        <v>37826.666000000005</v>
      </c>
      <c r="D159" s="83">
        <f>D161+D162+D163</f>
        <v>37448.400000000001</v>
      </c>
      <c r="E159" s="83">
        <f t="shared" ref="E159:F159" si="109">E161+E162+E163</f>
        <v>189.13300000000001</v>
      </c>
      <c r="F159" s="83">
        <f t="shared" si="109"/>
        <v>189.13300000000001</v>
      </c>
      <c r="G159" s="83">
        <f t="shared" si="88"/>
        <v>37826.666000000005</v>
      </c>
      <c r="H159" s="83">
        <f>H161+H162+H163</f>
        <v>37448.400000000001</v>
      </c>
      <c r="I159" s="83">
        <f t="shared" ref="I159:J159" si="110">I161+I162+I163</f>
        <v>189.13300000000001</v>
      </c>
      <c r="J159" s="83">
        <f t="shared" si="110"/>
        <v>189.13300000000001</v>
      </c>
      <c r="K159" s="83">
        <f t="shared" si="67"/>
        <v>0</v>
      </c>
      <c r="L159" s="81">
        <f>G159/C159*100</f>
        <v>100</v>
      </c>
    </row>
    <row r="160" spans="1:12" ht="30.6" x14ac:dyDescent="0.25">
      <c r="A160" s="33" t="s">
        <v>23</v>
      </c>
      <c r="B160" s="40"/>
      <c r="C160" s="83">
        <f t="shared" si="84"/>
        <v>0</v>
      </c>
      <c r="D160" s="83"/>
      <c r="E160" s="83"/>
      <c r="F160" s="83"/>
      <c r="G160" s="83">
        <f t="shared" si="88"/>
        <v>0</v>
      </c>
      <c r="H160" s="83"/>
      <c r="I160" s="83"/>
      <c r="J160" s="83"/>
      <c r="K160" s="82">
        <f t="shared" si="67"/>
        <v>0</v>
      </c>
      <c r="L160" s="81"/>
    </row>
    <row r="161" spans="1:12" ht="30.6" x14ac:dyDescent="0.25">
      <c r="A161" s="32" t="s">
        <v>287</v>
      </c>
      <c r="B161" s="40">
        <v>909</v>
      </c>
      <c r="C161" s="83">
        <f t="shared" si="84"/>
        <v>189.13300000000001</v>
      </c>
      <c r="D161" s="83"/>
      <c r="E161" s="83"/>
      <c r="F161" s="83">
        <v>189.13300000000001</v>
      </c>
      <c r="G161" s="83">
        <f t="shared" si="88"/>
        <v>189.13300000000001</v>
      </c>
      <c r="H161" s="83"/>
      <c r="I161" s="83"/>
      <c r="J161" s="83">
        <v>189.13300000000001</v>
      </c>
      <c r="K161" s="83">
        <f t="shared" si="67"/>
        <v>0</v>
      </c>
      <c r="L161" s="81"/>
    </row>
    <row r="162" spans="1:12" ht="44.4" x14ac:dyDescent="0.25">
      <c r="A162" s="32" t="s">
        <v>288</v>
      </c>
      <c r="B162" s="40">
        <v>909</v>
      </c>
      <c r="C162" s="83">
        <f t="shared" si="84"/>
        <v>189.13300000000001</v>
      </c>
      <c r="D162" s="83"/>
      <c r="E162" s="83">
        <v>189.13300000000001</v>
      </c>
      <c r="F162" s="83"/>
      <c r="G162" s="83">
        <f t="shared" si="88"/>
        <v>189.13300000000001</v>
      </c>
      <c r="H162" s="83"/>
      <c r="I162" s="83">
        <v>189.13300000000001</v>
      </c>
      <c r="J162" s="83"/>
      <c r="K162" s="83">
        <f t="shared" si="67"/>
        <v>0</v>
      </c>
      <c r="L162" s="81">
        <f t="shared" ref="L162:L204" si="111">G162/C162*100</f>
        <v>100</v>
      </c>
    </row>
    <row r="163" spans="1:12" ht="30.6" x14ac:dyDescent="0.25">
      <c r="A163" s="32" t="s">
        <v>289</v>
      </c>
      <c r="B163" s="40">
        <v>909</v>
      </c>
      <c r="C163" s="83">
        <f t="shared" si="84"/>
        <v>37448.400000000001</v>
      </c>
      <c r="D163" s="83">
        <v>37448.400000000001</v>
      </c>
      <c r="E163" s="83"/>
      <c r="F163" s="83"/>
      <c r="G163" s="83">
        <f t="shared" si="88"/>
        <v>37448.400000000001</v>
      </c>
      <c r="H163" s="83">
        <v>37448.400000000001</v>
      </c>
      <c r="I163" s="83"/>
      <c r="J163" s="83"/>
      <c r="K163" s="83">
        <f t="shared" si="67"/>
        <v>0</v>
      </c>
      <c r="L163" s="81">
        <f t="shared" si="111"/>
        <v>100</v>
      </c>
    </row>
    <row r="164" spans="1:12" ht="61.8" customHeight="1" x14ac:dyDescent="0.4">
      <c r="A164" s="51" t="s">
        <v>65</v>
      </c>
      <c r="B164" s="30" t="s">
        <v>26</v>
      </c>
      <c r="C164" s="83">
        <f t="shared" si="84"/>
        <v>2802.4</v>
      </c>
      <c r="D164" s="83">
        <f>D166</f>
        <v>0</v>
      </c>
      <c r="E164" s="83">
        <f t="shared" ref="E164:F164" si="112">E166</f>
        <v>0</v>
      </c>
      <c r="F164" s="83">
        <f t="shared" si="112"/>
        <v>2802.4</v>
      </c>
      <c r="G164" s="83">
        <f t="shared" si="88"/>
        <v>2714.2375000000002</v>
      </c>
      <c r="H164" s="83">
        <f>H166</f>
        <v>0</v>
      </c>
      <c r="I164" s="83">
        <f t="shared" ref="I164:J164" si="113">I166</f>
        <v>0</v>
      </c>
      <c r="J164" s="83">
        <f t="shared" si="113"/>
        <v>2714.2375000000002</v>
      </c>
      <c r="K164" s="83">
        <f t="shared" si="67"/>
        <v>88.162499999999909</v>
      </c>
      <c r="L164" s="81">
        <f t="shared" si="111"/>
        <v>96.854035826434497</v>
      </c>
    </row>
    <row r="165" spans="1:12" ht="30" customHeight="1" x14ac:dyDescent="0.25">
      <c r="A165" s="39" t="s">
        <v>23</v>
      </c>
      <c r="B165" s="24"/>
      <c r="C165" s="83">
        <f t="shared" si="84"/>
        <v>0</v>
      </c>
      <c r="D165" s="83"/>
      <c r="E165" s="83"/>
      <c r="F165" s="83"/>
      <c r="G165" s="83">
        <f t="shared" si="88"/>
        <v>0</v>
      </c>
      <c r="H165" s="83"/>
      <c r="I165" s="83"/>
      <c r="J165" s="83"/>
      <c r="K165" s="83">
        <f t="shared" si="67"/>
        <v>0</v>
      </c>
      <c r="L165" s="81"/>
    </row>
    <row r="166" spans="1:12" ht="44.4" x14ac:dyDescent="0.25">
      <c r="A166" s="76" t="s">
        <v>80</v>
      </c>
      <c r="B166" s="24">
        <v>932</v>
      </c>
      <c r="C166" s="83">
        <f t="shared" si="84"/>
        <v>2802.4</v>
      </c>
      <c r="D166" s="83"/>
      <c r="E166" s="83"/>
      <c r="F166" s="83">
        <v>2802.4</v>
      </c>
      <c r="G166" s="83">
        <f t="shared" si="88"/>
        <v>2714.2375000000002</v>
      </c>
      <c r="H166" s="83"/>
      <c r="I166" s="83"/>
      <c r="J166" s="83">
        <v>2714.2375000000002</v>
      </c>
      <c r="K166" s="83">
        <f t="shared" si="67"/>
        <v>88.162499999999909</v>
      </c>
      <c r="L166" s="81">
        <f t="shared" si="111"/>
        <v>96.854035826434497</v>
      </c>
    </row>
    <row r="167" spans="1:12" ht="80.400000000000006" customHeight="1" x14ac:dyDescent="0.25">
      <c r="A167" s="78" t="s">
        <v>66</v>
      </c>
      <c r="B167" s="30" t="s">
        <v>26</v>
      </c>
      <c r="C167" s="83">
        <f t="shared" si="84"/>
        <v>2212.1999999999998</v>
      </c>
      <c r="D167" s="83">
        <f>D169</f>
        <v>0</v>
      </c>
      <c r="E167" s="83">
        <f t="shared" ref="E167:F167" si="114">E169</f>
        <v>0</v>
      </c>
      <c r="F167" s="83">
        <f t="shared" si="114"/>
        <v>2212.1999999999998</v>
      </c>
      <c r="G167" s="83">
        <f t="shared" si="88"/>
        <v>97</v>
      </c>
      <c r="H167" s="83">
        <f>H169</f>
        <v>0</v>
      </c>
      <c r="I167" s="83">
        <f t="shared" ref="I167:J167" si="115">I169</f>
        <v>0</v>
      </c>
      <c r="J167" s="83">
        <f t="shared" si="115"/>
        <v>97</v>
      </c>
      <c r="K167" s="83">
        <f t="shared" si="67"/>
        <v>2115.1999999999998</v>
      </c>
      <c r="L167" s="81">
        <f t="shared" si="111"/>
        <v>4.3847753367688282</v>
      </c>
    </row>
    <row r="168" spans="1:12" ht="30.6" x14ac:dyDescent="0.25">
      <c r="A168" s="39" t="s">
        <v>23</v>
      </c>
      <c r="B168" s="24"/>
      <c r="C168" s="83">
        <f t="shared" si="84"/>
        <v>0</v>
      </c>
      <c r="D168" s="83"/>
      <c r="E168" s="83"/>
      <c r="F168" s="83"/>
      <c r="G168" s="83">
        <f t="shared" si="88"/>
        <v>0</v>
      </c>
      <c r="H168" s="83"/>
      <c r="I168" s="83"/>
      <c r="J168" s="83"/>
      <c r="K168" s="83">
        <f t="shared" si="67"/>
        <v>0</v>
      </c>
      <c r="L168" s="81"/>
    </row>
    <row r="169" spans="1:12" ht="44.4" x14ac:dyDescent="0.25">
      <c r="A169" s="76" t="s">
        <v>79</v>
      </c>
      <c r="B169" s="24">
        <v>932</v>
      </c>
      <c r="C169" s="83">
        <f t="shared" si="84"/>
        <v>2212.1999999999998</v>
      </c>
      <c r="D169" s="83"/>
      <c r="E169" s="83"/>
      <c r="F169" s="83">
        <v>2212.1999999999998</v>
      </c>
      <c r="G169" s="83">
        <f t="shared" si="88"/>
        <v>97</v>
      </c>
      <c r="H169" s="83"/>
      <c r="I169" s="83"/>
      <c r="J169" s="83">
        <v>97</v>
      </c>
      <c r="K169" s="83">
        <f t="shared" si="67"/>
        <v>2115.1999999999998</v>
      </c>
      <c r="L169" s="81">
        <f t="shared" si="111"/>
        <v>4.3847753367688282</v>
      </c>
    </row>
    <row r="170" spans="1:12" ht="61.8" customHeight="1" x14ac:dyDescent="0.25">
      <c r="A170" s="78" t="s">
        <v>67</v>
      </c>
      <c r="B170" s="30" t="s">
        <v>26</v>
      </c>
      <c r="C170" s="83">
        <f t="shared" si="84"/>
        <v>2275.5</v>
      </c>
      <c r="D170" s="83">
        <f>D172</f>
        <v>0</v>
      </c>
      <c r="E170" s="83">
        <f t="shared" ref="E170:F170" si="116">E172</f>
        <v>0</v>
      </c>
      <c r="F170" s="83">
        <f t="shared" si="116"/>
        <v>2275.5</v>
      </c>
      <c r="G170" s="83">
        <f t="shared" si="88"/>
        <v>97</v>
      </c>
      <c r="H170" s="83">
        <f>H172</f>
        <v>0</v>
      </c>
      <c r="I170" s="83">
        <f t="shared" ref="I170:J170" si="117">I172</f>
        <v>0</v>
      </c>
      <c r="J170" s="83">
        <f t="shared" si="117"/>
        <v>97</v>
      </c>
      <c r="K170" s="83">
        <f t="shared" si="67"/>
        <v>2178.5</v>
      </c>
      <c r="L170" s="81">
        <f t="shared" si="111"/>
        <v>4.262799384750604</v>
      </c>
    </row>
    <row r="171" spans="1:12" ht="30.6" x14ac:dyDescent="0.25">
      <c r="A171" s="39" t="s">
        <v>23</v>
      </c>
      <c r="B171" s="24"/>
      <c r="C171" s="83">
        <f t="shared" si="84"/>
        <v>0</v>
      </c>
      <c r="D171" s="83"/>
      <c r="E171" s="83"/>
      <c r="F171" s="83"/>
      <c r="G171" s="83">
        <f t="shared" si="88"/>
        <v>0</v>
      </c>
      <c r="H171" s="83"/>
      <c r="I171" s="83"/>
      <c r="J171" s="83"/>
      <c r="K171" s="83">
        <f t="shared" si="67"/>
        <v>0</v>
      </c>
      <c r="L171" s="81"/>
    </row>
    <row r="172" spans="1:12" ht="44.4" x14ac:dyDescent="0.25">
      <c r="A172" s="76" t="s">
        <v>78</v>
      </c>
      <c r="B172" s="24">
        <v>932</v>
      </c>
      <c r="C172" s="83">
        <f t="shared" si="84"/>
        <v>2275.5</v>
      </c>
      <c r="D172" s="83"/>
      <c r="E172" s="83"/>
      <c r="F172" s="83">
        <v>2275.5</v>
      </c>
      <c r="G172" s="83">
        <f t="shared" si="88"/>
        <v>97</v>
      </c>
      <c r="H172" s="83"/>
      <c r="I172" s="83"/>
      <c r="J172" s="83">
        <v>97</v>
      </c>
      <c r="K172" s="83">
        <f t="shared" si="67"/>
        <v>2178.5</v>
      </c>
      <c r="L172" s="81">
        <f t="shared" si="111"/>
        <v>4.262799384750604</v>
      </c>
    </row>
    <row r="173" spans="1:12" ht="61.8" customHeight="1" x14ac:dyDescent="0.25">
      <c r="A173" s="78" t="s">
        <v>68</v>
      </c>
      <c r="B173" s="30" t="s">
        <v>26</v>
      </c>
      <c r="C173" s="83">
        <f t="shared" si="84"/>
        <v>2277.6999999999998</v>
      </c>
      <c r="D173" s="83">
        <f>D175</f>
        <v>0</v>
      </c>
      <c r="E173" s="83">
        <f t="shared" ref="E173:F173" si="118">E175</f>
        <v>0</v>
      </c>
      <c r="F173" s="83">
        <f t="shared" si="118"/>
        <v>2277.6999999999998</v>
      </c>
      <c r="G173" s="83">
        <f t="shared" si="88"/>
        <v>97</v>
      </c>
      <c r="H173" s="83">
        <f>H175</f>
        <v>0</v>
      </c>
      <c r="I173" s="83">
        <f t="shared" ref="I173:J173" si="119">I175</f>
        <v>0</v>
      </c>
      <c r="J173" s="83">
        <f t="shared" si="119"/>
        <v>97</v>
      </c>
      <c r="K173" s="83">
        <f t="shared" si="67"/>
        <v>2180.6999999999998</v>
      </c>
      <c r="L173" s="81">
        <f t="shared" si="111"/>
        <v>4.2586820037757391</v>
      </c>
    </row>
    <row r="174" spans="1:12" ht="30.6" x14ac:dyDescent="0.25">
      <c r="A174" s="39" t="s">
        <v>23</v>
      </c>
      <c r="B174" s="24"/>
      <c r="C174" s="83">
        <f t="shared" si="84"/>
        <v>0</v>
      </c>
      <c r="D174" s="83"/>
      <c r="E174" s="83"/>
      <c r="F174" s="83"/>
      <c r="G174" s="83">
        <f t="shared" si="88"/>
        <v>0</v>
      </c>
      <c r="H174" s="83"/>
      <c r="I174" s="83"/>
      <c r="J174" s="83"/>
      <c r="K174" s="83">
        <f t="shared" si="67"/>
        <v>0</v>
      </c>
      <c r="L174" s="81"/>
    </row>
    <row r="175" spans="1:12" ht="44.4" x14ac:dyDescent="0.25">
      <c r="A175" s="76" t="s">
        <v>77</v>
      </c>
      <c r="B175" s="24">
        <v>932</v>
      </c>
      <c r="C175" s="83">
        <f t="shared" si="84"/>
        <v>2277.6999999999998</v>
      </c>
      <c r="D175" s="83"/>
      <c r="E175" s="83"/>
      <c r="F175" s="83">
        <v>2277.6999999999998</v>
      </c>
      <c r="G175" s="83">
        <f t="shared" si="88"/>
        <v>97</v>
      </c>
      <c r="H175" s="83"/>
      <c r="I175" s="83"/>
      <c r="J175" s="83">
        <v>97</v>
      </c>
      <c r="K175" s="83">
        <f t="shared" ref="K175:K247" si="120">C175-G175</f>
        <v>2180.6999999999998</v>
      </c>
      <c r="L175" s="81">
        <f t="shared" si="111"/>
        <v>4.2586820037757391</v>
      </c>
    </row>
    <row r="176" spans="1:12" ht="61.8" customHeight="1" x14ac:dyDescent="0.25">
      <c r="A176" s="78" t="s">
        <v>69</v>
      </c>
      <c r="B176" s="30" t="s">
        <v>26</v>
      </c>
      <c r="C176" s="83">
        <f t="shared" si="84"/>
        <v>4900.3</v>
      </c>
      <c r="D176" s="83">
        <f>D178</f>
        <v>0</v>
      </c>
      <c r="E176" s="83">
        <f t="shared" ref="E176:F176" si="121">E178</f>
        <v>0</v>
      </c>
      <c r="F176" s="83">
        <f t="shared" si="121"/>
        <v>4900.3</v>
      </c>
      <c r="G176" s="83">
        <f t="shared" si="88"/>
        <v>0</v>
      </c>
      <c r="H176" s="83">
        <f>H178</f>
        <v>0</v>
      </c>
      <c r="I176" s="83">
        <f t="shared" ref="I176:J176" si="122">I178</f>
        <v>0</v>
      </c>
      <c r="J176" s="83">
        <f t="shared" si="122"/>
        <v>0</v>
      </c>
      <c r="K176" s="83">
        <f t="shared" si="120"/>
        <v>4900.3</v>
      </c>
      <c r="L176" s="81">
        <f t="shared" si="111"/>
        <v>0</v>
      </c>
    </row>
    <row r="177" spans="1:14" ht="30.6" x14ac:dyDescent="0.25">
      <c r="A177" s="39" t="s">
        <v>23</v>
      </c>
      <c r="B177" s="24"/>
      <c r="C177" s="83">
        <f t="shared" si="84"/>
        <v>0</v>
      </c>
      <c r="D177" s="83"/>
      <c r="E177" s="83"/>
      <c r="F177" s="83"/>
      <c r="G177" s="83">
        <f t="shared" si="88"/>
        <v>0</v>
      </c>
      <c r="H177" s="83"/>
      <c r="I177" s="83"/>
      <c r="J177" s="83"/>
      <c r="K177" s="83">
        <f t="shared" si="120"/>
        <v>0</v>
      </c>
      <c r="L177" s="81"/>
    </row>
    <row r="178" spans="1:14" ht="44.4" x14ac:dyDescent="0.25">
      <c r="A178" s="76" t="s">
        <v>76</v>
      </c>
      <c r="B178" s="24">
        <v>932</v>
      </c>
      <c r="C178" s="83">
        <f t="shared" si="84"/>
        <v>4900.3</v>
      </c>
      <c r="D178" s="83"/>
      <c r="E178" s="83"/>
      <c r="F178" s="83">
        <v>4900.3</v>
      </c>
      <c r="G178" s="83">
        <f t="shared" si="88"/>
        <v>0</v>
      </c>
      <c r="H178" s="83"/>
      <c r="I178" s="83"/>
      <c r="J178" s="83"/>
      <c r="K178" s="83">
        <f t="shared" si="120"/>
        <v>4900.3</v>
      </c>
      <c r="L178" s="81">
        <f t="shared" si="111"/>
        <v>0</v>
      </c>
    </row>
    <row r="179" spans="1:14" ht="61.8" customHeight="1" x14ac:dyDescent="0.4">
      <c r="A179" s="51" t="s">
        <v>70</v>
      </c>
      <c r="B179" s="30" t="s">
        <v>26</v>
      </c>
      <c r="C179" s="83">
        <f t="shared" si="84"/>
        <v>4728.8</v>
      </c>
      <c r="D179" s="83">
        <f>D181</f>
        <v>0</v>
      </c>
      <c r="E179" s="83">
        <f t="shared" ref="E179:F179" si="123">E181</f>
        <v>0</v>
      </c>
      <c r="F179" s="83">
        <f t="shared" si="123"/>
        <v>4728.8</v>
      </c>
      <c r="G179" s="83">
        <f t="shared" si="88"/>
        <v>97</v>
      </c>
      <c r="H179" s="83">
        <f>H181</f>
        <v>0</v>
      </c>
      <c r="I179" s="83">
        <f t="shared" ref="I179:J179" si="124">I181</f>
        <v>0</v>
      </c>
      <c r="J179" s="83">
        <f t="shared" si="124"/>
        <v>97</v>
      </c>
      <c r="K179" s="83">
        <f t="shared" si="120"/>
        <v>4631.8</v>
      </c>
      <c r="L179" s="81">
        <f t="shared" si="111"/>
        <v>2.0512603620368801</v>
      </c>
    </row>
    <row r="180" spans="1:14" ht="30.6" x14ac:dyDescent="0.25">
      <c r="A180" s="39" t="s">
        <v>23</v>
      </c>
      <c r="B180" s="24"/>
      <c r="C180" s="83">
        <f t="shared" si="84"/>
        <v>0</v>
      </c>
      <c r="D180" s="83"/>
      <c r="E180" s="83"/>
      <c r="F180" s="83"/>
      <c r="G180" s="83">
        <f t="shared" si="88"/>
        <v>0</v>
      </c>
      <c r="H180" s="83"/>
      <c r="I180" s="83"/>
      <c r="J180" s="83"/>
      <c r="K180" s="83">
        <f t="shared" si="120"/>
        <v>0</v>
      </c>
      <c r="L180" s="81"/>
    </row>
    <row r="181" spans="1:14" ht="44.4" x14ac:dyDescent="0.25">
      <c r="A181" s="76" t="s">
        <v>75</v>
      </c>
      <c r="B181" s="24">
        <v>932</v>
      </c>
      <c r="C181" s="83">
        <f t="shared" si="84"/>
        <v>4728.8</v>
      </c>
      <c r="D181" s="83"/>
      <c r="E181" s="83"/>
      <c r="F181" s="83">
        <v>4728.8</v>
      </c>
      <c r="G181" s="83">
        <f t="shared" si="88"/>
        <v>97</v>
      </c>
      <c r="H181" s="83"/>
      <c r="I181" s="83"/>
      <c r="J181" s="83">
        <v>97</v>
      </c>
      <c r="K181" s="83">
        <f t="shared" si="120"/>
        <v>4631.8</v>
      </c>
      <c r="L181" s="81">
        <f t="shared" si="111"/>
        <v>2.0512603620368801</v>
      </c>
    </row>
    <row r="182" spans="1:14" ht="30" x14ac:dyDescent="0.25">
      <c r="A182" s="94" t="s">
        <v>100</v>
      </c>
      <c r="B182" s="24"/>
      <c r="C182" s="82">
        <f>D182+E182+F182</f>
        <v>20403.800000000003</v>
      </c>
      <c r="D182" s="82">
        <f>D183+D187+D190</f>
        <v>0</v>
      </c>
      <c r="E182" s="82">
        <f t="shared" ref="E182:F182" si="125">E183+E187+E190</f>
        <v>0</v>
      </c>
      <c r="F182" s="82">
        <f t="shared" si="125"/>
        <v>20403.800000000003</v>
      </c>
      <c r="G182" s="82">
        <f t="shared" si="88"/>
        <v>20288.670150000002</v>
      </c>
      <c r="H182" s="82">
        <f>H183+H187+H190</f>
        <v>0</v>
      </c>
      <c r="I182" s="82">
        <f t="shared" ref="I182:J182" si="126">I183+I187+I190</f>
        <v>0</v>
      </c>
      <c r="J182" s="82">
        <f t="shared" si="126"/>
        <v>20288.670150000002</v>
      </c>
      <c r="K182" s="82">
        <f t="shared" si="120"/>
        <v>115.12985000000117</v>
      </c>
      <c r="L182" s="84">
        <f t="shared" si="111"/>
        <v>99.435743096874106</v>
      </c>
      <c r="M182" s="77"/>
      <c r="N182" s="3"/>
    </row>
    <row r="183" spans="1:14" ht="45.6" x14ac:dyDescent="0.25">
      <c r="A183" s="95" t="s">
        <v>101</v>
      </c>
      <c r="B183" s="30" t="s">
        <v>26</v>
      </c>
      <c r="C183" s="82">
        <f t="shared" ref="C183:C192" si="127">D183+E183+F183</f>
        <v>7996.5</v>
      </c>
      <c r="D183" s="83">
        <f>D185+D186</f>
        <v>0</v>
      </c>
      <c r="E183" s="83">
        <f t="shared" ref="E183:F183" si="128">E185+E186</f>
        <v>0</v>
      </c>
      <c r="F183" s="83">
        <f t="shared" si="128"/>
        <v>7996.5</v>
      </c>
      <c r="G183" s="82">
        <f t="shared" si="88"/>
        <v>7996.1279999999997</v>
      </c>
      <c r="H183" s="83">
        <f>H185+H186</f>
        <v>0</v>
      </c>
      <c r="I183" s="83">
        <f t="shared" ref="I183:J183" si="129">I185+I186</f>
        <v>0</v>
      </c>
      <c r="J183" s="83">
        <f t="shared" si="129"/>
        <v>7996.1279999999997</v>
      </c>
      <c r="K183" s="82">
        <f t="shared" si="120"/>
        <v>0.37200000000029831</v>
      </c>
      <c r="L183" s="84">
        <f t="shared" si="111"/>
        <v>99.995347964734577</v>
      </c>
      <c r="M183" s="77"/>
      <c r="N183" s="3"/>
    </row>
    <row r="184" spans="1:14" ht="30.6" x14ac:dyDescent="0.25">
      <c r="A184" s="39" t="s">
        <v>23</v>
      </c>
      <c r="B184" s="30"/>
      <c r="C184" s="82">
        <f t="shared" si="127"/>
        <v>0</v>
      </c>
      <c r="D184" s="83"/>
      <c r="E184" s="83"/>
      <c r="F184" s="83"/>
      <c r="G184" s="82">
        <f t="shared" si="88"/>
        <v>0</v>
      </c>
      <c r="H184" s="83"/>
      <c r="I184" s="83"/>
      <c r="J184" s="83"/>
      <c r="K184" s="82">
        <f t="shared" si="120"/>
        <v>0</v>
      </c>
      <c r="L184" s="84"/>
      <c r="M184" s="77"/>
      <c r="N184" s="3"/>
    </row>
    <row r="185" spans="1:14" ht="44.4" x14ac:dyDescent="0.25">
      <c r="A185" s="76" t="s">
        <v>274</v>
      </c>
      <c r="B185" s="24">
        <v>932</v>
      </c>
      <c r="C185" s="83">
        <f t="shared" si="127"/>
        <v>22</v>
      </c>
      <c r="D185" s="83"/>
      <c r="E185" s="83"/>
      <c r="F185" s="83">
        <v>22</v>
      </c>
      <c r="G185" s="83">
        <f t="shared" si="88"/>
        <v>22</v>
      </c>
      <c r="H185" s="83"/>
      <c r="I185" s="83"/>
      <c r="J185" s="83">
        <v>22</v>
      </c>
      <c r="K185" s="83">
        <f t="shared" si="120"/>
        <v>0</v>
      </c>
      <c r="L185" s="81">
        <f t="shared" ref="L185:L187" si="130">G185/C185*100</f>
        <v>100</v>
      </c>
      <c r="M185" s="77"/>
      <c r="N185" s="3"/>
    </row>
    <row r="186" spans="1:14" ht="30.6" x14ac:dyDescent="0.25">
      <c r="A186" s="76" t="s">
        <v>117</v>
      </c>
      <c r="B186" s="24">
        <v>932</v>
      </c>
      <c r="C186" s="83">
        <f t="shared" si="127"/>
        <v>7974.5</v>
      </c>
      <c r="D186" s="83"/>
      <c r="E186" s="83"/>
      <c r="F186" s="83">
        <v>7974.5</v>
      </c>
      <c r="G186" s="83">
        <f t="shared" si="88"/>
        <v>7974.1279999999997</v>
      </c>
      <c r="H186" s="83"/>
      <c r="I186" s="83"/>
      <c r="J186" s="83">
        <v>7974.1279999999997</v>
      </c>
      <c r="K186" s="83">
        <f t="shared" si="120"/>
        <v>0.37200000000029831</v>
      </c>
      <c r="L186" s="81">
        <f t="shared" si="130"/>
        <v>99.995335130729188</v>
      </c>
      <c r="M186" s="77"/>
      <c r="N186" s="3"/>
    </row>
    <row r="187" spans="1:14" ht="30.6" x14ac:dyDescent="0.25">
      <c r="A187" s="95" t="s">
        <v>102</v>
      </c>
      <c r="B187" s="30" t="s">
        <v>36</v>
      </c>
      <c r="C187" s="83">
        <f t="shared" si="127"/>
        <v>11671.9</v>
      </c>
      <c r="D187" s="83">
        <f>D189</f>
        <v>0</v>
      </c>
      <c r="E187" s="83">
        <f t="shared" ref="E187:F187" si="131">E189</f>
        <v>0</v>
      </c>
      <c r="F187" s="83">
        <f t="shared" si="131"/>
        <v>11671.9</v>
      </c>
      <c r="G187" s="83">
        <f t="shared" si="88"/>
        <v>11557.14215</v>
      </c>
      <c r="H187" s="83">
        <f>H189</f>
        <v>0</v>
      </c>
      <c r="I187" s="83">
        <f t="shared" ref="I187:J187" si="132">I189</f>
        <v>0</v>
      </c>
      <c r="J187" s="83">
        <f t="shared" si="132"/>
        <v>11557.14215</v>
      </c>
      <c r="K187" s="83">
        <f t="shared" si="120"/>
        <v>114.75784999999996</v>
      </c>
      <c r="L187" s="81">
        <f t="shared" si="130"/>
        <v>99.01680232010213</v>
      </c>
      <c r="M187" s="77"/>
      <c r="N187" s="3"/>
    </row>
    <row r="188" spans="1:14" ht="30.6" x14ac:dyDescent="0.25">
      <c r="A188" s="86" t="s">
        <v>23</v>
      </c>
      <c r="B188" s="24"/>
      <c r="C188" s="83">
        <f t="shared" si="127"/>
        <v>0</v>
      </c>
      <c r="D188" s="83"/>
      <c r="E188" s="83"/>
      <c r="F188" s="83"/>
      <c r="G188" s="83">
        <f t="shared" si="88"/>
        <v>0</v>
      </c>
      <c r="H188" s="83"/>
      <c r="I188" s="83"/>
      <c r="J188" s="83"/>
      <c r="K188" s="83">
        <f t="shared" si="120"/>
        <v>0</v>
      </c>
      <c r="L188" s="81"/>
      <c r="M188" s="77"/>
      <c r="N188" s="3"/>
    </row>
    <row r="189" spans="1:14" ht="45" x14ac:dyDescent="0.25">
      <c r="A189" s="86" t="s">
        <v>103</v>
      </c>
      <c r="B189" s="40">
        <v>909</v>
      </c>
      <c r="C189" s="83">
        <f t="shared" si="127"/>
        <v>11671.9</v>
      </c>
      <c r="D189" s="83"/>
      <c r="E189" s="83"/>
      <c r="F189" s="83">
        <v>11671.9</v>
      </c>
      <c r="G189" s="83">
        <f t="shared" si="88"/>
        <v>11557.14215</v>
      </c>
      <c r="H189" s="83"/>
      <c r="I189" s="83"/>
      <c r="J189" s="83">
        <v>11557.14215</v>
      </c>
      <c r="K189" s="83">
        <f t="shared" si="120"/>
        <v>114.75784999999996</v>
      </c>
      <c r="L189" s="81">
        <f t="shared" ref="L189" si="133">G189/C189*100</f>
        <v>99.01680232010213</v>
      </c>
      <c r="M189" s="77"/>
      <c r="N189" s="3"/>
    </row>
    <row r="190" spans="1:14" ht="30.6" x14ac:dyDescent="0.25">
      <c r="A190" s="95" t="s">
        <v>186</v>
      </c>
      <c r="B190" s="30" t="s">
        <v>36</v>
      </c>
      <c r="C190" s="83">
        <f t="shared" si="127"/>
        <v>735.4</v>
      </c>
      <c r="D190" s="83">
        <f>D192</f>
        <v>0</v>
      </c>
      <c r="E190" s="83">
        <f t="shared" ref="E190:F190" si="134">E192</f>
        <v>0</v>
      </c>
      <c r="F190" s="83">
        <f t="shared" si="134"/>
        <v>735.4</v>
      </c>
      <c r="G190" s="83">
        <f t="shared" si="88"/>
        <v>735.4</v>
      </c>
      <c r="H190" s="83">
        <f>H192</f>
        <v>0</v>
      </c>
      <c r="I190" s="83">
        <f t="shared" ref="I190:J190" si="135">I192</f>
        <v>0</v>
      </c>
      <c r="J190" s="83">
        <f t="shared" si="135"/>
        <v>735.4</v>
      </c>
      <c r="K190" s="83">
        <f t="shared" si="120"/>
        <v>0</v>
      </c>
      <c r="L190" s="81">
        <f t="shared" si="111"/>
        <v>100</v>
      </c>
      <c r="M190" s="77"/>
      <c r="N190" s="3"/>
    </row>
    <row r="191" spans="1:14" ht="30.6" x14ac:dyDescent="0.25">
      <c r="A191" s="86" t="s">
        <v>23</v>
      </c>
      <c r="B191" s="24"/>
      <c r="C191" s="83">
        <f t="shared" si="127"/>
        <v>0</v>
      </c>
      <c r="D191" s="83"/>
      <c r="E191" s="83"/>
      <c r="F191" s="83"/>
      <c r="G191" s="83">
        <f t="shared" si="88"/>
        <v>0</v>
      </c>
      <c r="H191" s="83"/>
      <c r="I191" s="83"/>
      <c r="J191" s="83"/>
      <c r="K191" s="83">
        <f t="shared" si="120"/>
        <v>0</v>
      </c>
      <c r="L191" s="81"/>
      <c r="M191" s="77"/>
      <c r="N191" s="3"/>
    </row>
    <row r="192" spans="1:14" ht="45" x14ac:dyDescent="0.25">
      <c r="A192" s="86" t="s">
        <v>187</v>
      </c>
      <c r="B192" s="40">
        <v>909</v>
      </c>
      <c r="C192" s="83">
        <f t="shared" si="127"/>
        <v>735.4</v>
      </c>
      <c r="D192" s="83"/>
      <c r="E192" s="83"/>
      <c r="F192" s="83">
        <v>735.4</v>
      </c>
      <c r="G192" s="83">
        <f t="shared" si="88"/>
        <v>735.4</v>
      </c>
      <c r="H192" s="83"/>
      <c r="I192" s="83"/>
      <c r="J192" s="83">
        <v>735.4</v>
      </c>
      <c r="K192" s="83">
        <f t="shared" si="120"/>
        <v>0</v>
      </c>
      <c r="L192" s="81">
        <f t="shared" si="111"/>
        <v>100</v>
      </c>
      <c r="M192" s="77"/>
      <c r="N192" s="3"/>
    </row>
    <row r="193" spans="1:14" ht="30.6" x14ac:dyDescent="0.25">
      <c r="A193" s="89" t="s">
        <v>92</v>
      </c>
      <c r="B193" s="91"/>
      <c r="C193" s="80">
        <f>C194</f>
        <v>115835.49999999999</v>
      </c>
      <c r="D193" s="80">
        <f t="shared" ref="D193:J193" si="136">D194</f>
        <v>103455.2</v>
      </c>
      <c r="E193" s="80">
        <f t="shared" si="136"/>
        <v>522.4</v>
      </c>
      <c r="F193" s="80">
        <f t="shared" si="136"/>
        <v>11857.9</v>
      </c>
      <c r="G193" s="80">
        <f>G194</f>
        <v>115487.56864999999</v>
      </c>
      <c r="H193" s="80">
        <f t="shared" si="136"/>
        <v>103455.2</v>
      </c>
      <c r="I193" s="80">
        <f t="shared" si="136"/>
        <v>522.4</v>
      </c>
      <c r="J193" s="80">
        <f t="shared" si="136"/>
        <v>11509.968649999999</v>
      </c>
      <c r="K193" s="98">
        <f t="shared" si="120"/>
        <v>347.93134999999893</v>
      </c>
      <c r="L193" s="98">
        <f t="shared" si="111"/>
        <v>99.699633229882039</v>
      </c>
      <c r="M193" s="77"/>
      <c r="N193" s="3"/>
    </row>
    <row r="194" spans="1:14" ht="30.6" x14ac:dyDescent="0.25">
      <c r="A194" s="87" t="s">
        <v>90</v>
      </c>
      <c r="B194" s="92"/>
      <c r="C194" s="82">
        <f>D194+E194+F194</f>
        <v>115835.49999999999</v>
      </c>
      <c r="D194" s="82">
        <f>D195+D202</f>
        <v>103455.2</v>
      </c>
      <c r="E194" s="82">
        <f>E195+E202</f>
        <v>522.4</v>
      </c>
      <c r="F194" s="82">
        <f>F195+F202</f>
        <v>11857.9</v>
      </c>
      <c r="G194" s="82">
        <f>H194+I194+J194</f>
        <v>115487.56864999999</v>
      </c>
      <c r="H194" s="82">
        <f>H195+H202</f>
        <v>103455.2</v>
      </c>
      <c r="I194" s="82">
        <f>I195+I202</f>
        <v>522.4</v>
      </c>
      <c r="J194" s="82">
        <f>J195+J202</f>
        <v>11509.968649999999</v>
      </c>
      <c r="K194" s="82"/>
      <c r="L194" s="81">
        <f t="shared" si="111"/>
        <v>99.699633229882039</v>
      </c>
      <c r="M194" s="77"/>
      <c r="N194" s="3"/>
    </row>
    <row r="195" spans="1:14" ht="91.2" x14ac:dyDescent="0.25">
      <c r="A195" s="50" t="s">
        <v>198</v>
      </c>
      <c r="B195" s="93" t="s">
        <v>26</v>
      </c>
      <c r="C195" s="83">
        <f>D195+E195+F195</f>
        <v>110150.49999999999</v>
      </c>
      <c r="D195" s="83">
        <f>D197+D198+D199+D200+D201</f>
        <v>103455.2</v>
      </c>
      <c r="E195" s="83">
        <f t="shared" ref="E195:F195" si="137">E197+E198+E199+E200+E201</f>
        <v>522.4</v>
      </c>
      <c r="F195" s="83">
        <f t="shared" si="137"/>
        <v>6172.9</v>
      </c>
      <c r="G195" s="83">
        <f t="shared" ref="G195:G204" si="138">H195+I195+J195</f>
        <v>109887.56864999999</v>
      </c>
      <c r="H195" s="83">
        <f>H197+H198+H199+H200+H201</f>
        <v>103455.2</v>
      </c>
      <c r="I195" s="83">
        <f t="shared" ref="I195:J195" si="139">I197+I198+I199+I200+I201</f>
        <v>522.4</v>
      </c>
      <c r="J195" s="83">
        <f t="shared" si="139"/>
        <v>5909.9686499999998</v>
      </c>
      <c r="K195" s="83">
        <f t="shared" ref="K195" si="140">C195-G195</f>
        <v>262.93134999999893</v>
      </c>
      <c r="L195" s="81">
        <f t="shared" si="111"/>
        <v>99.761298087616495</v>
      </c>
      <c r="M195" s="77"/>
      <c r="N195" s="3"/>
    </row>
    <row r="196" spans="1:14" ht="30.6" x14ac:dyDescent="0.25">
      <c r="A196" s="39" t="s">
        <v>23</v>
      </c>
      <c r="B196" s="92"/>
      <c r="C196" s="83"/>
      <c r="D196" s="83"/>
      <c r="E196" s="83"/>
      <c r="F196" s="83"/>
      <c r="G196" s="83">
        <f t="shared" si="138"/>
        <v>0</v>
      </c>
      <c r="H196" s="83"/>
      <c r="I196" s="83"/>
      <c r="J196" s="83"/>
      <c r="K196" s="83"/>
      <c r="L196" s="81"/>
      <c r="M196" s="77"/>
      <c r="N196" s="3"/>
    </row>
    <row r="197" spans="1:14" ht="45" x14ac:dyDescent="0.25">
      <c r="A197" s="88" t="s">
        <v>241</v>
      </c>
      <c r="B197" s="92">
        <v>932</v>
      </c>
      <c r="C197" s="83">
        <f t="shared" ref="C197:C204" si="141">D197+E197+F197</f>
        <v>5444.3</v>
      </c>
      <c r="D197" s="83"/>
      <c r="E197" s="83"/>
      <c r="F197" s="83">
        <v>5444.3</v>
      </c>
      <c r="G197" s="83">
        <f t="shared" si="138"/>
        <v>5181.3686500000003</v>
      </c>
      <c r="H197" s="83"/>
      <c r="I197" s="83"/>
      <c r="J197" s="83">
        <v>5181.3686500000003</v>
      </c>
      <c r="K197" s="83">
        <f t="shared" ref="K197:K204" si="142">C197-G197</f>
        <v>262.93134999999984</v>
      </c>
      <c r="L197" s="81">
        <f t="shared" si="111"/>
        <v>95.170520544422615</v>
      </c>
      <c r="M197" s="77"/>
      <c r="N197" s="3"/>
    </row>
    <row r="198" spans="1:14" ht="45" x14ac:dyDescent="0.25">
      <c r="A198" s="88" t="s">
        <v>242</v>
      </c>
      <c r="B198" s="92">
        <v>932</v>
      </c>
      <c r="C198" s="83">
        <f t="shared" si="141"/>
        <v>206.2</v>
      </c>
      <c r="D198" s="83"/>
      <c r="E198" s="83"/>
      <c r="F198" s="83">
        <v>206.2</v>
      </c>
      <c r="G198" s="83">
        <f t="shared" si="138"/>
        <v>206.2</v>
      </c>
      <c r="H198" s="83"/>
      <c r="I198" s="83"/>
      <c r="J198" s="83">
        <v>206.2</v>
      </c>
      <c r="K198" s="83">
        <f t="shared" si="142"/>
        <v>0</v>
      </c>
      <c r="L198" s="81">
        <f t="shared" si="111"/>
        <v>100</v>
      </c>
      <c r="M198" s="77"/>
      <c r="N198" s="3"/>
    </row>
    <row r="199" spans="1:14" ht="30.6" x14ac:dyDescent="0.25">
      <c r="A199" s="76" t="s">
        <v>243</v>
      </c>
      <c r="B199" s="92">
        <v>932</v>
      </c>
      <c r="C199" s="83">
        <f t="shared" si="141"/>
        <v>522.4</v>
      </c>
      <c r="D199" s="83"/>
      <c r="E199" s="83"/>
      <c r="F199" s="83">
        <v>522.4</v>
      </c>
      <c r="G199" s="83">
        <f t="shared" si="138"/>
        <v>522.4</v>
      </c>
      <c r="H199" s="83"/>
      <c r="I199" s="83"/>
      <c r="J199" s="83">
        <v>522.4</v>
      </c>
      <c r="K199" s="83">
        <f t="shared" si="142"/>
        <v>0</v>
      </c>
      <c r="L199" s="81">
        <f t="shared" si="111"/>
        <v>100</v>
      </c>
      <c r="M199" s="77"/>
      <c r="N199" s="3"/>
    </row>
    <row r="200" spans="1:14" ht="44.4" x14ac:dyDescent="0.25">
      <c r="A200" s="76" t="s">
        <v>238</v>
      </c>
      <c r="B200" s="92">
        <v>932</v>
      </c>
      <c r="C200" s="83">
        <f t="shared" si="141"/>
        <v>522.4</v>
      </c>
      <c r="D200" s="83"/>
      <c r="E200" s="83">
        <v>522.4</v>
      </c>
      <c r="F200" s="83"/>
      <c r="G200" s="83">
        <f t="shared" si="138"/>
        <v>522.4</v>
      </c>
      <c r="H200" s="83"/>
      <c r="I200" s="83">
        <v>522.4</v>
      </c>
      <c r="J200" s="83"/>
      <c r="K200" s="83">
        <f t="shared" si="142"/>
        <v>0</v>
      </c>
      <c r="L200" s="81">
        <f t="shared" si="111"/>
        <v>100</v>
      </c>
      <c r="M200" s="77"/>
      <c r="N200" s="3"/>
    </row>
    <row r="201" spans="1:14" ht="30.6" x14ac:dyDescent="0.25">
      <c r="A201" s="76" t="s">
        <v>237</v>
      </c>
      <c r="B201" s="92">
        <v>932</v>
      </c>
      <c r="C201" s="83">
        <f t="shared" si="141"/>
        <v>103455.2</v>
      </c>
      <c r="D201" s="83">
        <v>103455.2</v>
      </c>
      <c r="E201" s="83"/>
      <c r="F201" s="83"/>
      <c r="G201" s="83">
        <f t="shared" si="138"/>
        <v>103455.2</v>
      </c>
      <c r="H201" s="83">
        <v>103455.2</v>
      </c>
      <c r="I201" s="83"/>
      <c r="J201" s="83"/>
      <c r="K201" s="83">
        <f t="shared" si="142"/>
        <v>0</v>
      </c>
      <c r="L201" s="81">
        <f t="shared" si="111"/>
        <v>100</v>
      </c>
      <c r="M201" s="77"/>
      <c r="N201" s="3"/>
    </row>
    <row r="202" spans="1:14" ht="91.2" x14ac:dyDescent="0.25">
      <c r="A202" s="50" t="s">
        <v>91</v>
      </c>
      <c r="B202" s="93" t="s">
        <v>26</v>
      </c>
      <c r="C202" s="83">
        <f t="shared" si="141"/>
        <v>5685</v>
      </c>
      <c r="D202" s="83">
        <f>D204</f>
        <v>0</v>
      </c>
      <c r="E202" s="83">
        <f t="shared" ref="E202:F202" si="143">E204</f>
        <v>0</v>
      </c>
      <c r="F202" s="83">
        <f t="shared" si="143"/>
        <v>5685</v>
      </c>
      <c r="G202" s="83">
        <f t="shared" si="138"/>
        <v>5600</v>
      </c>
      <c r="H202" s="83">
        <f>H204</f>
        <v>0</v>
      </c>
      <c r="I202" s="83">
        <f t="shared" ref="I202:J202" si="144">I204</f>
        <v>0</v>
      </c>
      <c r="J202" s="83">
        <f t="shared" si="144"/>
        <v>5600</v>
      </c>
      <c r="K202" s="83">
        <f t="shared" si="142"/>
        <v>85</v>
      </c>
      <c r="L202" s="81">
        <f t="shared" si="111"/>
        <v>98.504837291116971</v>
      </c>
      <c r="M202" s="77"/>
      <c r="N202" s="3"/>
    </row>
    <row r="203" spans="1:14" ht="30.6" x14ac:dyDescent="0.25">
      <c r="A203" s="39" t="s">
        <v>23</v>
      </c>
      <c r="B203" s="92"/>
      <c r="C203" s="83"/>
      <c r="D203" s="83"/>
      <c r="E203" s="83"/>
      <c r="F203" s="83"/>
      <c r="G203" s="83"/>
      <c r="H203" s="83"/>
      <c r="I203" s="83"/>
      <c r="J203" s="83"/>
      <c r="K203" s="83">
        <f t="shared" si="142"/>
        <v>0</v>
      </c>
      <c r="L203" s="81"/>
      <c r="M203" s="77"/>
      <c r="N203" s="3"/>
    </row>
    <row r="204" spans="1:14" ht="45" x14ac:dyDescent="0.25">
      <c r="A204" s="39" t="s">
        <v>244</v>
      </c>
      <c r="B204" s="92">
        <v>932</v>
      </c>
      <c r="C204" s="83">
        <f t="shared" si="141"/>
        <v>5685</v>
      </c>
      <c r="D204" s="83"/>
      <c r="E204" s="83"/>
      <c r="F204" s="83">
        <v>5685</v>
      </c>
      <c r="G204" s="83">
        <f t="shared" si="138"/>
        <v>5600</v>
      </c>
      <c r="H204" s="83"/>
      <c r="I204" s="83"/>
      <c r="J204" s="83">
        <v>5600</v>
      </c>
      <c r="K204" s="83">
        <f t="shared" si="142"/>
        <v>85</v>
      </c>
      <c r="L204" s="81">
        <f t="shared" si="111"/>
        <v>98.504837291116971</v>
      </c>
      <c r="M204" s="77"/>
      <c r="N204" s="3"/>
    </row>
    <row r="205" spans="1:14" ht="32.25" customHeight="1" x14ac:dyDescent="0.25">
      <c r="A205" s="19" t="s">
        <v>8</v>
      </c>
      <c r="B205" s="29"/>
      <c r="C205" s="80">
        <f t="shared" ref="C205:J205" si="145">C206+C341</f>
        <v>2310840.4583300003</v>
      </c>
      <c r="D205" s="80">
        <f t="shared" si="145"/>
        <v>1730887.7000000002</v>
      </c>
      <c r="E205" s="80">
        <f t="shared" si="145"/>
        <v>283772.05064999999</v>
      </c>
      <c r="F205" s="80">
        <f t="shared" si="145"/>
        <v>296180.70767999999</v>
      </c>
      <c r="G205" s="80">
        <f t="shared" si="145"/>
        <v>2203557.3403220004</v>
      </c>
      <c r="H205" s="80">
        <f t="shared" si="145"/>
        <v>1699677.19894</v>
      </c>
      <c r="I205" s="80">
        <f t="shared" si="145"/>
        <v>248055.92681999996</v>
      </c>
      <c r="J205" s="80">
        <f t="shared" si="145"/>
        <v>255824.21456200004</v>
      </c>
      <c r="K205" s="80">
        <f t="shared" si="120"/>
        <v>107283.11800799984</v>
      </c>
      <c r="L205" s="80">
        <f>G205/C205*100</f>
        <v>95.357398317081078</v>
      </c>
    </row>
    <row r="206" spans="1:14" ht="26.25" customHeight="1" x14ac:dyDescent="0.25">
      <c r="A206" s="16" t="s">
        <v>6</v>
      </c>
      <c r="B206" s="52"/>
      <c r="C206" s="84">
        <f t="shared" ref="C206:C316" si="146">D206+E206+F206</f>
        <v>1376280.1737900001</v>
      </c>
      <c r="D206" s="84">
        <f>D207+D215+D223+D236+D249+D263+D276+D289+D302+D315+D329+D335+D338</f>
        <v>902682.70000000007</v>
      </c>
      <c r="E206" s="84">
        <f>E207+E215+E223+E236+E249+E263+E276+E289+E302+E315+E329+E335+E338</f>
        <v>232548.71011000001</v>
      </c>
      <c r="F206" s="84">
        <f>F207+F215+F223+F236+F249+F263+F276+F289+F302+F315+F329+F335+F338</f>
        <v>241048.76368</v>
      </c>
      <c r="G206" s="84">
        <f t="shared" ref="G206:G348" si="147">H206+I206+J206</f>
        <v>1271462.5254420002</v>
      </c>
      <c r="H206" s="84">
        <f>H207+H215+H223+H236+H249+H263+H276+H289+H302+H315+H329+H335+H338</f>
        <v>871472.19906000013</v>
      </c>
      <c r="I206" s="84">
        <f>I207+I215+I223+I236+I249+I263+I276+I289+I302+I315+I329+I335+I338</f>
        <v>197047.87718999997</v>
      </c>
      <c r="J206" s="84">
        <f>J207+J215+J223+J236+J249+J263+J276+J289+J302+J315+J329+J335+J338</f>
        <v>202942.44919200003</v>
      </c>
      <c r="K206" s="82">
        <f t="shared" si="120"/>
        <v>104817.6483479999</v>
      </c>
      <c r="L206" s="84">
        <f>G206/C206*100</f>
        <v>92.383989078375436</v>
      </c>
    </row>
    <row r="207" spans="1:14" ht="91.2" x14ac:dyDescent="0.25">
      <c r="A207" s="18" t="s">
        <v>45</v>
      </c>
      <c r="B207" s="30" t="s">
        <v>36</v>
      </c>
      <c r="C207" s="83">
        <f t="shared" si="146"/>
        <v>58979.065759999998</v>
      </c>
      <c r="D207" s="83">
        <f>D209+D210+D211+D212+D213+D214</f>
        <v>0</v>
      </c>
      <c r="E207" s="83">
        <f t="shared" ref="E207:F207" si="148">E209+E210+E211+E212+E213+E214</f>
        <v>28378.2</v>
      </c>
      <c r="F207" s="83">
        <f t="shared" si="148"/>
        <v>30600.865760000001</v>
      </c>
      <c r="G207" s="83">
        <f t="shared" si="147"/>
        <v>58259.290600000008</v>
      </c>
      <c r="H207" s="83">
        <f>H209+H210+H211+H212+H213+H214</f>
        <v>0</v>
      </c>
      <c r="I207" s="83">
        <f t="shared" ref="I207:J207" si="149">I209+I210+I211+I212+I213+I214</f>
        <v>28167.945230000001</v>
      </c>
      <c r="J207" s="83">
        <f t="shared" si="149"/>
        <v>30091.345370000003</v>
      </c>
      <c r="K207" s="83">
        <f t="shared" si="120"/>
        <v>719.77515999999014</v>
      </c>
      <c r="L207" s="81">
        <f>G207/C207*100</f>
        <v>98.779609085486484</v>
      </c>
    </row>
    <row r="208" spans="1:14" ht="34.200000000000003" customHeight="1" x14ac:dyDescent="0.25">
      <c r="A208" s="33" t="s">
        <v>23</v>
      </c>
      <c r="B208" s="40"/>
      <c r="C208" s="83">
        <f t="shared" si="146"/>
        <v>0</v>
      </c>
      <c r="D208" s="83"/>
      <c r="E208" s="83"/>
      <c r="F208" s="83"/>
      <c r="G208" s="83">
        <f t="shared" si="147"/>
        <v>0</v>
      </c>
      <c r="H208" s="83"/>
      <c r="I208" s="83"/>
      <c r="J208" s="83"/>
      <c r="K208" s="82">
        <f t="shared" si="120"/>
        <v>0</v>
      </c>
      <c r="L208" s="81"/>
    </row>
    <row r="209" spans="1:12" ht="46.8" customHeight="1" x14ac:dyDescent="0.25">
      <c r="A209" s="32" t="s">
        <v>228</v>
      </c>
      <c r="B209" s="40">
        <v>909</v>
      </c>
      <c r="C209" s="83">
        <f t="shared" si="146"/>
        <v>222.66576000000001</v>
      </c>
      <c r="D209" s="83"/>
      <c r="E209" s="83"/>
      <c r="F209" s="83">
        <v>222.66576000000001</v>
      </c>
      <c r="G209" s="83">
        <f t="shared" si="147"/>
        <v>222.66576000000001</v>
      </c>
      <c r="H209" s="83"/>
      <c r="I209" s="83"/>
      <c r="J209" s="83">
        <v>222.66576000000001</v>
      </c>
      <c r="K209" s="83">
        <f t="shared" si="120"/>
        <v>0</v>
      </c>
      <c r="L209" s="81">
        <f t="shared" ref="L209:L222" si="150">G209/C209*100</f>
        <v>100</v>
      </c>
    </row>
    <row r="210" spans="1:12" ht="30.6" x14ac:dyDescent="0.25">
      <c r="A210" s="32" t="s">
        <v>315</v>
      </c>
      <c r="B210" s="40">
        <v>909</v>
      </c>
      <c r="C210" s="83">
        <f t="shared" si="146"/>
        <v>2000</v>
      </c>
      <c r="D210" s="83"/>
      <c r="E210" s="83"/>
      <c r="F210" s="83">
        <v>2000</v>
      </c>
      <c r="G210" s="83">
        <f t="shared" si="147"/>
        <v>1700.7343800000001</v>
      </c>
      <c r="H210" s="83"/>
      <c r="I210" s="83"/>
      <c r="J210" s="83">
        <v>1700.7343800000001</v>
      </c>
      <c r="K210" s="83">
        <f t="shared" si="120"/>
        <v>299.2656199999999</v>
      </c>
      <c r="L210" s="81">
        <f t="shared" si="150"/>
        <v>85.036719000000005</v>
      </c>
    </row>
    <row r="211" spans="1:12" ht="30.6" x14ac:dyDescent="0.25">
      <c r="A211" s="32" t="s">
        <v>86</v>
      </c>
      <c r="B211" s="40">
        <v>909</v>
      </c>
      <c r="C211" s="83">
        <f t="shared" si="146"/>
        <v>26228.2</v>
      </c>
      <c r="D211" s="83"/>
      <c r="E211" s="83"/>
      <c r="F211" s="83">
        <v>26228.2</v>
      </c>
      <c r="G211" s="83">
        <f t="shared" si="147"/>
        <v>26228.2</v>
      </c>
      <c r="H211" s="83"/>
      <c r="I211" s="83"/>
      <c r="J211" s="83">
        <v>26228.2</v>
      </c>
      <c r="K211" s="83">
        <f t="shared" si="120"/>
        <v>0</v>
      </c>
      <c r="L211" s="81">
        <f t="shared" si="150"/>
        <v>100</v>
      </c>
    </row>
    <row r="212" spans="1:12" ht="30.6" x14ac:dyDescent="0.25">
      <c r="A212" s="32" t="s">
        <v>87</v>
      </c>
      <c r="B212" s="40">
        <v>909</v>
      </c>
      <c r="C212" s="83">
        <f t="shared" si="146"/>
        <v>26228.2</v>
      </c>
      <c r="D212" s="83"/>
      <c r="E212" s="83">
        <v>26228.2</v>
      </c>
      <c r="F212" s="83"/>
      <c r="G212" s="83">
        <f t="shared" si="147"/>
        <v>26228.2</v>
      </c>
      <c r="H212" s="83"/>
      <c r="I212" s="83">
        <v>26228.2</v>
      </c>
      <c r="J212" s="83"/>
      <c r="K212" s="83">
        <f t="shared" si="120"/>
        <v>0</v>
      </c>
      <c r="L212" s="81">
        <f t="shared" si="150"/>
        <v>100</v>
      </c>
    </row>
    <row r="213" spans="1:12" ht="88.2" customHeight="1" x14ac:dyDescent="0.25">
      <c r="A213" s="32" t="s">
        <v>297</v>
      </c>
      <c r="B213" s="40">
        <v>974</v>
      </c>
      <c r="C213" s="83">
        <f t="shared" si="146"/>
        <v>2150</v>
      </c>
      <c r="D213" s="83"/>
      <c r="E213" s="83"/>
      <c r="F213" s="83">
        <v>2150</v>
      </c>
      <c r="G213" s="83">
        <f t="shared" si="147"/>
        <v>1939.74523</v>
      </c>
      <c r="H213" s="83"/>
      <c r="I213" s="83"/>
      <c r="J213" s="83">
        <v>1939.74523</v>
      </c>
      <c r="K213" s="83">
        <f t="shared" si="120"/>
        <v>210.25477000000001</v>
      </c>
      <c r="L213" s="81">
        <f t="shared" si="150"/>
        <v>90.220708372093029</v>
      </c>
    </row>
    <row r="214" spans="1:12" ht="88.8" x14ac:dyDescent="0.25">
      <c r="A214" s="32" t="s">
        <v>298</v>
      </c>
      <c r="B214" s="40">
        <v>974</v>
      </c>
      <c r="C214" s="83">
        <f t="shared" si="146"/>
        <v>2150</v>
      </c>
      <c r="D214" s="83"/>
      <c r="E214" s="83">
        <v>2150</v>
      </c>
      <c r="F214" s="83"/>
      <c r="G214" s="83">
        <f t="shared" si="147"/>
        <v>1939.74523</v>
      </c>
      <c r="H214" s="83"/>
      <c r="I214" s="83">
        <v>1939.74523</v>
      </c>
      <c r="J214" s="83"/>
      <c r="K214" s="83">
        <f t="shared" si="120"/>
        <v>210.25477000000001</v>
      </c>
      <c r="L214" s="81">
        <f t="shared" si="150"/>
        <v>90.220708372093029</v>
      </c>
    </row>
    <row r="215" spans="1:12" ht="45.6" x14ac:dyDescent="0.25">
      <c r="A215" s="36" t="s">
        <v>48</v>
      </c>
      <c r="B215" s="30" t="s">
        <v>36</v>
      </c>
      <c r="C215" s="83">
        <f t="shared" si="146"/>
        <v>33396.855449999995</v>
      </c>
      <c r="D215" s="83">
        <f>D217+D218+D219+D220+D221+D222</f>
        <v>0</v>
      </c>
      <c r="E215" s="83">
        <f t="shared" ref="E215:F215" si="151">E217+E218+E219+E220+E221+E222</f>
        <v>16594.581879999998</v>
      </c>
      <c r="F215" s="83">
        <f t="shared" si="151"/>
        <v>16802.273569999998</v>
      </c>
      <c r="G215" s="83">
        <f t="shared" si="147"/>
        <v>33396.855191999995</v>
      </c>
      <c r="H215" s="83">
        <f>H217+H218+H219+H220+H221+H222</f>
        <v>0</v>
      </c>
      <c r="I215" s="83">
        <f t="shared" ref="I215:J215" si="152">I217+I218+I219+I220+I221+I222</f>
        <v>16594.581879999998</v>
      </c>
      <c r="J215" s="83">
        <f t="shared" si="152"/>
        <v>16802.273311999998</v>
      </c>
      <c r="K215" s="83">
        <f t="shared" si="120"/>
        <v>2.5800000003073364E-4</v>
      </c>
      <c r="L215" s="81">
        <f t="shared" si="150"/>
        <v>99.999999227472188</v>
      </c>
    </row>
    <row r="216" spans="1:12" ht="31.2" customHeight="1" x14ac:dyDescent="0.25">
      <c r="A216" s="37" t="s">
        <v>25</v>
      </c>
      <c r="B216" s="40"/>
      <c r="C216" s="83">
        <f t="shared" si="146"/>
        <v>0</v>
      </c>
      <c r="D216" s="83"/>
      <c r="E216" s="83"/>
      <c r="F216" s="83"/>
      <c r="G216" s="83">
        <f t="shared" si="147"/>
        <v>0</v>
      </c>
      <c r="H216" s="83"/>
      <c r="I216" s="83"/>
      <c r="J216" s="83"/>
      <c r="K216" s="83">
        <f t="shared" si="120"/>
        <v>0</v>
      </c>
      <c r="L216" s="81"/>
    </row>
    <row r="217" spans="1:12" ht="44.4" x14ac:dyDescent="0.25">
      <c r="A217" s="32" t="s">
        <v>229</v>
      </c>
      <c r="B217" s="40">
        <v>909</v>
      </c>
      <c r="C217" s="83">
        <f t="shared" si="146"/>
        <v>207.26362</v>
      </c>
      <c r="D217" s="83"/>
      <c r="E217" s="83"/>
      <c r="F217" s="83">
        <v>207.26362</v>
      </c>
      <c r="G217" s="83">
        <f t="shared" si="147"/>
        <v>207.263362</v>
      </c>
      <c r="H217" s="83"/>
      <c r="I217" s="83"/>
      <c r="J217" s="83">
        <v>207.263362</v>
      </c>
      <c r="K217" s="83">
        <f t="shared" si="120"/>
        <v>2.5800000000231194E-4</v>
      </c>
      <c r="L217" s="81">
        <f t="shared" si="150"/>
        <v>99.999875520846345</v>
      </c>
    </row>
    <row r="218" spans="1:12" ht="30.6" x14ac:dyDescent="0.25">
      <c r="A218" s="32" t="s">
        <v>290</v>
      </c>
      <c r="B218" s="40">
        <v>909</v>
      </c>
      <c r="C218" s="83">
        <f t="shared" si="146"/>
        <v>0.42806</v>
      </c>
      <c r="D218" s="83"/>
      <c r="E218" s="83"/>
      <c r="F218" s="83">
        <v>0.42806</v>
      </c>
      <c r="G218" s="83">
        <f t="shared" si="147"/>
        <v>0.42806</v>
      </c>
      <c r="H218" s="83"/>
      <c r="I218" s="83"/>
      <c r="J218" s="83">
        <v>0.42806</v>
      </c>
      <c r="K218" s="83">
        <f t="shared" si="120"/>
        <v>0</v>
      </c>
      <c r="L218" s="81">
        <f t="shared" si="150"/>
        <v>100</v>
      </c>
    </row>
    <row r="219" spans="1:12" ht="30.6" x14ac:dyDescent="0.25">
      <c r="A219" s="32" t="s">
        <v>88</v>
      </c>
      <c r="B219" s="40">
        <v>909</v>
      </c>
      <c r="C219" s="83">
        <f t="shared" si="146"/>
        <v>13295.05</v>
      </c>
      <c r="D219" s="83"/>
      <c r="E219" s="83"/>
      <c r="F219" s="83">
        <v>13295.05</v>
      </c>
      <c r="G219" s="83">
        <f t="shared" si="147"/>
        <v>13295.05</v>
      </c>
      <c r="H219" s="83"/>
      <c r="I219" s="83"/>
      <c r="J219" s="83">
        <v>13295.05</v>
      </c>
      <c r="K219" s="83">
        <f t="shared" si="120"/>
        <v>0</v>
      </c>
      <c r="L219" s="81">
        <f t="shared" si="150"/>
        <v>100</v>
      </c>
    </row>
    <row r="220" spans="1:12" ht="30.6" x14ac:dyDescent="0.25">
      <c r="A220" s="32" t="s">
        <v>89</v>
      </c>
      <c r="B220" s="40">
        <v>909</v>
      </c>
      <c r="C220" s="83">
        <f t="shared" si="146"/>
        <v>13295.05</v>
      </c>
      <c r="D220" s="83"/>
      <c r="E220" s="83">
        <v>13295.05</v>
      </c>
      <c r="F220" s="83"/>
      <c r="G220" s="83">
        <f t="shared" si="147"/>
        <v>13295.05</v>
      </c>
      <c r="H220" s="83"/>
      <c r="I220" s="83">
        <v>13295.05</v>
      </c>
      <c r="J220" s="83"/>
      <c r="K220" s="83">
        <f t="shared" si="120"/>
        <v>0</v>
      </c>
      <c r="L220" s="81">
        <f t="shared" si="150"/>
        <v>100</v>
      </c>
    </row>
    <row r="221" spans="1:12" ht="88.8" x14ac:dyDescent="0.25">
      <c r="A221" s="32" t="s">
        <v>295</v>
      </c>
      <c r="B221" s="40">
        <v>974</v>
      </c>
      <c r="C221" s="83">
        <f t="shared" si="146"/>
        <v>3299.5318900000002</v>
      </c>
      <c r="D221" s="83"/>
      <c r="E221" s="83"/>
      <c r="F221" s="83">
        <v>3299.5318900000002</v>
      </c>
      <c r="G221" s="83">
        <f t="shared" si="147"/>
        <v>3299.5318900000002</v>
      </c>
      <c r="H221" s="83"/>
      <c r="I221" s="83"/>
      <c r="J221" s="83">
        <v>3299.5318900000002</v>
      </c>
      <c r="K221" s="83">
        <f t="shared" si="120"/>
        <v>0</v>
      </c>
      <c r="L221" s="81">
        <f t="shared" si="150"/>
        <v>100</v>
      </c>
    </row>
    <row r="222" spans="1:12" ht="88.8" x14ac:dyDescent="0.25">
      <c r="A222" s="32" t="s">
        <v>296</v>
      </c>
      <c r="B222" s="40">
        <v>974</v>
      </c>
      <c r="C222" s="83">
        <f t="shared" si="146"/>
        <v>3299.53188</v>
      </c>
      <c r="D222" s="83"/>
      <c r="E222" s="83">
        <v>3299.53188</v>
      </c>
      <c r="F222" s="83"/>
      <c r="G222" s="83">
        <f t="shared" si="147"/>
        <v>3299.53188</v>
      </c>
      <c r="H222" s="83"/>
      <c r="I222" s="83">
        <v>3299.53188</v>
      </c>
      <c r="J222" s="83"/>
      <c r="K222" s="83">
        <f t="shared" si="120"/>
        <v>0</v>
      </c>
      <c r="L222" s="81">
        <f t="shared" si="150"/>
        <v>100</v>
      </c>
    </row>
    <row r="223" spans="1:12" ht="68.400000000000006" x14ac:dyDescent="0.25">
      <c r="A223" s="18" t="s">
        <v>53</v>
      </c>
      <c r="B223" s="40" t="s">
        <v>36</v>
      </c>
      <c r="C223" s="83">
        <f t="shared" si="146"/>
        <v>122496.40007999999</v>
      </c>
      <c r="D223" s="83">
        <f>D225+D226+D227+D228+D229+D230+D231+D232+D233+D234+D235</f>
        <v>83725.399999999994</v>
      </c>
      <c r="E223" s="83">
        <f t="shared" ref="E223:F223" si="153">E225+E226+E227+E228+E229+E230+E231+E232+E233+E234+E235</f>
        <v>19218.693319999998</v>
      </c>
      <c r="F223" s="83">
        <f t="shared" si="153"/>
        <v>19552.306759999999</v>
      </c>
      <c r="G223" s="83">
        <f>H223+I223+J223</f>
        <v>115842.15150000001</v>
      </c>
      <c r="H223" s="83">
        <f>H225+H226+H227+H228+H229+H230+H231+H232+H233+H234+H235</f>
        <v>83725.399990000005</v>
      </c>
      <c r="I223" s="83">
        <f t="shared" ref="I223:J223" si="154">I225+I226+I227+I228+I229+I230+I231+I232+I233+I234+I235</f>
        <v>15891.56904</v>
      </c>
      <c r="J223" s="83">
        <f t="shared" si="154"/>
        <v>16225.18247</v>
      </c>
      <c r="K223" s="83">
        <f t="shared" si="120"/>
        <v>6654.2485799999849</v>
      </c>
      <c r="L223" s="83">
        <f>G223/C223*100</f>
        <v>94.567800706262204</v>
      </c>
    </row>
    <row r="224" spans="1:12" ht="31.2" customHeight="1" x14ac:dyDescent="0.25">
      <c r="A224" s="33" t="s">
        <v>17</v>
      </c>
      <c r="B224" s="40"/>
      <c r="C224" s="83">
        <f t="shared" si="146"/>
        <v>0</v>
      </c>
      <c r="D224" s="83"/>
      <c r="E224" s="83"/>
      <c r="F224" s="83"/>
      <c r="G224" s="83"/>
      <c r="H224" s="83"/>
      <c r="I224" s="83"/>
      <c r="J224" s="83"/>
      <c r="K224" s="83">
        <f t="shared" si="120"/>
        <v>0</v>
      </c>
      <c r="L224" s="83"/>
    </row>
    <row r="225" spans="1:12" ht="44.4" customHeight="1" x14ac:dyDescent="0.25">
      <c r="A225" s="32" t="s">
        <v>206</v>
      </c>
      <c r="B225" s="40">
        <v>909</v>
      </c>
      <c r="C225" s="83">
        <f t="shared" si="146"/>
        <v>333.61344000000003</v>
      </c>
      <c r="D225" s="83"/>
      <c r="E225" s="83"/>
      <c r="F225" s="83">
        <v>333.61344000000003</v>
      </c>
      <c r="G225" s="83">
        <f t="shared" ref="G225:G232" si="155">H225+I225+J225</f>
        <v>333.61344000000003</v>
      </c>
      <c r="H225" s="83"/>
      <c r="I225" s="83"/>
      <c r="J225" s="83">
        <v>333.61344000000003</v>
      </c>
      <c r="K225" s="83">
        <f t="shared" si="120"/>
        <v>0</v>
      </c>
      <c r="L225" s="83">
        <f t="shared" ref="L225:L307" si="156">G225/C225*100</f>
        <v>100</v>
      </c>
    </row>
    <row r="226" spans="1:12" ht="30.6" x14ac:dyDescent="0.25">
      <c r="A226" s="32" t="s">
        <v>256</v>
      </c>
      <c r="B226" s="40">
        <v>909</v>
      </c>
      <c r="C226" s="83">
        <f t="shared" si="146"/>
        <v>7916.6933200000003</v>
      </c>
      <c r="D226" s="83"/>
      <c r="E226" s="83"/>
      <c r="F226" s="83">
        <v>7916.6933200000003</v>
      </c>
      <c r="G226" s="83">
        <f t="shared" si="155"/>
        <v>7916.6933200000003</v>
      </c>
      <c r="H226" s="83"/>
      <c r="I226" s="83"/>
      <c r="J226" s="83">
        <v>7916.6933200000003</v>
      </c>
      <c r="K226" s="83">
        <f t="shared" si="120"/>
        <v>0</v>
      </c>
      <c r="L226" s="83">
        <f t="shared" si="156"/>
        <v>100</v>
      </c>
    </row>
    <row r="227" spans="1:12" ht="30.6" x14ac:dyDescent="0.25">
      <c r="A227" s="32" t="s">
        <v>245</v>
      </c>
      <c r="B227" s="40">
        <v>909</v>
      </c>
      <c r="C227" s="83">
        <f t="shared" si="146"/>
        <v>7916.6933200000003</v>
      </c>
      <c r="D227" s="83"/>
      <c r="E227" s="83">
        <v>7916.6933200000003</v>
      </c>
      <c r="F227" s="83"/>
      <c r="G227" s="83">
        <f t="shared" si="155"/>
        <v>7916.6933200000003</v>
      </c>
      <c r="H227" s="83"/>
      <c r="I227" s="83">
        <v>7916.6933200000003</v>
      </c>
      <c r="J227" s="83"/>
      <c r="K227" s="83">
        <f t="shared" si="120"/>
        <v>0</v>
      </c>
      <c r="L227" s="83">
        <f t="shared" si="156"/>
        <v>100</v>
      </c>
    </row>
    <row r="228" spans="1:12" ht="88.8" x14ac:dyDescent="0.25">
      <c r="A228" s="32" t="s">
        <v>294</v>
      </c>
      <c r="B228" s="40">
        <v>974</v>
      </c>
      <c r="C228" s="83">
        <f t="shared" si="146"/>
        <v>8629.9</v>
      </c>
      <c r="D228" s="83"/>
      <c r="E228" s="83"/>
      <c r="F228" s="83">
        <v>8629.9</v>
      </c>
      <c r="G228" s="83">
        <f t="shared" si="155"/>
        <v>5302.7757300000003</v>
      </c>
      <c r="H228" s="83"/>
      <c r="I228" s="83"/>
      <c r="J228" s="83">
        <v>5302.7757300000003</v>
      </c>
      <c r="K228" s="83">
        <f t="shared" si="120"/>
        <v>3327.1242699999993</v>
      </c>
      <c r="L228" s="83">
        <f t="shared" si="156"/>
        <v>61.446548975075032</v>
      </c>
    </row>
    <row r="229" spans="1:12" ht="88.8" x14ac:dyDescent="0.25">
      <c r="A229" s="32" t="s">
        <v>293</v>
      </c>
      <c r="B229" s="40">
        <v>974</v>
      </c>
      <c r="C229" s="83">
        <f t="shared" si="146"/>
        <v>8629.9</v>
      </c>
      <c r="D229" s="83"/>
      <c r="E229" s="83">
        <v>8629.9</v>
      </c>
      <c r="F229" s="83"/>
      <c r="G229" s="83">
        <f t="shared" si="155"/>
        <v>5302.7757199999996</v>
      </c>
      <c r="H229" s="83"/>
      <c r="I229" s="83">
        <v>5302.7757199999996</v>
      </c>
      <c r="J229" s="83"/>
      <c r="K229" s="83">
        <f t="shared" si="120"/>
        <v>3327.12428</v>
      </c>
      <c r="L229" s="83">
        <f t="shared" si="156"/>
        <v>61.446548859198835</v>
      </c>
    </row>
    <row r="230" spans="1:12" ht="30.6" customHeight="1" x14ac:dyDescent="0.25">
      <c r="A230" s="32" t="s">
        <v>127</v>
      </c>
      <c r="B230" s="40">
        <v>909</v>
      </c>
      <c r="C230" s="83">
        <f t="shared" si="146"/>
        <v>1714.6</v>
      </c>
      <c r="D230" s="83"/>
      <c r="E230" s="83"/>
      <c r="F230" s="83">
        <v>1714.6</v>
      </c>
      <c r="G230" s="83">
        <f t="shared" si="155"/>
        <v>1714.59998</v>
      </c>
      <c r="H230" s="83"/>
      <c r="I230" s="83"/>
      <c r="J230" s="83">
        <v>1714.59998</v>
      </c>
      <c r="K230" s="83">
        <f t="shared" si="120"/>
        <v>1.9999999949504854E-5</v>
      </c>
      <c r="L230" s="83">
        <f t="shared" si="156"/>
        <v>99.999998833547181</v>
      </c>
    </row>
    <row r="231" spans="1:12" ht="50.4" customHeight="1" x14ac:dyDescent="0.25">
      <c r="A231" s="32" t="s">
        <v>128</v>
      </c>
      <c r="B231" s="40">
        <v>909</v>
      </c>
      <c r="C231" s="83">
        <f t="shared" si="146"/>
        <v>1714.6</v>
      </c>
      <c r="D231" s="83"/>
      <c r="E231" s="83">
        <v>1714.6</v>
      </c>
      <c r="F231" s="83"/>
      <c r="G231" s="83">
        <f t="shared" si="155"/>
        <v>1714.6</v>
      </c>
      <c r="H231" s="83"/>
      <c r="I231" s="83">
        <v>1714.6</v>
      </c>
      <c r="J231" s="83"/>
      <c r="K231" s="83">
        <f t="shared" si="120"/>
        <v>0</v>
      </c>
      <c r="L231" s="83">
        <f t="shared" si="156"/>
        <v>100</v>
      </c>
    </row>
    <row r="232" spans="1:12" ht="30.6" x14ac:dyDescent="0.25">
      <c r="A232" s="32" t="s">
        <v>126</v>
      </c>
      <c r="B232" s="40">
        <v>909</v>
      </c>
      <c r="C232" s="83">
        <f t="shared" si="146"/>
        <v>53725.4</v>
      </c>
      <c r="D232" s="83">
        <v>53725.4</v>
      </c>
      <c r="E232" s="83"/>
      <c r="F232" s="83"/>
      <c r="G232" s="83">
        <f t="shared" si="155"/>
        <v>53725.399989999998</v>
      </c>
      <c r="H232" s="83">
        <v>53725.399989999998</v>
      </c>
      <c r="I232" s="83"/>
      <c r="J232" s="83"/>
      <c r="K232" s="83">
        <f t="shared" si="120"/>
        <v>1.0000003385357559E-5</v>
      </c>
      <c r="L232" s="83">
        <f t="shared" si="156"/>
        <v>99.999999981386821</v>
      </c>
    </row>
    <row r="233" spans="1:12" ht="30.6" x14ac:dyDescent="0.25">
      <c r="A233" s="32" t="s">
        <v>161</v>
      </c>
      <c r="B233" s="40">
        <v>909</v>
      </c>
      <c r="C233" s="83">
        <f t="shared" si="146"/>
        <v>957.5</v>
      </c>
      <c r="D233" s="83"/>
      <c r="E233" s="83"/>
      <c r="F233" s="83">
        <v>957.5</v>
      </c>
      <c r="G233" s="83">
        <f>H233+I233+J233</f>
        <v>957.5</v>
      </c>
      <c r="H233" s="83"/>
      <c r="I233" s="83"/>
      <c r="J233" s="83">
        <v>957.5</v>
      </c>
      <c r="K233" s="83">
        <f t="shared" si="120"/>
        <v>0</v>
      </c>
      <c r="L233" s="83">
        <f t="shared" si="156"/>
        <v>100</v>
      </c>
    </row>
    <row r="234" spans="1:12" ht="44.4" x14ac:dyDescent="0.25">
      <c r="A234" s="32" t="s">
        <v>160</v>
      </c>
      <c r="B234" s="40">
        <v>909</v>
      </c>
      <c r="C234" s="83">
        <f t="shared" si="146"/>
        <v>957.5</v>
      </c>
      <c r="D234" s="83"/>
      <c r="E234" s="83">
        <v>957.5</v>
      </c>
      <c r="F234" s="83"/>
      <c r="G234" s="83">
        <f t="shared" ref="G234:G235" si="157">H234+I234+J234</f>
        <v>957.5</v>
      </c>
      <c r="H234" s="83"/>
      <c r="I234" s="83">
        <v>957.5</v>
      </c>
      <c r="J234" s="83"/>
      <c r="K234" s="83">
        <f t="shared" si="120"/>
        <v>0</v>
      </c>
      <c r="L234" s="83">
        <f t="shared" si="156"/>
        <v>100</v>
      </c>
    </row>
    <row r="235" spans="1:12" ht="30.6" x14ac:dyDescent="0.25">
      <c r="A235" s="32" t="s">
        <v>159</v>
      </c>
      <c r="B235" s="40">
        <v>909</v>
      </c>
      <c r="C235" s="83">
        <f t="shared" si="146"/>
        <v>30000</v>
      </c>
      <c r="D235" s="83">
        <v>30000</v>
      </c>
      <c r="E235" s="83"/>
      <c r="F235" s="83"/>
      <c r="G235" s="83">
        <f t="shared" si="157"/>
        <v>30000</v>
      </c>
      <c r="H235" s="83">
        <v>30000</v>
      </c>
      <c r="I235" s="83"/>
      <c r="J235" s="83"/>
      <c r="K235" s="83"/>
      <c r="L235" s="83">
        <f t="shared" si="156"/>
        <v>100</v>
      </c>
    </row>
    <row r="236" spans="1:12" ht="91.2" x14ac:dyDescent="0.25">
      <c r="A236" s="18" t="s">
        <v>56</v>
      </c>
      <c r="B236" s="40" t="s">
        <v>36</v>
      </c>
      <c r="C236" s="83">
        <f t="shared" si="146"/>
        <v>120028.11494000001</v>
      </c>
      <c r="D236" s="83">
        <f>D238+D239+D240+D241+D242+D243+D244+D245+D246+D247+D248</f>
        <v>83460.800000000003</v>
      </c>
      <c r="E236" s="83">
        <f t="shared" ref="E236:F236" si="158">E238+E239+E240+E241+E242+E243+E244+E245+E246+E247+E248</f>
        <v>18128.634910000001</v>
      </c>
      <c r="F236" s="83">
        <f t="shared" si="158"/>
        <v>18438.68003</v>
      </c>
      <c r="G236" s="83">
        <f>H236+I236+J236</f>
        <v>119266.28857</v>
      </c>
      <c r="H236" s="83">
        <f>H238+H239+H240+H241+H242+H243+H244+H245+H246+H247+H248</f>
        <v>83460.799930000008</v>
      </c>
      <c r="I236" s="83">
        <f t="shared" ref="I236:J236" si="159">I238+I239+I240+I241+I242+I243+I244+I245+I246+I247+I248</f>
        <v>17747.72176</v>
      </c>
      <c r="J236" s="83">
        <f t="shared" si="159"/>
        <v>18057.766879999999</v>
      </c>
      <c r="K236" s="83">
        <f t="shared" si="120"/>
        <v>761.82637000000977</v>
      </c>
      <c r="L236" s="83">
        <f t="shared" si="156"/>
        <v>99.365293397816984</v>
      </c>
    </row>
    <row r="237" spans="1:12" ht="32.4" customHeight="1" x14ac:dyDescent="0.25">
      <c r="A237" s="33" t="s">
        <v>17</v>
      </c>
      <c r="B237" s="40"/>
      <c r="C237" s="83">
        <f t="shared" si="146"/>
        <v>0</v>
      </c>
      <c r="D237" s="83"/>
      <c r="E237" s="83"/>
      <c r="F237" s="83"/>
      <c r="G237" s="83"/>
      <c r="H237" s="83"/>
      <c r="I237" s="83"/>
      <c r="J237" s="83"/>
      <c r="K237" s="83">
        <f t="shared" si="120"/>
        <v>0</v>
      </c>
      <c r="L237" s="83"/>
    </row>
    <row r="238" spans="1:12" ht="44.4" x14ac:dyDescent="0.25">
      <c r="A238" s="32" t="s">
        <v>207</v>
      </c>
      <c r="B238" s="40">
        <v>909</v>
      </c>
      <c r="C238" s="83">
        <f t="shared" si="146"/>
        <v>310.04511000000002</v>
      </c>
      <c r="D238" s="83"/>
      <c r="E238" s="83"/>
      <c r="F238" s="83">
        <v>310.04511000000002</v>
      </c>
      <c r="G238" s="83">
        <f t="shared" ref="G238:G245" si="160">H238+I238+J238</f>
        <v>310.04511000000002</v>
      </c>
      <c r="H238" s="83"/>
      <c r="I238" s="83"/>
      <c r="J238" s="83">
        <v>310.04511000000002</v>
      </c>
      <c r="K238" s="83">
        <f t="shared" si="120"/>
        <v>0</v>
      </c>
      <c r="L238" s="83">
        <f t="shared" ref="L238" si="161">G238/C238*100</f>
        <v>100</v>
      </c>
    </row>
    <row r="239" spans="1:12" ht="30.6" x14ac:dyDescent="0.25">
      <c r="A239" s="32" t="s">
        <v>233</v>
      </c>
      <c r="B239" s="40">
        <v>909</v>
      </c>
      <c r="C239" s="83">
        <f t="shared" si="146"/>
        <v>13224.93492</v>
      </c>
      <c r="D239" s="83"/>
      <c r="E239" s="83"/>
      <c r="F239" s="83">
        <v>13224.93492</v>
      </c>
      <c r="G239" s="83">
        <f t="shared" si="160"/>
        <v>13224.93492</v>
      </c>
      <c r="H239" s="83"/>
      <c r="I239" s="83"/>
      <c r="J239" s="83">
        <v>13224.93492</v>
      </c>
      <c r="K239" s="83">
        <f t="shared" si="120"/>
        <v>0</v>
      </c>
      <c r="L239" s="83">
        <f t="shared" si="156"/>
        <v>100</v>
      </c>
    </row>
    <row r="240" spans="1:12" ht="30.6" x14ac:dyDescent="0.25">
      <c r="A240" s="32" t="s">
        <v>246</v>
      </c>
      <c r="B240" s="40">
        <v>909</v>
      </c>
      <c r="C240" s="83">
        <f t="shared" si="146"/>
        <v>13224.93491</v>
      </c>
      <c r="D240" s="83"/>
      <c r="E240" s="83">
        <v>13224.93491</v>
      </c>
      <c r="F240" s="83"/>
      <c r="G240" s="83">
        <f t="shared" si="160"/>
        <v>13224.93491</v>
      </c>
      <c r="H240" s="83"/>
      <c r="I240" s="83">
        <v>13224.93491</v>
      </c>
      <c r="J240" s="83"/>
      <c r="K240" s="83">
        <f t="shared" si="120"/>
        <v>0</v>
      </c>
      <c r="L240" s="83">
        <f t="shared" si="156"/>
        <v>100</v>
      </c>
    </row>
    <row r="241" spans="1:12" ht="88.8" x14ac:dyDescent="0.25">
      <c r="A241" s="32" t="s">
        <v>300</v>
      </c>
      <c r="B241" s="40">
        <v>974</v>
      </c>
      <c r="C241" s="83">
        <f t="shared" si="146"/>
        <v>2240</v>
      </c>
      <c r="D241" s="83"/>
      <c r="E241" s="83"/>
      <c r="F241" s="83">
        <v>2240</v>
      </c>
      <c r="G241" s="83">
        <f t="shared" si="160"/>
        <v>1859.0868499999999</v>
      </c>
      <c r="H241" s="83"/>
      <c r="I241" s="83"/>
      <c r="J241" s="83">
        <v>1859.0868499999999</v>
      </c>
      <c r="K241" s="83">
        <f t="shared" si="120"/>
        <v>380.91315000000009</v>
      </c>
      <c r="L241" s="83">
        <f t="shared" si="156"/>
        <v>82.994948660714286</v>
      </c>
    </row>
    <row r="242" spans="1:12" ht="88.8" x14ac:dyDescent="0.25">
      <c r="A242" s="32" t="s">
        <v>299</v>
      </c>
      <c r="B242" s="40">
        <v>974</v>
      </c>
      <c r="C242" s="83">
        <f t="shared" si="146"/>
        <v>2240</v>
      </c>
      <c r="D242" s="83"/>
      <c r="E242" s="83">
        <v>2240</v>
      </c>
      <c r="F242" s="83"/>
      <c r="G242" s="83">
        <f t="shared" si="160"/>
        <v>1859.0868499999999</v>
      </c>
      <c r="H242" s="83"/>
      <c r="I242" s="83">
        <v>1859.0868499999999</v>
      </c>
      <c r="J242" s="83"/>
      <c r="K242" s="83">
        <f t="shared" si="120"/>
        <v>380.91315000000009</v>
      </c>
      <c r="L242" s="83">
        <f t="shared" si="156"/>
        <v>82.994948660714286</v>
      </c>
    </row>
    <row r="243" spans="1:12" ht="30.6" x14ac:dyDescent="0.25">
      <c r="A243" s="32" t="s">
        <v>129</v>
      </c>
      <c r="B243" s="40">
        <v>909</v>
      </c>
      <c r="C243" s="83">
        <f t="shared" si="146"/>
        <v>2025.4</v>
      </c>
      <c r="D243" s="83"/>
      <c r="E243" s="83"/>
      <c r="F243" s="83">
        <v>2025.4</v>
      </c>
      <c r="G243" s="83">
        <f t="shared" si="160"/>
        <v>2025.4</v>
      </c>
      <c r="H243" s="83"/>
      <c r="I243" s="83"/>
      <c r="J243" s="83">
        <v>2025.4</v>
      </c>
      <c r="K243" s="83">
        <f t="shared" si="120"/>
        <v>0</v>
      </c>
      <c r="L243" s="83">
        <f t="shared" si="156"/>
        <v>100</v>
      </c>
    </row>
    <row r="244" spans="1:12" ht="44.4" x14ac:dyDescent="0.25">
      <c r="A244" s="32" t="s">
        <v>130</v>
      </c>
      <c r="B244" s="40">
        <v>909</v>
      </c>
      <c r="C244" s="83">
        <f t="shared" si="146"/>
        <v>2025.4</v>
      </c>
      <c r="D244" s="83"/>
      <c r="E244" s="83">
        <v>2025.4</v>
      </c>
      <c r="F244" s="83"/>
      <c r="G244" s="83">
        <f t="shared" si="160"/>
        <v>2025.4</v>
      </c>
      <c r="H244" s="83"/>
      <c r="I244" s="83">
        <v>2025.4</v>
      </c>
      <c r="J244" s="83"/>
      <c r="K244" s="83">
        <f t="shared" si="120"/>
        <v>0</v>
      </c>
      <c r="L244" s="83">
        <f t="shared" si="156"/>
        <v>100</v>
      </c>
    </row>
    <row r="245" spans="1:12" ht="30.6" x14ac:dyDescent="0.25">
      <c r="A245" s="32" t="s">
        <v>131</v>
      </c>
      <c r="B245" s="40">
        <v>909</v>
      </c>
      <c r="C245" s="83">
        <f t="shared" si="146"/>
        <v>63460.800000000003</v>
      </c>
      <c r="D245" s="83">
        <v>63460.800000000003</v>
      </c>
      <c r="E245" s="83"/>
      <c r="F245" s="83"/>
      <c r="G245" s="83">
        <f t="shared" si="160"/>
        <v>63460.799930000001</v>
      </c>
      <c r="H245" s="83">
        <v>63460.799930000001</v>
      </c>
      <c r="I245" s="83"/>
      <c r="J245" s="83"/>
      <c r="K245" s="83">
        <f t="shared" si="120"/>
        <v>7.0000001869630069E-5</v>
      </c>
      <c r="L245" s="83">
        <f t="shared" si="156"/>
        <v>99.999999889695673</v>
      </c>
    </row>
    <row r="246" spans="1:12" ht="30.6" x14ac:dyDescent="0.25">
      <c r="A246" s="32" t="s">
        <v>162</v>
      </c>
      <c r="B246" s="40">
        <v>909</v>
      </c>
      <c r="C246" s="83">
        <f t="shared" si="146"/>
        <v>638.29999999999995</v>
      </c>
      <c r="D246" s="83"/>
      <c r="E246" s="83"/>
      <c r="F246" s="83">
        <v>638.29999999999995</v>
      </c>
      <c r="G246" s="83">
        <f>H246+I246+J246</f>
        <v>638.29999999999995</v>
      </c>
      <c r="H246" s="83"/>
      <c r="I246" s="83"/>
      <c r="J246" s="83">
        <v>638.29999999999995</v>
      </c>
      <c r="K246" s="83">
        <f t="shared" si="120"/>
        <v>0</v>
      </c>
      <c r="L246" s="83">
        <f t="shared" si="156"/>
        <v>100</v>
      </c>
    </row>
    <row r="247" spans="1:12" ht="44.4" x14ac:dyDescent="0.25">
      <c r="A247" s="32" t="s">
        <v>167</v>
      </c>
      <c r="B247" s="40">
        <v>909</v>
      </c>
      <c r="C247" s="83">
        <f t="shared" si="146"/>
        <v>638.29999999999995</v>
      </c>
      <c r="D247" s="83"/>
      <c r="E247" s="83">
        <v>638.29999999999995</v>
      </c>
      <c r="F247" s="83"/>
      <c r="G247" s="83">
        <f t="shared" ref="G247:G248" si="162">H247+I247+J247</f>
        <v>638.29999999999995</v>
      </c>
      <c r="H247" s="83"/>
      <c r="I247" s="83">
        <v>638.29999999999995</v>
      </c>
      <c r="J247" s="83"/>
      <c r="K247" s="83">
        <f t="shared" si="120"/>
        <v>0</v>
      </c>
      <c r="L247" s="83">
        <f t="shared" si="156"/>
        <v>100</v>
      </c>
    </row>
    <row r="248" spans="1:12" ht="30.6" x14ac:dyDescent="0.25">
      <c r="A248" s="32" t="s">
        <v>163</v>
      </c>
      <c r="B248" s="40">
        <v>909</v>
      </c>
      <c r="C248" s="83">
        <f t="shared" si="146"/>
        <v>20000</v>
      </c>
      <c r="D248" s="83">
        <v>20000</v>
      </c>
      <c r="E248" s="83"/>
      <c r="F248" s="83"/>
      <c r="G248" s="83">
        <f t="shared" si="162"/>
        <v>20000</v>
      </c>
      <c r="H248" s="83">
        <v>20000</v>
      </c>
      <c r="I248" s="83"/>
      <c r="J248" s="83"/>
      <c r="K248" s="83"/>
      <c r="L248" s="83">
        <f t="shared" si="156"/>
        <v>100</v>
      </c>
    </row>
    <row r="249" spans="1:12" ht="156.6" customHeight="1" x14ac:dyDescent="0.25">
      <c r="A249" s="18" t="s">
        <v>55</v>
      </c>
      <c r="B249" s="40" t="s">
        <v>36</v>
      </c>
      <c r="C249" s="83">
        <f t="shared" si="146"/>
        <v>122126.63</v>
      </c>
      <c r="D249" s="83">
        <f>D251+D252+D253+D254+D255+D256+D257+D258+D259+D260+D261+D262</f>
        <v>64803.9</v>
      </c>
      <c r="E249" s="83">
        <f t="shared" ref="E249:F249" si="163">E251+E252+E253+E254+E255+E256+E257+E258+E259+E260+E261+E262</f>
        <v>28611.8</v>
      </c>
      <c r="F249" s="83">
        <f t="shared" si="163"/>
        <v>28710.93</v>
      </c>
      <c r="G249" s="83">
        <f>H249+I249+J249</f>
        <v>102765.12595999999</v>
      </c>
      <c r="H249" s="83">
        <f>H251+H252+H253+H254+H255+H256+H257+H258+H259+H260+H261+H262</f>
        <v>64803.899980000002</v>
      </c>
      <c r="I249" s="83">
        <f t="shared" ref="I249:J249" si="164">I251+I252+I253+I254+I255+I256+I257+I258+I259+I260+I261+I262</f>
        <v>18931.112989999998</v>
      </c>
      <c r="J249" s="83">
        <f t="shared" si="164"/>
        <v>19030.112989999998</v>
      </c>
      <c r="K249" s="83">
        <f t="shared" ref="K249:K347" si="165">C249-G249</f>
        <v>19361.504040000014</v>
      </c>
      <c r="L249" s="83">
        <f t="shared" si="156"/>
        <v>84.146370009554829</v>
      </c>
    </row>
    <row r="250" spans="1:12" ht="29.4" customHeight="1" x14ac:dyDescent="0.25">
      <c r="A250" s="33" t="s">
        <v>17</v>
      </c>
      <c r="B250" s="40"/>
      <c r="C250" s="83">
        <f t="shared" si="146"/>
        <v>0</v>
      </c>
      <c r="D250" s="83"/>
      <c r="E250" s="83"/>
      <c r="F250" s="83"/>
      <c r="G250" s="83"/>
      <c r="H250" s="83"/>
      <c r="I250" s="83"/>
      <c r="J250" s="83"/>
      <c r="K250" s="83">
        <f t="shared" si="165"/>
        <v>0</v>
      </c>
      <c r="L250" s="83"/>
    </row>
    <row r="251" spans="1:12" ht="44.4" x14ac:dyDescent="0.25">
      <c r="A251" s="32" t="s">
        <v>208</v>
      </c>
      <c r="B251" s="40">
        <v>909</v>
      </c>
      <c r="C251" s="83">
        <f t="shared" si="146"/>
        <v>99</v>
      </c>
      <c r="D251" s="83"/>
      <c r="E251" s="83"/>
      <c r="F251" s="83">
        <v>99</v>
      </c>
      <c r="G251" s="83">
        <f>H251+I251+J251</f>
        <v>99</v>
      </c>
      <c r="H251" s="83"/>
      <c r="I251" s="83"/>
      <c r="J251" s="83">
        <v>99</v>
      </c>
      <c r="K251" s="83">
        <f t="shared" si="165"/>
        <v>0</v>
      </c>
      <c r="L251" s="83">
        <f t="shared" si="156"/>
        <v>100</v>
      </c>
    </row>
    <row r="252" spans="1:12" ht="30.6" x14ac:dyDescent="0.25">
      <c r="A252" s="32" t="s">
        <v>230</v>
      </c>
      <c r="B252" s="40">
        <v>909</v>
      </c>
      <c r="C252" s="83">
        <f t="shared" si="146"/>
        <v>0.13</v>
      </c>
      <c r="D252" s="83"/>
      <c r="E252" s="83"/>
      <c r="F252" s="83">
        <v>0.13</v>
      </c>
      <c r="G252" s="83">
        <f>H252+I252+J252</f>
        <v>0</v>
      </c>
      <c r="H252" s="83"/>
      <c r="I252" s="83"/>
      <c r="J252" s="83"/>
      <c r="K252" s="83">
        <f t="shared" si="165"/>
        <v>0.13</v>
      </c>
      <c r="L252" s="83">
        <f t="shared" si="156"/>
        <v>0</v>
      </c>
    </row>
    <row r="253" spans="1:12" ht="30.6" x14ac:dyDescent="0.25">
      <c r="A253" s="32" t="s">
        <v>257</v>
      </c>
      <c r="B253" s="40">
        <v>909</v>
      </c>
      <c r="C253" s="83">
        <f t="shared" si="146"/>
        <v>24015.5</v>
      </c>
      <c r="D253" s="83"/>
      <c r="E253" s="83"/>
      <c r="F253" s="83">
        <v>24015.5</v>
      </c>
      <c r="G253" s="83">
        <f>H253+I253+J253</f>
        <v>14954.45847</v>
      </c>
      <c r="H253" s="83"/>
      <c r="I253" s="83"/>
      <c r="J253" s="83">
        <v>14954.45847</v>
      </c>
      <c r="K253" s="83">
        <f t="shared" si="165"/>
        <v>9061.0415300000004</v>
      </c>
      <c r="L253" s="83">
        <f t="shared" si="156"/>
        <v>62.270027565530597</v>
      </c>
    </row>
    <row r="254" spans="1:12" ht="30.6" x14ac:dyDescent="0.25">
      <c r="A254" s="32" t="s">
        <v>247</v>
      </c>
      <c r="B254" s="40">
        <v>909</v>
      </c>
      <c r="C254" s="83">
        <f t="shared" si="146"/>
        <v>24015.5</v>
      </c>
      <c r="D254" s="83"/>
      <c r="E254" s="83">
        <v>24015.5</v>
      </c>
      <c r="F254" s="83"/>
      <c r="G254" s="83">
        <f t="shared" ref="G254" si="166">H254+I254+J254</f>
        <v>14954.45847</v>
      </c>
      <c r="H254" s="83"/>
      <c r="I254" s="83">
        <v>14954.45847</v>
      </c>
      <c r="J254" s="83"/>
      <c r="K254" s="83">
        <f t="shared" si="165"/>
        <v>9061.0415300000004</v>
      </c>
      <c r="L254" s="83">
        <f t="shared" si="156"/>
        <v>62.270027565530597</v>
      </c>
    </row>
    <row r="255" spans="1:12" ht="88.8" x14ac:dyDescent="0.25">
      <c r="A255" s="32" t="s">
        <v>301</v>
      </c>
      <c r="B255" s="40">
        <v>974</v>
      </c>
      <c r="C255" s="83">
        <f t="shared" si="146"/>
        <v>2528</v>
      </c>
      <c r="D255" s="83"/>
      <c r="E255" s="83"/>
      <c r="F255" s="83">
        <v>2528</v>
      </c>
      <c r="G255" s="83">
        <f>H255+I255+J255</f>
        <v>1908.3545200000001</v>
      </c>
      <c r="H255" s="83"/>
      <c r="I255" s="83"/>
      <c r="J255" s="83">
        <v>1908.3545200000001</v>
      </c>
      <c r="K255" s="83">
        <f t="shared" si="165"/>
        <v>619.64547999999991</v>
      </c>
      <c r="L255" s="83">
        <f t="shared" si="156"/>
        <v>75.488707278481016</v>
      </c>
    </row>
    <row r="256" spans="1:12" ht="88.8" x14ac:dyDescent="0.25">
      <c r="A256" s="32" t="s">
        <v>302</v>
      </c>
      <c r="B256" s="40">
        <v>974</v>
      </c>
      <c r="C256" s="83">
        <f t="shared" si="146"/>
        <v>2528</v>
      </c>
      <c r="D256" s="83"/>
      <c r="E256" s="83">
        <v>2528</v>
      </c>
      <c r="F256" s="83"/>
      <c r="G256" s="83">
        <f t="shared" ref="G256" si="167">H256+I256+J256</f>
        <v>1908.3545200000001</v>
      </c>
      <c r="H256" s="83"/>
      <c r="I256" s="83">
        <v>1908.3545200000001</v>
      </c>
      <c r="J256" s="83"/>
      <c r="K256" s="83">
        <f t="shared" si="165"/>
        <v>619.64547999999991</v>
      </c>
      <c r="L256" s="83">
        <f t="shared" si="156"/>
        <v>75.488707278481016</v>
      </c>
    </row>
    <row r="257" spans="1:12" ht="30.6" x14ac:dyDescent="0.25">
      <c r="A257" s="32" t="s">
        <v>132</v>
      </c>
      <c r="B257" s="40">
        <v>909</v>
      </c>
      <c r="C257" s="83">
        <f t="shared" si="146"/>
        <v>1110.8</v>
      </c>
      <c r="D257" s="83"/>
      <c r="E257" s="83"/>
      <c r="F257" s="83">
        <v>1110.8</v>
      </c>
      <c r="G257" s="83">
        <f>H257+I257+J257</f>
        <v>1110.8</v>
      </c>
      <c r="H257" s="83"/>
      <c r="I257" s="83"/>
      <c r="J257" s="83">
        <v>1110.8</v>
      </c>
      <c r="K257" s="83">
        <f t="shared" si="165"/>
        <v>0</v>
      </c>
      <c r="L257" s="83">
        <f t="shared" si="156"/>
        <v>100</v>
      </c>
    </row>
    <row r="258" spans="1:12" ht="44.4" x14ac:dyDescent="0.25">
      <c r="A258" s="32" t="s">
        <v>133</v>
      </c>
      <c r="B258" s="40">
        <v>909</v>
      </c>
      <c r="C258" s="83">
        <f t="shared" si="146"/>
        <v>1110.8</v>
      </c>
      <c r="D258" s="83"/>
      <c r="E258" s="83">
        <v>1110.8</v>
      </c>
      <c r="F258" s="83"/>
      <c r="G258" s="83">
        <f t="shared" ref="G258:G259" si="168">H258+I258+J258</f>
        <v>1110.8</v>
      </c>
      <c r="H258" s="83"/>
      <c r="I258" s="83">
        <v>1110.8</v>
      </c>
      <c r="J258" s="83"/>
      <c r="K258" s="83">
        <f t="shared" si="165"/>
        <v>0</v>
      </c>
      <c r="L258" s="83">
        <f t="shared" si="156"/>
        <v>100</v>
      </c>
    </row>
    <row r="259" spans="1:12" ht="30.6" x14ac:dyDescent="0.25">
      <c r="A259" s="32" t="s">
        <v>134</v>
      </c>
      <c r="B259" s="40">
        <v>909</v>
      </c>
      <c r="C259" s="83">
        <f t="shared" si="146"/>
        <v>34803.9</v>
      </c>
      <c r="D259" s="83">
        <v>34803.9</v>
      </c>
      <c r="E259" s="83"/>
      <c r="F259" s="83"/>
      <c r="G259" s="83">
        <f t="shared" si="168"/>
        <v>34803.9</v>
      </c>
      <c r="H259" s="83">
        <v>34803.9</v>
      </c>
      <c r="I259" s="83"/>
      <c r="J259" s="83"/>
      <c r="K259" s="83">
        <f t="shared" si="165"/>
        <v>0</v>
      </c>
      <c r="L259" s="83">
        <f t="shared" si="156"/>
        <v>100</v>
      </c>
    </row>
    <row r="260" spans="1:12" ht="30.6" x14ac:dyDescent="0.25">
      <c r="A260" s="32" t="s">
        <v>165</v>
      </c>
      <c r="B260" s="40">
        <v>909</v>
      </c>
      <c r="C260" s="83">
        <f t="shared" si="146"/>
        <v>957.5</v>
      </c>
      <c r="D260" s="83"/>
      <c r="E260" s="83"/>
      <c r="F260" s="83">
        <v>957.5</v>
      </c>
      <c r="G260" s="83">
        <f>H260+I260+J260</f>
        <v>957.5</v>
      </c>
      <c r="H260" s="83"/>
      <c r="I260" s="83"/>
      <c r="J260" s="83">
        <v>957.5</v>
      </c>
      <c r="K260" s="83">
        <f t="shared" si="165"/>
        <v>0</v>
      </c>
      <c r="L260" s="83">
        <f t="shared" si="156"/>
        <v>100</v>
      </c>
    </row>
    <row r="261" spans="1:12" ht="55.2" customHeight="1" x14ac:dyDescent="0.25">
      <c r="A261" s="32" t="s">
        <v>166</v>
      </c>
      <c r="B261" s="40">
        <v>909</v>
      </c>
      <c r="C261" s="83">
        <f t="shared" si="146"/>
        <v>957.5</v>
      </c>
      <c r="D261" s="83"/>
      <c r="E261" s="83">
        <v>957.5</v>
      </c>
      <c r="F261" s="83"/>
      <c r="G261" s="83">
        <f t="shared" ref="G261:G262" si="169">H261+I261+J261</f>
        <v>957.5</v>
      </c>
      <c r="H261" s="83"/>
      <c r="I261" s="83">
        <v>957.5</v>
      </c>
      <c r="J261" s="83"/>
      <c r="K261" s="83"/>
      <c r="L261" s="83">
        <f t="shared" si="156"/>
        <v>100</v>
      </c>
    </row>
    <row r="262" spans="1:12" ht="30.6" x14ac:dyDescent="0.25">
      <c r="A262" s="32" t="s">
        <v>164</v>
      </c>
      <c r="B262" s="40">
        <v>909</v>
      </c>
      <c r="C262" s="83">
        <f t="shared" si="146"/>
        <v>30000</v>
      </c>
      <c r="D262" s="83">
        <v>30000</v>
      </c>
      <c r="E262" s="83"/>
      <c r="F262" s="83"/>
      <c r="G262" s="83">
        <f t="shared" si="169"/>
        <v>29999.999980000001</v>
      </c>
      <c r="H262" s="83">
        <v>29999.999980000001</v>
      </c>
      <c r="I262" s="83"/>
      <c r="J262" s="83"/>
      <c r="K262" s="83">
        <f t="shared" si="165"/>
        <v>1.9999999494757503E-5</v>
      </c>
      <c r="L262" s="83">
        <f t="shared" si="156"/>
        <v>99.999999933333342</v>
      </c>
    </row>
    <row r="263" spans="1:12" ht="83.4" customHeight="1" x14ac:dyDescent="0.25">
      <c r="A263" s="18" t="s">
        <v>49</v>
      </c>
      <c r="B263" s="40" t="s">
        <v>36</v>
      </c>
      <c r="C263" s="83">
        <f t="shared" si="146"/>
        <v>171440.04466000001</v>
      </c>
      <c r="D263" s="83">
        <f>D265+D266+D267+D268+D269+D270+D271+D272+D273+D274+D275</f>
        <v>120272.3</v>
      </c>
      <c r="E263" s="83">
        <f t="shared" ref="E263:F263" si="170">E265+E266+E267+E268+E269+E270+E271+E272+E273+E274+E275</f>
        <v>25470.9</v>
      </c>
      <c r="F263" s="83">
        <f t="shared" si="170"/>
        <v>25696.844660000002</v>
      </c>
      <c r="G263" s="83">
        <f>H263+I263+J263</f>
        <v>162247.95001999999</v>
      </c>
      <c r="H263" s="83">
        <f>H265+H266+H267+H268+H269+H270+H271+H272+H273+H274+H275</f>
        <v>120272.3</v>
      </c>
      <c r="I263" s="83">
        <f t="shared" ref="I263" si="171">I265+I266+I267+I268+I269+I270+I271+I272+I273+I274+I275</f>
        <v>20874.850020000002</v>
      </c>
      <c r="J263" s="83">
        <v>21100.799999999999</v>
      </c>
      <c r="K263" s="83">
        <f t="shared" si="165"/>
        <v>9192.0946400000248</v>
      </c>
      <c r="L263" s="83">
        <f t="shared" si="156"/>
        <v>94.638303636568807</v>
      </c>
    </row>
    <row r="264" spans="1:12" ht="30.6" x14ac:dyDescent="0.25">
      <c r="A264" s="33" t="s">
        <v>17</v>
      </c>
      <c r="B264" s="40"/>
      <c r="C264" s="83">
        <f t="shared" si="146"/>
        <v>0</v>
      </c>
      <c r="D264" s="83"/>
      <c r="E264" s="83"/>
      <c r="F264" s="83"/>
      <c r="G264" s="83"/>
      <c r="H264" s="83"/>
      <c r="I264" s="83"/>
      <c r="J264" s="83"/>
      <c r="K264" s="83">
        <f t="shared" si="165"/>
        <v>0</v>
      </c>
      <c r="L264" s="83"/>
    </row>
    <row r="265" spans="1:12" ht="44.4" x14ac:dyDescent="0.25">
      <c r="A265" s="32" t="s">
        <v>209</v>
      </c>
      <c r="B265" s="40">
        <v>909</v>
      </c>
      <c r="C265" s="83">
        <f t="shared" si="146"/>
        <v>225.94466</v>
      </c>
      <c r="D265" s="83"/>
      <c r="E265" s="83"/>
      <c r="F265" s="83">
        <v>225.94466</v>
      </c>
      <c r="G265" s="83">
        <f>H265+I265+J265</f>
        <v>225.94466</v>
      </c>
      <c r="H265" s="83"/>
      <c r="I265" s="83"/>
      <c r="J265" s="83">
        <v>225.94466</v>
      </c>
      <c r="K265" s="83">
        <f t="shared" si="165"/>
        <v>0</v>
      </c>
      <c r="L265" s="83">
        <f t="shared" ref="L265" si="172">G265/C265*100</f>
        <v>100</v>
      </c>
    </row>
    <row r="266" spans="1:12" ht="30.6" x14ac:dyDescent="0.25">
      <c r="A266" s="32" t="s">
        <v>258</v>
      </c>
      <c r="B266" s="40">
        <v>909</v>
      </c>
      <c r="C266" s="83">
        <f t="shared" si="146"/>
        <v>12996.7</v>
      </c>
      <c r="D266" s="83"/>
      <c r="E266" s="83"/>
      <c r="F266" s="83">
        <v>12996.7</v>
      </c>
      <c r="G266" s="83">
        <f>H266+I266+J266</f>
        <v>11709.213320000001</v>
      </c>
      <c r="H266" s="83"/>
      <c r="I266" s="83"/>
      <c r="J266" s="83">
        <v>11709.213320000001</v>
      </c>
      <c r="K266" s="83">
        <f t="shared" si="165"/>
        <v>1287.48668</v>
      </c>
      <c r="L266" s="83">
        <f t="shared" si="156"/>
        <v>90.093741642109151</v>
      </c>
    </row>
    <row r="267" spans="1:12" ht="30.6" x14ac:dyDescent="0.25">
      <c r="A267" s="32" t="s">
        <v>248</v>
      </c>
      <c r="B267" s="40">
        <v>909</v>
      </c>
      <c r="C267" s="83">
        <f t="shared" si="146"/>
        <v>12996.7</v>
      </c>
      <c r="D267" s="83"/>
      <c r="E267" s="83">
        <v>12996.7</v>
      </c>
      <c r="F267" s="83"/>
      <c r="G267" s="83">
        <f t="shared" ref="G267" si="173">H267+I267+J267</f>
        <v>11709.213320000001</v>
      </c>
      <c r="H267" s="83"/>
      <c r="I267" s="83">
        <v>11709.213320000001</v>
      </c>
      <c r="J267" s="83"/>
      <c r="K267" s="83">
        <f t="shared" si="165"/>
        <v>1287.48668</v>
      </c>
      <c r="L267" s="83">
        <f t="shared" si="156"/>
        <v>90.093741642109151</v>
      </c>
    </row>
    <row r="268" spans="1:12" ht="88.8" x14ac:dyDescent="0.25">
      <c r="A268" s="32" t="s">
        <v>303</v>
      </c>
      <c r="B268" s="40">
        <v>974</v>
      </c>
      <c r="C268" s="83">
        <f t="shared" si="146"/>
        <v>8635.7999999999993</v>
      </c>
      <c r="D268" s="83"/>
      <c r="E268" s="83"/>
      <c r="F268" s="83">
        <v>8635.7999999999993</v>
      </c>
      <c r="G268" s="83">
        <f>H268+I268+J268</f>
        <v>5327.2367000000004</v>
      </c>
      <c r="H268" s="83"/>
      <c r="I268" s="83"/>
      <c r="J268" s="83">
        <v>5327.2367000000004</v>
      </c>
      <c r="K268" s="83">
        <f t="shared" si="165"/>
        <v>3308.5632999999989</v>
      </c>
      <c r="L268" s="83">
        <f t="shared" si="156"/>
        <v>61.687819310312896</v>
      </c>
    </row>
    <row r="269" spans="1:12" ht="88.8" x14ac:dyDescent="0.25">
      <c r="A269" s="32" t="s">
        <v>304</v>
      </c>
      <c r="B269" s="40">
        <v>974</v>
      </c>
      <c r="C269" s="83">
        <f t="shared" si="146"/>
        <v>8635.7999999999993</v>
      </c>
      <c r="D269" s="83"/>
      <c r="E269" s="83">
        <v>8635.7999999999993</v>
      </c>
      <c r="F269" s="83"/>
      <c r="G269" s="83">
        <f t="shared" ref="G269" si="174">H269+I269+J269</f>
        <v>5327.2367000000004</v>
      </c>
      <c r="H269" s="83"/>
      <c r="I269" s="83">
        <v>5327.2367000000004</v>
      </c>
      <c r="J269" s="83"/>
      <c r="K269" s="83">
        <f t="shared" si="165"/>
        <v>3308.5632999999989</v>
      </c>
      <c r="L269" s="83">
        <f t="shared" si="156"/>
        <v>61.687819310312896</v>
      </c>
    </row>
    <row r="270" spans="1:12" ht="30.6" x14ac:dyDescent="0.25">
      <c r="A270" s="32" t="s">
        <v>135</v>
      </c>
      <c r="B270" s="40">
        <v>909</v>
      </c>
      <c r="C270" s="83">
        <f t="shared" si="146"/>
        <v>1604.4</v>
      </c>
      <c r="D270" s="83"/>
      <c r="E270" s="83"/>
      <c r="F270" s="83">
        <v>1604.4</v>
      </c>
      <c r="G270" s="83">
        <f>H270+I270+J270</f>
        <v>1604.4</v>
      </c>
      <c r="H270" s="83"/>
      <c r="I270" s="83"/>
      <c r="J270" s="83">
        <v>1604.4</v>
      </c>
      <c r="K270" s="83">
        <f t="shared" si="165"/>
        <v>0</v>
      </c>
      <c r="L270" s="83">
        <f t="shared" si="156"/>
        <v>100</v>
      </c>
    </row>
    <row r="271" spans="1:12" ht="44.4" x14ac:dyDescent="0.25">
      <c r="A271" s="32" t="s">
        <v>136</v>
      </c>
      <c r="B271" s="40">
        <v>909</v>
      </c>
      <c r="C271" s="83">
        <f t="shared" si="146"/>
        <v>1604.4</v>
      </c>
      <c r="D271" s="83"/>
      <c r="E271" s="83">
        <v>1604.4</v>
      </c>
      <c r="F271" s="83"/>
      <c r="G271" s="83">
        <f t="shared" ref="G271:G272" si="175">H271+I271+J271</f>
        <v>1604.4</v>
      </c>
      <c r="H271" s="83"/>
      <c r="I271" s="83">
        <v>1604.4</v>
      </c>
      <c r="J271" s="83"/>
      <c r="K271" s="83">
        <f t="shared" si="165"/>
        <v>0</v>
      </c>
      <c r="L271" s="83">
        <f t="shared" si="156"/>
        <v>100</v>
      </c>
    </row>
    <row r="272" spans="1:12" ht="30.6" x14ac:dyDescent="0.25">
      <c r="A272" s="32" t="s">
        <v>137</v>
      </c>
      <c r="B272" s="40">
        <v>909</v>
      </c>
      <c r="C272" s="83">
        <f t="shared" si="146"/>
        <v>50272.3</v>
      </c>
      <c r="D272" s="83">
        <v>50272.3</v>
      </c>
      <c r="E272" s="83"/>
      <c r="F272" s="83"/>
      <c r="G272" s="83">
        <f t="shared" si="175"/>
        <v>50272.3</v>
      </c>
      <c r="H272" s="83">
        <v>50272.3</v>
      </c>
      <c r="I272" s="83"/>
      <c r="J272" s="83"/>
      <c r="K272" s="83">
        <f t="shared" si="165"/>
        <v>0</v>
      </c>
      <c r="L272" s="83">
        <f t="shared" si="156"/>
        <v>100</v>
      </c>
    </row>
    <row r="273" spans="1:12" ht="30.6" x14ac:dyDescent="0.25">
      <c r="A273" s="32" t="s">
        <v>168</v>
      </c>
      <c r="B273" s="40">
        <v>909</v>
      </c>
      <c r="C273" s="83">
        <f t="shared" si="146"/>
        <v>2234</v>
      </c>
      <c r="D273" s="83"/>
      <c r="E273" s="83"/>
      <c r="F273" s="83">
        <v>2234</v>
      </c>
      <c r="G273" s="83">
        <f>H273+I273+J273</f>
        <v>2233.9999899999998</v>
      </c>
      <c r="H273" s="83"/>
      <c r="I273" s="83"/>
      <c r="J273" s="83">
        <v>2233.9999899999998</v>
      </c>
      <c r="K273" s="83">
        <f t="shared" si="165"/>
        <v>1.0000000202126103E-5</v>
      </c>
      <c r="L273" s="83">
        <f t="shared" si="156"/>
        <v>99.999999552372415</v>
      </c>
    </row>
    <row r="274" spans="1:12" ht="44.4" x14ac:dyDescent="0.25">
      <c r="A274" s="32" t="s">
        <v>169</v>
      </c>
      <c r="B274" s="40">
        <v>909</v>
      </c>
      <c r="C274" s="83">
        <f t="shared" si="146"/>
        <v>2234</v>
      </c>
      <c r="D274" s="83"/>
      <c r="E274" s="83">
        <v>2234</v>
      </c>
      <c r="F274" s="83"/>
      <c r="G274" s="83">
        <f t="shared" ref="G274:G275" si="176">H274+I274+J274</f>
        <v>2234</v>
      </c>
      <c r="H274" s="83"/>
      <c r="I274" s="83">
        <v>2234</v>
      </c>
      <c r="J274" s="83"/>
      <c r="K274" s="83">
        <f t="shared" si="165"/>
        <v>0</v>
      </c>
      <c r="L274" s="83">
        <f t="shared" si="156"/>
        <v>100</v>
      </c>
    </row>
    <row r="275" spans="1:12" ht="30.6" x14ac:dyDescent="0.25">
      <c r="A275" s="32" t="s">
        <v>170</v>
      </c>
      <c r="B275" s="40">
        <v>909</v>
      </c>
      <c r="C275" s="83">
        <f t="shared" si="146"/>
        <v>70000</v>
      </c>
      <c r="D275" s="83">
        <v>70000</v>
      </c>
      <c r="E275" s="83"/>
      <c r="F275" s="83"/>
      <c r="G275" s="83">
        <f t="shared" si="176"/>
        <v>70000</v>
      </c>
      <c r="H275" s="83">
        <v>70000</v>
      </c>
      <c r="I275" s="83"/>
      <c r="J275" s="83"/>
      <c r="K275" s="83">
        <f t="shared" si="165"/>
        <v>0</v>
      </c>
      <c r="L275" s="83">
        <f t="shared" si="156"/>
        <v>100</v>
      </c>
    </row>
    <row r="276" spans="1:12" ht="81.599999999999994" customHeight="1" x14ac:dyDescent="0.25">
      <c r="A276" s="18" t="s">
        <v>54</v>
      </c>
      <c r="B276" s="40" t="s">
        <v>36</v>
      </c>
      <c r="C276" s="83">
        <f t="shared" si="146"/>
        <v>189056.6</v>
      </c>
      <c r="D276" s="83">
        <f>D278+D279+D280+D281+D282+D283+D284+D285+D286+D287+D288</f>
        <v>138059.6</v>
      </c>
      <c r="E276" s="83">
        <f t="shared" ref="E276:F276" si="177">E278+E279+E280+E281+E282+E283+E284+E285+E286+E287+E288</f>
        <v>25144.5</v>
      </c>
      <c r="F276" s="83">
        <f t="shared" si="177"/>
        <v>25852.5</v>
      </c>
      <c r="G276" s="83">
        <f>H276+I276+J276</f>
        <v>174098.66743000003</v>
      </c>
      <c r="H276" s="83">
        <f>H278+H279+H280+H281+H282+H283+H284+H285+H286+H287+H288</f>
        <v>138059.59935</v>
      </c>
      <c r="I276" s="83">
        <f t="shared" ref="I276:J276" si="178">I278+I279+I280+I281+I282+I283+I284+I285+I286+I287+I288</f>
        <v>17666.61649</v>
      </c>
      <c r="J276" s="83">
        <f t="shared" si="178"/>
        <v>18372.451590000001</v>
      </c>
      <c r="K276" s="83">
        <f t="shared" si="165"/>
        <v>14957.932569999975</v>
      </c>
      <c r="L276" s="83">
        <f t="shared" si="156"/>
        <v>92.088119340980441</v>
      </c>
    </row>
    <row r="277" spans="1:12" ht="30.6" x14ac:dyDescent="0.25">
      <c r="A277" s="33" t="s">
        <v>17</v>
      </c>
      <c r="B277" s="40"/>
      <c r="C277" s="83">
        <f t="shared" si="146"/>
        <v>0</v>
      </c>
      <c r="D277" s="83"/>
      <c r="E277" s="83"/>
      <c r="F277" s="83"/>
      <c r="G277" s="83"/>
      <c r="H277" s="83"/>
      <c r="I277" s="83"/>
      <c r="J277" s="83"/>
      <c r="K277" s="83">
        <f t="shared" si="165"/>
        <v>0</v>
      </c>
      <c r="L277" s="83"/>
    </row>
    <row r="278" spans="1:12" ht="44.4" x14ac:dyDescent="0.25">
      <c r="A278" s="32" t="s">
        <v>210</v>
      </c>
      <c r="B278" s="40">
        <v>909</v>
      </c>
      <c r="C278" s="83">
        <f t="shared" si="146"/>
        <v>708</v>
      </c>
      <c r="D278" s="83"/>
      <c r="E278" s="83"/>
      <c r="F278" s="83">
        <v>708</v>
      </c>
      <c r="G278" s="83">
        <f t="shared" ref="G278:G285" si="179">H278+I278+J278</f>
        <v>705.83509000000004</v>
      </c>
      <c r="H278" s="83"/>
      <c r="I278" s="83"/>
      <c r="J278" s="83">
        <v>705.83509000000004</v>
      </c>
      <c r="K278" s="83">
        <f t="shared" si="165"/>
        <v>2.1649099999999635</v>
      </c>
      <c r="L278" s="83">
        <f t="shared" ref="L278" si="180">G278/C278*100</f>
        <v>99.694221751412442</v>
      </c>
    </row>
    <row r="279" spans="1:12" ht="30.6" x14ac:dyDescent="0.25">
      <c r="A279" s="32" t="s">
        <v>259</v>
      </c>
      <c r="B279" s="40">
        <v>909</v>
      </c>
      <c r="C279" s="83">
        <f t="shared" si="146"/>
        <v>18207.7</v>
      </c>
      <c r="D279" s="83"/>
      <c r="E279" s="83"/>
      <c r="F279" s="83">
        <v>18207.7</v>
      </c>
      <c r="G279" s="83">
        <f t="shared" si="179"/>
        <v>10904.58757</v>
      </c>
      <c r="H279" s="83"/>
      <c r="I279" s="83"/>
      <c r="J279" s="83">
        <v>10904.58757</v>
      </c>
      <c r="K279" s="83">
        <f t="shared" si="165"/>
        <v>7303.112430000001</v>
      </c>
      <c r="L279" s="83">
        <f t="shared" si="156"/>
        <v>59.88997825095975</v>
      </c>
    </row>
    <row r="280" spans="1:12" ht="30.6" x14ac:dyDescent="0.25">
      <c r="A280" s="32" t="s">
        <v>249</v>
      </c>
      <c r="B280" s="40">
        <v>909</v>
      </c>
      <c r="C280" s="83">
        <f t="shared" si="146"/>
        <v>18207.7</v>
      </c>
      <c r="D280" s="83"/>
      <c r="E280" s="83">
        <v>18207.7</v>
      </c>
      <c r="F280" s="83"/>
      <c r="G280" s="83">
        <f t="shared" si="179"/>
        <v>10904.58757</v>
      </c>
      <c r="H280" s="83"/>
      <c r="I280" s="83">
        <v>10904.58757</v>
      </c>
      <c r="J280" s="83"/>
      <c r="K280" s="83">
        <f t="shared" si="165"/>
        <v>7303.112430000001</v>
      </c>
      <c r="L280" s="83">
        <f t="shared" si="156"/>
        <v>59.88997825095975</v>
      </c>
    </row>
    <row r="281" spans="1:12" ht="88.8" x14ac:dyDescent="0.25">
      <c r="A281" s="32" t="s">
        <v>305</v>
      </c>
      <c r="B281" s="40">
        <v>974</v>
      </c>
      <c r="C281" s="83">
        <f t="shared" si="146"/>
        <v>2530.6999999999998</v>
      </c>
      <c r="D281" s="83"/>
      <c r="E281" s="83"/>
      <c r="F281" s="83">
        <v>2530.6999999999998</v>
      </c>
      <c r="G281" s="83">
        <f t="shared" si="179"/>
        <v>2355.92893</v>
      </c>
      <c r="H281" s="83"/>
      <c r="I281" s="83"/>
      <c r="J281" s="83">
        <v>2355.92893</v>
      </c>
      <c r="K281" s="83">
        <f t="shared" si="165"/>
        <v>174.77106999999978</v>
      </c>
      <c r="L281" s="83">
        <f t="shared" si="156"/>
        <v>93.093963330303879</v>
      </c>
    </row>
    <row r="282" spans="1:12" ht="88.8" x14ac:dyDescent="0.25">
      <c r="A282" s="32" t="s">
        <v>306</v>
      </c>
      <c r="B282" s="40">
        <v>974</v>
      </c>
      <c r="C282" s="83">
        <f t="shared" si="146"/>
        <v>2530.6999999999998</v>
      </c>
      <c r="D282" s="83"/>
      <c r="E282" s="83">
        <v>2530.6999999999998</v>
      </c>
      <c r="F282" s="83"/>
      <c r="G282" s="83">
        <f t="shared" si="179"/>
        <v>2355.92893</v>
      </c>
      <c r="H282" s="83"/>
      <c r="I282" s="83">
        <v>2355.92893</v>
      </c>
      <c r="J282" s="83"/>
      <c r="K282" s="83">
        <f t="shared" si="165"/>
        <v>174.77106999999978</v>
      </c>
      <c r="L282" s="83">
        <f t="shared" si="156"/>
        <v>93.093963330303879</v>
      </c>
    </row>
    <row r="283" spans="1:12" ht="30.6" x14ac:dyDescent="0.25">
      <c r="A283" s="32" t="s">
        <v>138</v>
      </c>
      <c r="B283" s="40">
        <v>909</v>
      </c>
      <c r="C283" s="83">
        <f t="shared" si="146"/>
        <v>2172.1</v>
      </c>
      <c r="D283" s="83"/>
      <c r="E283" s="83"/>
      <c r="F283" s="83">
        <v>2172.1</v>
      </c>
      <c r="G283" s="83">
        <f t="shared" si="179"/>
        <v>2172.1</v>
      </c>
      <c r="H283" s="83"/>
      <c r="I283" s="83"/>
      <c r="J283" s="83">
        <v>2172.1</v>
      </c>
      <c r="K283" s="83">
        <f t="shared" si="165"/>
        <v>0</v>
      </c>
      <c r="L283" s="83">
        <f t="shared" si="156"/>
        <v>100</v>
      </c>
    </row>
    <row r="284" spans="1:12" ht="49.8" customHeight="1" x14ac:dyDescent="0.25">
      <c r="A284" s="32" t="s">
        <v>139</v>
      </c>
      <c r="B284" s="40">
        <v>909</v>
      </c>
      <c r="C284" s="83">
        <f t="shared" si="146"/>
        <v>2172.1</v>
      </c>
      <c r="D284" s="83"/>
      <c r="E284" s="83">
        <v>2172.1</v>
      </c>
      <c r="F284" s="83"/>
      <c r="G284" s="83">
        <f t="shared" si="179"/>
        <v>2172.0999900000002</v>
      </c>
      <c r="H284" s="83"/>
      <c r="I284" s="83">
        <v>2172.0999900000002</v>
      </c>
      <c r="J284" s="83"/>
      <c r="K284" s="83">
        <f t="shared" si="165"/>
        <v>9.9999997473787516E-6</v>
      </c>
      <c r="L284" s="83">
        <f t="shared" si="156"/>
        <v>99.999999539616041</v>
      </c>
    </row>
    <row r="285" spans="1:12" ht="30.6" x14ac:dyDescent="0.25">
      <c r="A285" s="32" t="s">
        <v>140</v>
      </c>
      <c r="B285" s="40">
        <v>909</v>
      </c>
      <c r="C285" s="83">
        <f t="shared" si="146"/>
        <v>68059.600000000006</v>
      </c>
      <c r="D285" s="83">
        <v>68059.600000000006</v>
      </c>
      <c r="E285" s="83"/>
      <c r="F285" s="83"/>
      <c r="G285" s="83">
        <f t="shared" si="179"/>
        <v>68059.599350000004</v>
      </c>
      <c r="H285" s="83">
        <v>68059.599350000004</v>
      </c>
      <c r="I285" s="83"/>
      <c r="J285" s="83"/>
      <c r="K285" s="83">
        <f t="shared" si="165"/>
        <v>6.5000000176951289E-4</v>
      </c>
      <c r="L285" s="83">
        <f t="shared" si="156"/>
        <v>99.999999044954706</v>
      </c>
    </row>
    <row r="286" spans="1:12" ht="30.6" x14ac:dyDescent="0.25">
      <c r="A286" s="32" t="s">
        <v>171</v>
      </c>
      <c r="B286" s="40">
        <v>909</v>
      </c>
      <c r="C286" s="83">
        <f t="shared" si="146"/>
        <v>2234</v>
      </c>
      <c r="D286" s="83"/>
      <c r="E286" s="83"/>
      <c r="F286" s="83">
        <v>2234</v>
      </c>
      <c r="G286" s="83">
        <f>H286+I286+J286</f>
        <v>2234</v>
      </c>
      <c r="H286" s="83"/>
      <c r="I286" s="83"/>
      <c r="J286" s="83">
        <v>2234</v>
      </c>
      <c r="K286" s="83">
        <f t="shared" si="165"/>
        <v>0</v>
      </c>
      <c r="L286" s="83">
        <f t="shared" si="156"/>
        <v>100</v>
      </c>
    </row>
    <row r="287" spans="1:12" ht="44.4" x14ac:dyDescent="0.25">
      <c r="A287" s="32" t="s">
        <v>172</v>
      </c>
      <c r="B287" s="40">
        <v>909</v>
      </c>
      <c r="C287" s="83">
        <f t="shared" si="146"/>
        <v>2234</v>
      </c>
      <c r="D287" s="83"/>
      <c r="E287" s="83">
        <v>2234</v>
      </c>
      <c r="F287" s="83"/>
      <c r="G287" s="83">
        <f t="shared" ref="G287:G288" si="181">H287+I287+J287</f>
        <v>2234</v>
      </c>
      <c r="H287" s="83"/>
      <c r="I287" s="83">
        <v>2234</v>
      </c>
      <c r="J287" s="83"/>
      <c r="K287" s="83">
        <f t="shared" si="165"/>
        <v>0</v>
      </c>
      <c r="L287" s="83">
        <f t="shared" si="156"/>
        <v>100</v>
      </c>
    </row>
    <row r="288" spans="1:12" ht="30.6" x14ac:dyDescent="0.25">
      <c r="A288" s="32" t="s">
        <v>173</v>
      </c>
      <c r="B288" s="40">
        <v>909</v>
      </c>
      <c r="C288" s="83">
        <f t="shared" si="146"/>
        <v>70000</v>
      </c>
      <c r="D288" s="83">
        <v>70000</v>
      </c>
      <c r="E288" s="83"/>
      <c r="F288" s="83"/>
      <c r="G288" s="83">
        <f t="shared" si="181"/>
        <v>70000</v>
      </c>
      <c r="H288" s="83">
        <v>70000</v>
      </c>
      <c r="I288" s="83"/>
      <c r="J288" s="83"/>
      <c r="K288" s="83">
        <f t="shared" si="165"/>
        <v>0</v>
      </c>
      <c r="L288" s="83">
        <f t="shared" si="156"/>
        <v>100</v>
      </c>
    </row>
    <row r="289" spans="1:12" ht="84" customHeight="1" x14ac:dyDescent="0.25">
      <c r="A289" s="18" t="s">
        <v>51</v>
      </c>
      <c r="B289" s="40" t="s">
        <v>36</v>
      </c>
      <c r="C289" s="83">
        <f t="shared" si="146"/>
        <v>126216.00794</v>
      </c>
      <c r="D289" s="83">
        <f>D291+D292+D293+D294+D295+D296+D297+D298+D299+D300+D301</f>
        <v>80604.5</v>
      </c>
      <c r="E289" s="83">
        <f>E291+E292+E293+E294+E295+E296+E297+E298+E299+E300+E301</f>
        <v>22651.4</v>
      </c>
      <c r="F289" s="83">
        <f>F291+F292+F293+F294+F295+F296+F297+F298+F299+F300+F301</f>
        <v>22960.107940000002</v>
      </c>
      <c r="G289" s="83">
        <f>H289+I289+J289</f>
        <v>120914.57093</v>
      </c>
      <c r="H289" s="83">
        <f>H291+H292+H293+H294+H295+H296+H297+H298+H299+H300+H301</f>
        <v>80604.499810000008</v>
      </c>
      <c r="I289" s="83">
        <f>I291+I292+I293+I294+I295+I296+I297+I298+I299+I300+I301</f>
        <v>20000.68159</v>
      </c>
      <c r="J289" s="83">
        <f>J291+J292+J293+J294+J295+J296+J297+J298+J299+J300+J301</f>
        <v>20309.38953</v>
      </c>
      <c r="K289" s="83">
        <f t="shared" si="165"/>
        <v>5301.4370099999942</v>
      </c>
      <c r="L289" s="83">
        <f t="shared" si="156"/>
        <v>95.799711069518096</v>
      </c>
    </row>
    <row r="290" spans="1:12" ht="34.799999999999997" customHeight="1" x14ac:dyDescent="0.25">
      <c r="A290" s="33" t="s">
        <v>17</v>
      </c>
      <c r="B290" s="40"/>
      <c r="C290" s="83">
        <f t="shared" si="146"/>
        <v>0</v>
      </c>
      <c r="D290" s="83"/>
      <c r="E290" s="83"/>
      <c r="F290" s="83"/>
      <c r="G290" s="83"/>
      <c r="H290" s="83"/>
      <c r="I290" s="83"/>
      <c r="J290" s="83"/>
      <c r="K290" s="83">
        <f t="shared" si="165"/>
        <v>0</v>
      </c>
      <c r="L290" s="83"/>
    </row>
    <row r="291" spans="1:12" ht="44.4" x14ac:dyDescent="0.25">
      <c r="A291" s="32" t="s">
        <v>211</v>
      </c>
      <c r="B291" s="40">
        <v>909</v>
      </c>
      <c r="C291" s="83">
        <f t="shared" si="146"/>
        <v>308.70794000000001</v>
      </c>
      <c r="D291" s="83"/>
      <c r="E291" s="83"/>
      <c r="F291" s="83">
        <v>308.70794000000001</v>
      </c>
      <c r="G291" s="83">
        <f t="shared" ref="G291:G298" si="182">H291+I291+J291</f>
        <v>308.70794000000001</v>
      </c>
      <c r="H291" s="83"/>
      <c r="I291" s="83"/>
      <c r="J291" s="83">
        <v>308.70794000000001</v>
      </c>
      <c r="K291" s="83">
        <f t="shared" si="165"/>
        <v>0</v>
      </c>
      <c r="L291" s="83">
        <f t="shared" si="156"/>
        <v>100</v>
      </c>
    </row>
    <row r="292" spans="1:12" ht="30.6" x14ac:dyDescent="0.25">
      <c r="A292" s="32" t="s">
        <v>71</v>
      </c>
      <c r="B292" s="40">
        <v>909</v>
      </c>
      <c r="C292" s="83">
        <f t="shared" si="146"/>
        <v>16408.5</v>
      </c>
      <c r="D292" s="83"/>
      <c r="E292" s="83"/>
      <c r="F292" s="83">
        <v>16408.5</v>
      </c>
      <c r="G292" s="83">
        <f t="shared" si="182"/>
        <v>14834.1561</v>
      </c>
      <c r="H292" s="83"/>
      <c r="I292" s="83"/>
      <c r="J292" s="83">
        <v>14834.1561</v>
      </c>
      <c r="K292" s="83">
        <f t="shared" si="165"/>
        <v>1574.3438999999998</v>
      </c>
      <c r="L292" s="83">
        <f t="shared" si="156"/>
        <v>90.405314928238411</v>
      </c>
    </row>
    <row r="293" spans="1:12" ht="30.6" x14ac:dyDescent="0.25">
      <c r="A293" s="32" t="s">
        <v>250</v>
      </c>
      <c r="B293" s="40">
        <v>909</v>
      </c>
      <c r="C293" s="83">
        <f t="shared" si="146"/>
        <v>16408.5</v>
      </c>
      <c r="D293" s="83"/>
      <c r="E293" s="83">
        <v>16408.5</v>
      </c>
      <c r="F293" s="83"/>
      <c r="G293" s="83">
        <f t="shared" si="182"/>
        <v>14834.1561</v>
      </c>
      <c r="H293" s="83"/>
      <c r="I293" s="83">
        <v>14834.1561</v>
      </c>
      <c r="J293" s="83"/>
      <c r="K293" s="83">
        <f t="shared" si="165"/>
        <v>1574.3438999999998</v>
      </c>
      <c r="L293" s="83">
        <f t="shared" si="156"/>
        <v>90.405314928238411</v>
      </c>
    </row>
    <row r="294" spans="1:12" ht="88.8" x14ac:dyDescent="0.25">
      <c r="A294" s="32" t="s">
        <v>307</v>
      </c>
      <c r="B294" s="40">
        <v>974</v>
      </c>
      <c r="C294" s="83">
        <f t="shared" si="146"/>
        <v>3670.4</v>
      </c>
      <c r="D294" s="83"/>
      <c r="E294" s="83"/>
      <c r="F294" s="83">
        <v>3670.4</v>
      </c>
      <c r="G294" s="83">
        <f t="shared" si="182"/>
        <v>2594.0255000000002</v>
      </c>
      <c r="H294" s="83"/>
      <c r="I294" s="83"/>
      <c r="J294" s="83">
        <v>2594.0255000000002</v>
      </c>
      <c r="K294" s="83">
        <f t="shared" si="165"/>
        <v>1076.3744999999999</v>
      </c>
      <c r="L294" s="83">
        <f t="shared" si="156"/>
        <v>70.674190823888409</v>
      </c>
    </row>
    <row r="295" spans="1:12" ht="88.8" x14ac:dyDescent="0.25">
      <c r="A295" s="32" t="s">
        <v>308</v>
      </c>
      <c r="B295" s="40">
        <v>974</v>
      </c>
      <c r="C295" s="83">
        <f t="shared" si="146"/>
        <v>3670.4</v>
      </c>
      <c r="D295" s="83"/>
      <c r="E295" s="83">
        <v>3670.4</v>
      </c>
      <c r="F295" s="83"/>
      <c r="G295" s="83">
        <f t="shared" si="182"/>
        <v>2594.02549</v>
      </c>
      <c r="H295" s="83"/>
      <c r="I295" s="83">
        <v>2594.02549</v>
      </c>
      <c r="J295" s="83"/>
      <c r="K295" s="83">
        <f t="shared" si="165"/>
        <v>1076.3745100000001</v>
      </c>
      <c r="L295" s="83">
        <f t="shared" si="156"/>
        <v>70.674190551438528</v>
      </c>
    </row>
    <row r="296" spans="1:12" ht="30.6" x14ac:dyDescent="0.25">
      <c r="A296" s="32" t="s">
        <v>141</v>
      </c>
      <c r="B296" s="40">
        <v>909</v>
      </c>
      <c r="C296" s="83">
        <f t="shared" si="146"/>
        <v>1295.9000000000001</v>
      </c>
      <c r="D296" s="83"/>
      <c r="E296" s="83"/>
      <c r="F296" s="83">
        <v>1295.9000000000001</v>
      </c>
      <c r="G296" s="83">
        <f t="shared" si="182"/>
        <v>1295.8999899999999</v>
      </c>
      <c r="H296" s="83"/>
      <c r="I296" s="83"/>
      <c r="J296" s="83">
        <v>1295.8999899999999</v>
      </c>
      <c r="K296" s="83">
        <f t="shared" si="165"/>
        <v>1.0000000202126103E-5</v>
      </c>
      <c r="L296" s="83">
        <f t="shared" si="156"/>
        <v>99.999999228335497</v>
      </c>
    </row>
    <row r="297" spans="1:12" ht="44.4" x14ac:dyDescent="0.25">
      <c r="A297" s="32" t="s">
        <v>142</v>
      </c>
      <c r="B297" s="40">
        <v>909</v>
      </c>
      <c r="C297" s="83">
        <f t="shared" si="146"/>
        <v>1295.9000000000001</v>
      </c>
      <c r="D297" s="83"/>
      <c r="E297" s="83">
        <v>1295.9000000000001</v>
      </c>
      <c r="F297" s="83"/>
      <c r="G297" s="83">
        <f t="shared" si="182"/>
        <v>1295.9000000000001</v>
      </c>
      <c r="H297" s="83"/>
      <c r="I297" s="83">
        <v>1295.9000000000001</v>
      </c>
      <c r="J297" s="83"/>
      <c r="K297" s="83">
        <f t="shared" si="165"/>
        <v>0</v>
      </c>
      <c r="L297" s="83">
        <f t="shared" si="156"/>
        <v>100</v>
      </c>
    </row>
    <row r="298" spans="1:12" ht="30.6" x14ac:dyDescent="0.25">
      <c r="A298" s="32" t="s">
        <v>143</v>
      </c>
      <c r="B298" s="40">
        <v>909</v>
      </c>
      <c r="C298" s="83">
        <f t="shared" si="146"/>
        <v>40604.5</v>
      </c>
      <c r="D298" s="83">
        <v>40604.5</v>
      </c>
      <c r="E298" s="83"/>
      <c r="F298" s="83"/>
      <c r="G298" s="83">
        <f t="shared" si="182"/>
        <v>40604.49985</v>
      </c>
      <c r="H298" s="83">
        <v>40604.49985</v>
      </c>
      <c r="I298" s="83"/>
      <c r="J298" s="83"/>
      <c r="K298" s="83">
        <f t="shared" si="165"/>
        <v>1.4999999984866008E-4</v>
      </c>
      <c r="L298" s="83">
        <f t="shared" si="156"/>
        <v>99.99999963058282</v>
      </c>
    </row>
    <row r="299" spans="1:12" ht="30.6" x14ac:dyDescent="0.25">
      <c r="A299" s="32" t="s">
        <v>174</v>
      </c>
      <c r="B299" s="40">
        <v>909</v>
      </c>
      <c r="C299" s="83">
        <f t="shared" si="146"/>
        <v>1276.5999999999999</v>
      </c>
      <c r="D299" s="83"/>
      <c r="E299" s="83"/>
      <c r="F299" s="83">
        <v>1276.5999999999999</v>
      </c>
      <c r="G299" s="83">
        <f>H299+I299+J299</f>
        <v>1276.5999999999999</v>
      </c>
      <c r="H299" s="83"/>
      <c r="I299" s="83"/>
      <c r="J299" s="83">
        <v>1276.5999999999999</v>
      </c>
      <c r="K299" s="83">
        <f t="shared" si="165"/>
        <v>0</v>
      </c>
      <c r="L299" s="83">
        <f t="shared" si="156"/>
        <v>100</v>
      </c>
    </row>
    <row r="300" spans="1:12" ht="44.4" x14ac:dyDescent="0.25">
      <c r="A300" s="32" t="s">
        <v>175</v>
      </c>
      <c r="B300" s="40">
        <v>909</v>
      </c>
      <c r="C300" s="83">
        <f t="shared" si="146"/>
        <v>1276.5999999999999</v>
      </c>
      <c r="D300" s="83"/>
      <c r="E300" s="83">
        <v>1276.5999999999999</v>
      </c>
      <c r="F300" s="83"/>
      <c r="G300" s="83">
        <f t="shared" ref="G300:G301" si="183">H300+I300+J300</f>
        <v>1276.5999999999999</v>
      </c>
      <c r="H300" s="83"/>
      <c r="I300" s="83">
        <v>1276.5999999999999</v>
      </c>
      <c r="J300" s="83"/>
      <c r="K300" s="83">
        <f t="shared" si="165"/>
        <v>0</v>
      </c>
      <c r="L300" s="83">
        <f t="shared" si="156"/>
        <v>100</v>
      </c>
    </row>
    <row r="301" spans="1:12" ht="30.6" x14ac:dyDescent="0.25">
      <c r="A301" s="32" t="s">
        <v>176</v>
      </c>
      <c r="B301" s="40">
        <v>909</v>
      </c>
      <c r="C301" s="83">
        <f t="shared" si="146"/>
        <v>40000</v>
      </c>
      <c r="D301" s="83">
        <v>40000</v>
      </c>
      <c r="E301" s="83"/>
      <c r="F301" s="83"/>
      <c r="G301" s="83">
        <f t="shared" si="183"/>
        <v>39999.999960000001</v>
      </c>
      <c r="H301" s="83">
        <v>39999.999960000001</v>
      </c>
      <c r="I301" s="83"/>
      <c r="J301" s="83"/>
      <c r="K301" s="83">
        <f t="shared" si="165"/>
        <v>3.9999998989515007E-5</v>
      </c>
      <c r="L301" s="83">
        <f t="shared" si="156"/>
        <v>99.999999900000006</v>
      </c>
    </row>
    <row r="302" spans="1:12" ht="87" customHeight="1" x14ac:dyDescent="0.25">
      <c r="A302" s="18" t="s">
        <v>52</v>
      </c>
      <c r="B302" s="40" t="s">
        <v>36</v>
      </c>
      <c r="C302" s="83">
        <f t="shared" si="146"/>
        <v>211508.7</v>
      </c>
      <c r="D302" s="83">
        <f>D304+D305+D306+D307+D308+D309+D310+D311+D312+D313+D314</f>
        <v>150272.29999999999</v>
      </c>
      <c r="E302" s="83">
        <f t="shared" ref="E302:F302" si="184">E304+E305+E306+E307+E308+E309+E310+E311+E312+E313+E314</f>
        <v>30338.2</v>
      </c>
      <c r="F302" s="83">
        <f t="shared" si="184"/>
        <v>30898.2</v>
      </c>
      <c r="G302" s="83">
        <f>H302+I302+J302</f>
        <v>202580.83199999999</v>
      </c>
      <c r="H302" s="83">
        <f>H304+H305+H306+H307+H308+H309+H310+H311+H312+H313+H314</f>
        <v>150272.29999999999</v>
      </c>
      <c r="I302" s="83">
        <f t="shared" ref="I302:J302" si="185">I304+I305+I306+I307+I308+I309+I310+I311+I312+I313+I314</f>
        <v>25875.58627</v>
      </c>
      <c r="J302" s="83">
        <f t="shared" si="185"/>
        <v>26432.945729999999</v>
      </c>
      <c r="K302" s="83">
        <f t="shared" si="165"/>
        <v>8927.8680000000168</v>
      </c>
      <c r="L302" s="83">
        <f t="shared" si="156"/>
        <v>95.778959447058199</v>
      </c>
    </row>
    <row r="303" spans="1:12" ht="30.6" x14ac:dyDescent="0.25">
      <c r="A303" s="33" t="s">
        <v>17</v>
      </c>
      <c r="B303" s="40"/>
      <c r="C303" s="83">
        <f t="shared" si="146"/>
        <v>0</v>
      </c>
      <c r="D303" s="83"/>
      <c r="E303" s="83"/>
      <c r="F303" s="83"/>
      <c r="G303" s="83"/>
      <c r="H303" s="83"/>
      <c r="I303" s="83"/>
      <c r="J303" s="83"/>
      <c r="K303" s="83">
        <f t="shared" si="165"/>
        <v>0</v>
      </c>
      <c r="L303" s="83"/>
    </row>
    <row r="304" spans="1:12" ht="44.4" x14ac:dyDescent="0.25">
      <c r="A304" s="32" t="s">
        <v>212</v>
      </c>
      <c r="B304" s="40">
        <v>909</v>
      </c>
      <c r="C304" s="83">
        <f t="shared" si="146"/>
        <v>560</v>
      </c>
      <c r="D304" s="83"/>
      <c r="E304" s="83"/>
      <c r="F304" s="83">
        <v>560</v>
      </c>
      <c r="G304" s="83">
        <f>H304+I304+J304</f>
        <v>557.35945000000004</v>
      </c>
      <c r="H304" s="83"/>
      <c r="I304" s="83"/>
      <c r="J304" s="83">
        <v>557.35945000000004</v>
      </c>
      <c r="K304" s="83">
        <f t="shared" si="165"/>
        <v>2.640549999999962</v>
      </c>
      <c r="L304" s="83">
        <f t="shared" si="156"/>
        <v>99.528473214285711</v>
      </c>
    </row>
    <row r="305" spans="1:12" ht="30.6" x14ac:dyDescent="0.25">
      <c r="A305" s="32" t="s">
        <v>234</v>
      </c>
      <c r="B305" s="40">
        <v>909</v>
      </c>
      <c r="C305" s="83">
        <f t="shared" si="146"/>
        <v>22949.9</v>
      </c>
      <c r="D305" s="83"/>
      <c r="E305" s="83"/>
      <c r="F305" s="83">
        <v>22949.9</v>
      </c>
      <c r="G305" s="83">
        <f>H305+I305+J305</f>
        <v>18835.32546</v>
      </c>
      <c r="H305" s="83"/>
      <c r="I305" s="83"/>
      <c r="J305" s="83">
        <v>18835.32546</v>
      </c>
      <c r="K305" s="83">
        <f t="shared" si="165"/>
        <v>4114.5745400000014</v>
      </c>
      <c r="L305" s="83">
        <f t="shared" si="156"/>
        <v>82.071492511949941</v>
      </c>
    </row>
    <row r="306" spans="1:12" ht="30.6" x14ac:dyDescent="0.25">
      <c r="A306" s="32" t="s">
        <v>251</v>
      </c>
      <c r="B306" s="40">
        <v>909</v>
      </c>
      <c r="C306" s="83">
        <f t="shared" si="146"/>
        <v>22949.9</v>
      </c>
      <c r="D306" s="83"/>
      <c r="E306" s="83">
        <v>22949.9</v>
      </c>
      <c r="F306" s="83"/>
      <c r="G306" s="83">
        <f t="shared" ref="G306" si="186">H306+I306+J306</f>
        <v>18835.32546</v>
      </c>
      <c r="H306" s="83"/>
      <c r="I306" s="83">
        <v>18835.32546</v>
      </c>
      <c r="J306" s="83"/>
      <c r="K306" s="83">
        <f t="shared" si="165"/>
        <v>4114.5745400000014</v>
      </c>
      <c r="L306" s="83">
        <f t="shared" si="156"/>
        <v>82.071492511949941</v>
      </c>
    </row>
    <row r="307" spans="1:12" ht="88.8" x14ac:dyDescent="0.25">
      <c r="A307" s="32" t="s">
        <v>309</v>
      </c>
      <c r="B307" s="40">
        <v>974</v>
      </c>
      <c r="C307" s="83">
        <f t="shared" si="146"/>
        <v>2592.3000000000002</v>
      </c>
      <c r="D307" s="83"/>
      <c r="E307" s="83"/>
      <c r="F307" s="83">
        <v>2592.3000000000002</v>
      </c>
      <c r="G307" s="83">
        <f>H307+I307+J307</f>
        <v>2244.2608300000002</v>
      </c>
      <c r="H307" s="83"/>
      <c r="I307" s="83"/>
      <c r="J307" s="83">
        <v>2244.2608300000002</v>
      </c>
      <c r="K307" s="83">
        <f t="shared" si="165"/>
        <v>348.03917000000001</v>
      </c>
      <c r="L307" s="83">
        <f t="shared" si="156"/>
        <v>86.574116807468272</v>
      </c>
    </row>
    <row r="308" spans="1:12" ht="88.8" x14ac:dyDescent="0.25">
      <c r="A308" s="32" t="s">
        <v>310</v>
      </c>
      <c r="B308" s="40">
        <v>974</v>
      </c>
      <c r="C308" s="83">
        <f t="shared" si="146"/>
        <v>2592.3000000000002</v>
      </c>
      <c r="D308" s="83"/>
      <c r="E308" s="83">
        <v>2592.3000000000002</v>
      </c>
      <c r="F308" s="83"/>
      <c r="G308" s="83">
        <f t="shared" ref="G308" si="187">H308+I308+J308</f>
        <v>2244.26082</v>
      </c>
      <c r="H308" s="83"/>
      <c r="I308" s="83">
        <v>2244.26082</v>
      </c>
      <c r="J308" s="83"/>
      <c r="K308" s="83">
        <f t="shared" si="165"/>
        <v>348.03918000000021</v>
      </c>
      <c r="L308" s="83">
        <f t="shared" ref="L308:L365" si="188">G308/C308*100</f>
        <v>86.574116421710443</v>
      </c>
    </row>
    <row r="309" spans="1:12" ht="30.6" x14ac:dyDescent="0.25">
      <c r="A309" s="32" t="s">
        <v>144</v>
      </c>
      <c r="B309" s="40">
        <v>909</v>
      </c>
      <c r="C309" s="83">
        <f t="shared" si="146"/>
        <v>1604.5</v>
      </c>
      <c r="D309" s="83"/>
      <c r="E309" s="83"/>
      <c r="F309" s="83">
        <v>1604.5</v>
      </c>
      <c r="G309" s="83">
        <f>H309+I309+J309</f>
        <v>1604.5</v>
      </c>
      <c r="H309" s="83"/>
      <c r="I309" s="83"/>
      <c r="J309" s="83">
        <v>1604.5</v>
      </c>
      <c r="K309" s="83">
        <f t="shared" si="165"/>
        <v>0</v>
      </c>
      <c r="L309" s="83">
        <f t="shared" si="188"/>
        <v>100</v>
      </c>
    </row>
    <row r="310" spans="1:12" ht="44.4" x14ac:dyDescent="0.25">
      <c r="A310" s="32" t="s">
        <v>145</v>
      </c>
      <c r="B310" s="40">
        <v>909</v>
      </c>
      <c r="C310" s="83">
        <f t="shared" si="146"/>
        <v>1604.5</v>
      </c>
      <c r="D310" s="83"/>
      <c r="E310" s="83">
        <v>1604.5</v>
      </c>
      <c r="F310" s="83"/>
      <c r="G310" s="83">
        <f t="shared" ref="G310:G311" si="189">H310+I310+J310</f>
        <v>1604.5</v>
      </c>
      <c r="H310" s="83"/>
      <c r="I310" s="83">
        <v>1604.5</v>
      </c>
      <c r="J310" s="83"/>
      <c r="K310" s="83">
        <f t="shared" si="165"/>
        <v>0</v>
      </c>
      <c r="L310" s="83">
        <f t="shared" si="188"/>
        <v>100</v>
      </c>
    </row>
    <row r="311" spans="1:12" ht="30.6" x14ac:dyDescent="0.25">
      <c r="A311" s="32" t="s">
        <v>146</v>
      </c>
      <c r="B311" s="40">
        <v>909</v>
      </c>
      <c r="C311" s="83">
        <f t="shared" si="146"/>
        <v>50272.3</v>
      </c>
      <c r="D311" s="83">
        <v>50272.3</v>
      </c>
      <c r="E311" s="83"/>
      <c r="F311" s="83"/>
      <c r="G311" s="83">
        <f t="shared" si="189"/>
        <v>50272.3</v>
      </c>
      <c r="H311" s="83">
        <v>50272.3</v>
      </c>
      <c r="I311" s="83"/>
      <c r="J311" s="83"/>
      <c r="K311" s="83">
        <f t="shared" si="165"/>
        <v>0</v>
      </c>
      <c r="L311" s="83">
        <f t="shared" si="188"/>
        <v>100</v>
      </c>
    </row>
    <row r="312" spans="1:12" ht="30.6" x14ac:dyDescent="0.25">
      <c r="A312" s="32" t="s">
        <v>177</v>
      </c>
      <c r="B312" s="40">
        <v>909</v>
      </c>
      <c r="C312" s="83">
        <f t="shared" si="146"/>
        <v>3191.5</v>
      </c>
      <c r="D312" s="83"/>
      <c r="E312" s="83"/>
      <c r="F312" s="83">
        <v>3191.5</v>
      </c>
      <c r="G312" s="83">
        <f>H312+I312+J312</f>
        <v>3191.4999899999998</v>
      </c>
      <c r="H312" s="83"/>
      <c r="I312" s="83"/>
      <c r="J312" s="83">
        <v>3191.4999899999998</v>
      </c>
      <c r="K312" s="83">
        <f t="shared" si="165"/>
        <v>1.0000000202126103E-5</v>
      </c>
      <c r="L312" s="83">
        <f t="shared" si="188"/>
        <v>99.999999686667707</v>
      </c>
    </row>
    <row r="313" spans="1:12" ht="44.4" x14ac:dyDescent="0.25">
      <c r="A313" s="32" t="s">
        <v>178</v>
      </c>
      <c r="B313" s="40">
        <v>909</v>
      </c>
      <c r="C313" s="83">
        <f t="shared" si="146"/>
        <v>3191.5</v>
      </c>
      <c r="D313" s="83"/>
      <c r="E313" s="83">
        <v>3191.5</v>
      </c>
      <c r="F313" s="83"/>
      <c r="G313" s="83">
        <f t="shared" ref="G313:G314" si="190">H313+I313+J313</f>
        <v>3191.4999899999998</v>
      </c>
      <c r="H313" s="83"/>
      <c r="I313" s="83">
        <v>3191.4999899999998</v>
      </c>
      <c r="J313" s="83"/>
      <c r="K313" s="83">
        <f t="shared" si="165"/>
        <v>1.0000000202126103E-5</v>
      </c>
      <c r="L313" s="83">
        <f t="shared" si="188"/>
        <v>99.999999686667707</v>
      </c>
    </row>
    <row r="314" spans="1:12" ht="30.6" x14ac:dyDescent="0.25">
      <c r="A314" s="32" t="s">
        <v>179</v>
      </c>
      <c r="B314" s="40">
        <v>909</v>
      </c>
      <c r="C314" s="83">
        <f t="shared" si="146"/>
        <v>100000</v>
      </c>
      <c r="D314" s="83">
        <v>100000</v>
      </c>
      <c r="E314" s="83"/>
      <c r="F314" s="83"/>
      <c r="G314" s="83">
        <f t="shared" si="190"/>
        <v>100000</v>
      </c>
      <c r="H314" s="83">
        <v>100000</v>
      </c>
      <c r="I314" s="83"/>
      <c r="J314" s="83"/>
      <c r="K314" s="83">
        <f t="shared" si="165"/>
        <v>0</v>
      </c>
      <c r="L314" s="83">
        <f t="shared" si="188"/>
        <v>100</v>
      </c>
    </row>
    <row r="315" spans="1:12" ht="104.4" customHeight="1" x14ac:dyDescent="0.25">
      <c r="A315" s="18" t="s">
        <v>50</v>
      </c>
      <c r="B315" s="40" t="s">
        <v>36</v>
      </c>
      <c r="C315" s="83">
        <f t="shared" si="146"/>
        <v>186735.85799999998</v>
      </c>
      <c r="D315" s="83">
        <f>D317+D318+D319+D320+D321+D322+D323+D324+D325+D326+D327+D328</f>
        <v>150273.4</v>
      </c>
      <c r="E315" s="83">
        <f t="shared" ref="E315:F315" si="191">E317+E318+E319+E320+E321+E322+E323+E324+E325+E326+E327+E328</f>
        <v>17854.199999999997</v>
      </c>
      <c r="F315" s="83">
        <f t="shared" si="191"/>
        <v>18608.258000000002</v>
      </c>
      <c r="G315" s="83">
        <f>H315+I315+J315</f>
        <v>181285.61121</v>
      </c>
      <c r="H315" s="83">
        <f>H317+H318+H319+H320+H321+H322+H323+H324+H325+H326+H327+H328</f>
        <v>150273.4</v>
      </c>
      <c r="I315" s="83">
        <f t="shared" ref="I315:J315" si="192">I317+I318+I319+I320+I321+I322+I323+I324+I325+I326+I327+I328</f>
        <v>15297.21192</v>
      </c>
      <c r="J315" s="83">
        <f t="shared" si="192"/>
        <v>15714.99929</v>
      </c>
      <c r="K315" s="83">
        <f t="shared" si="165"/>
        <v>5450.2467899999756</v>
      </c>
      <c r="L315" s="83">
        <f t="shared" si="188"/>
        <v>97.081306799682793</v>
      </c>
    </row>
    <row r="316" spans="1:12" ht="30.6" x14ac:dyDescent="0.25">
      <c r="A316" s="33" t="s">
        <v>17</v>
      </c>
      <c r="B316" s="40"/>
      <c r="C316" s="83">
        <f t="shared" si="146"/>
        <v>0</v>
      </c>
      <c r="D316" s="83"/>
      <c r="E316" s="83"/>
      <c r="F316" s="83"/>
      <c r="G316" s="83"/>
      <c r="H316" s="83"/>
      <c r="I316" s="83"/>
      <c r="J316" s="83"/>
      <c r="K316" s="83">
        <f t="shared" si="165"/>
        <v>0</v>
      </c>
      <c r="L316" s="83"/>
    </row>
    <row r="317" spans="1:12" ht="44.4" x14ac:dyDescent="0.25">
      <c r="A317" s="32" t="s">
        <v>213</v>
      </c>
      <c r="B317" s="40">
        <v>909</v>
      </c>
      <c r="C317" s="83">
        <f t="shared" ref="C317:C346" si="193">D317+E317+F317</f>
        <v>754</v>
      </c>
      <c r="D317" s="83"/>
      <c r="E317" s="83"/>
      <c r="F317" s="83">
        <v>754</v>
      </c>
      <c r="G317" s="83">
        <f>H317+I317+J317</f>
        <v>417.78735999999998</v>
      </c>
      <c r="H317" s="83"/>
      <c r="I317" s="83"/>
      <c r="J317" s="83">
        <v>417.78735999999998</v>
      </c>
      <c r="K317" s="83">
        <f t="shared" si="165"/>
        <v>336.21264000000002</v>
      </c>
      <c r="L317" s="83">
        <f t="shared" si="188"/>
        <v>55.409464190981424</v>
      </c>
    </row>
    <row r="318" spans="1:12" ht="30.6" x14ac:dyDescent="0.25">
      <c r="A318" s="32" t="s">
        <v>231</v>
      </c>
      <c r="B318" s="40">
        <v>909</v>
      </c>
      <c r="C318" s="83">
        <f t="shared" si="193"/>
        <v>5.8000000000000003E-2</v>
      </c>
      <c r="D318" s="83"/>
      <c r="E318" s="83"/>
      <c r="F318" s="83">
        <v>5.8000000000000003E-2</v>
      </c>
      <c r="G318" s="83">
        <f>H318+I318+J318</f>
        <v>0</v>
      </c>
      <c r="H318" s="83"/>
      <c r="I318" s="83"/>
      <c r="J318" s="83"/>
      <c r="K318" s="83">
        <f t="shared" si="165"/>
        <v>5.8000000000000003E-2</v>
      </c>
      <c r="L318" s="83">
        <f t="shared" si="188"/>
        <v>0</v>
      </c>
    </row>
    <row r="319" spans="1:12" ht="30.6" x14ac:dyDescent="0.25">
      <c r="A319" s="32" t="s">
        <v>267</v>
      </c>
      <c r="B319" s="40">
        <v>909</v>
      </c>
      <c r="C319" s="83">
        <f t="shared" si="193"/>
        <v>10466</v>
      </c>
      <c r="D319" s="83"/>
      <c r="E319" s="83"/>
      <c r="F319" s="83">
        <v>10466</v>
      </c>
      <c r="G319" s="83">
        <f>H319+I319+J319</f>
        <v>8262.5141899999999</v>
      </c>
      <c r="H319" s="83"/>
      <c r="I319" s="83"/>
      <c r="J319" s="83">
        <v>8262.5141899999999</v>
      </c>
      <c r="K319" s="83">
        <f t="shared" si="165"/>
        <v>2203.4858100000001</v>
      </c>
      <c r="L319" s="83">
        <f t="shared" si="188"/>
        <v>78.946246799159184</v>
      </c>
    </row>
    <row r="320" spans="1:12" ht="30.6" x14ac:dyDescent="0.25">
      <c r="A320" s="32" t="s">
        <v>252</v>
      </c>
      <c r="B320" s="40">
        <v>909</v>
      </c>
      <c r="C320" s="83">
        <f t="shared" si="193"/>
        <v>10466</v>
      </c>
      <c r="D320" s="83"/>
      <c r="E320" s="83">
        <v>10466</v>
      </c>
      <c r="F320" s="83"/>
      <c r="G320" s="83">
        <f t="shared" ref="G320" si="194">H320+I320+J320</f>
        <v>8262.5141700000004</v>
      </c>
      <c r="H320" s="83"/>
      <c r="I320" s="83">
        <v>8262.5141700000004</v>
      </c>
      <c r="J320" s="83"/>
      <c r="K320" s="83">
        <f t="shared" si="165"/>
        <v>2203.4858299999996</v>
      </c>
      <c r="L320" s="83">
        <f t="shared" si="188"/>
        <v>78.946246608064214</v>
      </c>
    </row>
    <row r="321" spans="1:12" ht="88.8" x14ac:dyDescent="0.25">
      <c r="A321" s="32" t="s">
        <v>311</v>
      </c>
      <c r="B321" s="40">
        <v>974</v>
      </c>
      <c r="C321" s="83">
        <f t="shared" si="193"/>
        <v>2592.3000000000002</v>
      </c>
      <c r="D321" s="83"/>
      <c r="E321" s="83"/>
      <c r="F321" s="83">
        <v>2592.3000000000002</v>
      </c>
      <c r="G321" s="83">
        <f>H321+I321+J321</f>
        <v>2238.7977500000002</v>
      </c>
      <c r="H321" s="83"/>
      <c r="I321" s="83"/>
      <c r="J321" s="83">
        <v>2238.7977500000002</v>
      </c>
      <c r="K321" s="83">
        <f t="shared" si="165"/>
        <v>353.50225</v>
      </c>
      <c r="L321" s="83">
        <f t="shared" si="188"/>
        <v>86.363374223662376</v>
      </c>
    </row>
    <row r="322" spans="1:12" ht="88.8" x14ac:dyDescent="0.25">
      <c r="A322" s="32" t="s">
        <v>312</v>
      </c>
      <c r="B322" s="40">
        <v>974</v>
      </c>
      <c r="C322" s="83">
        <f t="shared" si="193"/>
        <v>2592.3000000000002</v>
      </c>
      <c r="D322" s="83"/>
      <c r="E322" s="83">
        <v>2592.3000000000002</v>
      </c>
      <c r="F322" s="83"/>
      <c r="G322" s="83">
        <f t="shared" ref="G322" si="195">H322+I322+J322</f>
        <v>2238.7977500000002</v>
      </c>
      <c r="H322" s="83"/>
      <c r="I322" s="83">
        <v>2238.7977500000002</v>
      </c>
      <c r="J322" s="83"/>
      <c r="K322" s="83">
        <f t="shared" si="165"/>
        <v>353.50225</v>
      </c>
      <c r="L322" s="83">
        <f t="shared" si="188"/>
        <v>86.363374223662376</v>
      </c>
    </row>
    <row r="323" spans="1:12" ht="30.6" x14ac:dyDescent="0.25">
      <c r="A323" s="32" t="s">
        <v>147</v>
      </c>
      <c r="B323" s="40">
        <v>909</v>
      </c>
      <c r="C323" s="83">
        <f t="shared" si="193"/>
        <v>1604.4</v>
      </c>
      <c r="D323" s="83"/>
      <c r="E323" s="83"/>
      <c r="F323" s="83">
        <v>1604.4</v>
      </c>
      <c r="G323" s="83">
        <f>H323+I323+J323</f>
        <v>1604.4</v>
      </c>
      <c r="H323" s="83"/>
      <c r="I323" s="83"/>
      <c r="J323" s="83">
        <v>1604.4</v>
      </c>
      <c r="K323" s="83">
        <f t="shared" si="165"/>
        <v>0</v>
      </c>
      <c r="L323" s="83">
        <f t="shared" si="188"/>
        <v>100</v>
      </c>
    </row>
    <row r="324" spans="1:12" ht="49.8" customHeight="1" x14ac:dyDescent="0.25">
      <c r="A324" s="32" t="s">
        <v>148</v>
      </c>
      <c r="B324" s="40">
        <v>909</v>
      </c>
      <c r="C324" s="83">
        <f t="shared" si="193"/>
        <v>1604.4</v>
      </c>
      <c r="D324" s="83"/>
      <c r="E324" s="83">
        <v>1604.4</v>
      </c>
      <c r="F324" s="83"/>
      <c r="G324" s="83">
        <f t="shared" ref="G324:G332" si="196">H324+I324+J324</f>
        <v>1604.4</v>
      </c>
      <c r="H324" s="83"/>
      <c r="I324" s="83">
        <v>1604.4</v>
      </c>
      <c r="J324" s="83"/>
      <c r="K324" s="83">
        <f t="shared" si="165"/>
        <v>0</v>
      </c>
      <c r="L324" s="83">
        <f t="shared" si="188"/>
        <v>100</v>
      </c>
    </row>
    <row r="325" spans="1:12" ht="30.6" x14ac:dyDescent="0.25">
      <c r="A325" s="32" t="s">
        <v>149</v>
      </c>
      <c r="B325" s="40">
        <v>909</v>
      </c>
      <c r="C325" s="83">
        <f t="shared" si="193"/>
        <v>50273.4</v>
      </c>
      <c r="D325" s="83">
        <v>50273.4</v>
      </c>
      <c r="E325" s="83"/>
      <c r="F325" s="83"/>
      <c r="G325" s="83">
        <f t="shared" si="196"/>
        <v>50273.4</v>
      </c>
      <c r="H325" s="83">
        <v>50273.4</v>
      </c>
      <c r="I325" s="83"/>
      <c r="J325" s="83"/>
      <c r="K325" s="83">
        <f t="shared" si="165"/>
        <v>0</v>
      </c>
      <c r="L325" s="83">
        <f t="shared" si="188"/>
        <v>100</v>
      </c>
    </row>
    <row r="326" spans="1:12" ht="30.6" x14ac:dyDescent="0.25">
      <c r="A326" s="32" t="s">
        <v>180</v>
      </c>
      <c r="B326" s="40">
        <v>909</v>
      </c>
      <c r="C326" s="83">
        <f t="shared" si="193"/>
        <v>3191.5</v>
      </c>
      <c r="D326" s="83"/>
      <c r="E326" s="83"/>
      <c r="F326" s="83">
        <v>3191.5</v>
      </c>
      <c r="G326" s="83">
        <f>H326+I326+J326</f>
        <v>3191.4999899999998</v>
      </c>
      <c r="H326" s="83"/>
      <c r="I326" s="83"/>
      <c r="J326" s="83">
        <v>3191.4999899999998</v>
      </c>
      <c r="K326" s="83">
        <f t="shared" si="165"/>
        <v>1.0000000202126103E-5</v>
      </c>
      <c r="L326" s="83">
        <f t="shared" si="188"/>
        <v>99.999999686667707</v>
      </c>
    </row>
    <row r="327" spans="1:12" ht="44.4" x14ac:dyDescent="0.25">
      <c r="A327" s="32" t="s">
        <v>181</v>
      </c>
      <c r="B327" s="40">
        <v>909</v>
      </c>
      <c r="C327" s="83">
        <f t="shared" si="193"/>
        <v>3191.5</v>
      </c>
      <c r="D327" s="83"/>
      <c r="E327" s="83">
        <v>3191.5</v>
      </c>
      <c r="F327" s="83"/>
      <c r="G327" s="83">
        <f t="shared" ref="G327:G328" si="197">H327+I327+J327</f>
        <v>3191.5</v>
      </c>
      <c r="H327" s="83"/>
      <c r="I327" s="83">
        <v>3191.5</v>
      </c>
      <c r="J327" s="83"/>
      <c r="K327" s="83">
        <f t="shared" si="165"/>
        <v>0</v>
      </c>
      <c r="L327" s="83">
        <f t="shared" si="188"/>
        <v>100</v>
      </c>
    </row>
    <row r="328" spans="1:12" ht="30.6" x14ac:dyDescent="0.25">
      <c r="A328" s="32" t="s">
        <v>182</v>
      </c>
      <c r="B328" s="40">
        <v>909</v>
      </c>
      <c r="C328" s="83">
        <f t="shared" si="193"/>
        <v>100000</v>
      </c>
      <c r="D328" s="83">
        <v>100000</v>
      </c>
      <c r="E328" s="83"/>
      <c r="F328" s="83"/>
      <c r="G328" s="83">
        <f t="shared" si="197"/>
        <v>100000</v>
      </c>
      <c r="H328" s="83">
        <v>100000</v>
      </c>
      <c r="I328" s="83"/>
      <c r="J328" s="83"/>
      <c r="K328" s="83">
        <f t="shared" si="165"/>
        <v>0</v>
      </c>
      <c r="L328" s="83">
        <f t="shared" si="188"/>
        <v>100</v>
      </c>
    </row>
    <row r="329" spans="1:12" ht="45.6" x14ac:dyDescent="0.25">
      <c r="A329" s="18" t="s">
        <v>72</v>
      </c>
      <c r="B329" s="30" t="s">
        <v>36</v>
      </c>
      <c r="C329" s="83">
        <f t="shared" si="193"/>
        <v>33565.699999999997</v>
      </c>
      <c r="D329" s="83">
        <f>D331+D332+D333+D334</f>
        <v>31210.5</v>
      </c>
      <c r="E329" s="83">
        <f t="shared" ref="E329:F329" si="198">E331+E332+E333+E334</f>
        <v>157.6</v>
      </c>
      <c r="F329" s="83">
        <f t="shared" si="198"/>
        <v>2197.6</v>
      </c>
      <c r="G329" s="83">
        <f t="shared" si="196"/>
        <v>649.96402999999998</v>
      </c>
      <c r="H329" s="83">
        <f>H331+H332+H334</f>
        <v>0</v>
      </c>
      <c r="I329" s="83">
        <f t="shared" ref="I329:J329" si="199">I331+I332+I334</f>
        <v>0</v>
      </c>
      <c r="J329" s="83">
        <f t="shared" si="199"/>
        <v>649.96402999999998</v>
      </c>
      <c r="K329" s="83">
        <f t="shared" si="165"/>
        <v>32915.735969999994</v>
      </c>
      <c r="L329" s="83">
        <f t="shared" si="188"/>
        <v>1.9363934909744176</v>
      </c>
    </row>
    <row r="330" spans="1:12" ht="40.200000000000003" customHeight="1" x14ac:dyDescent="0.25">
      <c r="A330" s="33" t="s">
        <v>25</v>
      </c>
      <c r="B330" s="40"/>
      <c r="C330" s="83">
        <f t="shared" si="193"/>
        <v>0</v>
      </c>
      <c r="D330" s="83"/>
      <c r="E330" s="83"/>
      <c r="F330" s="83"/>
      <c r="G330" s="83">
        <f t="shared" si="196"/>
        <v>0</v>
      </c>
      <c r="H330" s="83"/>
      <c r="I330" s="83"/>
      <c r="J330" s="83"/>
      <c r="K330" s="83">
        <f t="shared" si="165"/>
        <v>0</v>
      </c>
      <c r="L330" s="83"/>
    </row>
    <row r="331" spans="1:12" ht="44.4" x14ac:dyDescent="0.25">
      <c r="A331" s="32" t="s">
        <v>214</v>
      </c>
      <c r="B331" s="40">
        <v>909</v>
      </c>
      <c r="C331" s="83">
        <f t="shared" si="193"/>
        <v>2040</v>
      </c>
      <c r="D331" s="83"/>
      <c r="E331" s="83"/>
      <c r="F331" s="83">
        <v>2040</v>
      </c>
      <c r="G331" s="83">
        <f t="shared" si="196"/>
        <v>649.96402999999998</v>
      </c>
      <c r="H331" s="83"/>
      <c r="I331" s="83"/>
      <c r="J331" s="83">
        <v>649.96402999999998</v>
      </c>
      <c r="K331" s="83">
        <f t="shared" si="165"/>
        <v>1390.0359699999999</v>
      </c>
      <c r="L331" s="83">
        <f t="shared" si="188"/>
        <v>31.860981862745096</v>
      </c>
    </row>
    <row r="332" spans="1:12" ht="30.6" x14ac:dyDescent="0.25">
      <c r="A332" s="32" t="s">
        <v>260</v>
      </c>
      <c r="B332" s="40">
        <v>909</v>
      </c>
      <c r="C332" s="83">
        <f t="shared" si="193"/>
        <v>157.6</v>
      </c>
      <c r="D332" s="83"/>
      <c r="E332" s="83"/>
      <c r="F332" s="83">
        <v>157.6</v>
      </c>
      <c r="G332" s="83">
        <f t="shared" si="196"/>
        <v>0</v>
      </c>
      <c r="H332" s="83"/>
      <c r="I332" s="83"/>
      <c r="J332" s="83"/>
      <c r="K332" s="83">
        <f t="shared" si="165"/>
        <v>157.6</v>
      </c>
      <c r="L332" s="83">
        <f t="shared" si="188"/>
        <v>0</v>
      </c>
    </row>
    <row r="333" spans="1:12" ht="30.6" x14ac:dyDescent="0.25">
      <c r="A333" s="32" t="s">
        <v>254</v>
      </c>
      <c r="B333" s="40"/>
      <c r="C333" s="83">
        <f t="shared" si="193"/>
        <v>157.6</v>
      </c>
      <c r="D333" s="83"/>
      <c r="E333" s="83">
        <v>157.6</v>
      </c>
      <c r="F333" s="83"/>
      <c r="G333" s="83"/>
      <c r="H333" s="83"/>
      <c r="I333" s="83"/>
      <c r="J333" s="83"/>
      <c r="K333" s="83">
        <f t="shared" si="165"/>
        <v>157.6</v>
      </c>
      <c r="L333" s="83">
        <f t="shared" si="188"/>
        <v>0</v>
      </c>
    </row>
    <row r="334" spans="1:12" ht="30.6" x14ac:dyDescent="0.25">
      <c r="A334" s="32" t="s">
        <v>253</v>
      </c>
      <c r="B334" s="40"/>
      <c r="C334" s="83">
        <f t="shared" si="193"/>
        <v>31210.5</v>
      </c>
      <c r="D334" s="83">
        <v>31210.5</v>
      </c>
      <c r="E334" s="83"/>
      <c r="F334" s="83"/>
      <c r="G334" s="83"/>
      <c r="H334" s="83"/>
      <c r="I334" s="83"/>
      <c r="J334" s="83"/>
      <c r="K334" s="83">
        <f t="shared" si="165"/>
        <v>31210.5</v>
      </c>
      <c r="L334" s="83">
        <f t="shared" si="188"/>
        <v>0</v>
      </c>
    </row>
    <row r="335" spans="1:12" ht="45.6" x14ac:dyDescent="0.25">
      <c r="A335" s="18" t="s">
        <v>261</v>
      </c>
      <c r="B335" s="30" t="s">
        <v>36</v>
      </c>
      <c r="C335" s="83">
        <f t="shared" si="193"/>
        <v>58.573</v>
      </c>
      <c r="D335" s="83">
        <f>D337</f>
        <v>0</v>
      </c>
      <c r="E335" s="83">
        <f t="shared" ref="E335:F335" si="200">E337</f>
        <v>0</v>
      </c>
      <c r="F335" s="83">
        <f t="shared" si="200"/>
        <v>58.573</v>
      </c>
      <c r="G335" s="83">
        <f t="shared" ref="G335:G340" si="201">H335+I335+J335</f>
        <v>58.573</v>
      </c>
      <c r="H335" s="83">
        <f>H337</f>
        <v>0</v>
      </c>
      <c r="I335" s="83">
        <f t="shared" ref="I335:J335" si="202">I337</f>
        <v>0</v>
      </c>
      <c r="J335" s="83">
        <f t="shared" si="202"/>
        <v>58.573</v>
      </c>
      <c r="K335" s="83">
        <f t="shared" si="165"/>
        <v>0</v>
      </c>
      <c r="L335" s="83">
        <f t="shared" si="188"/>
        <v>100</v>
      </c>
    </row>
    <row r="336" spans="1:12" ht="30.6" x14ac:dyDescent="0.25">
      <c r="A336" s="33" t="s">
        <v>25</v>
      </c>
      <c r="B336" s="40"/>
      <c r="C336" s="83">
        <f t="shared" si="193"/>
        <v>0</v>
      </c>
      <c r="D336" s="83"/>
      <c r="E336" s="83"/>
      <c r="F336" s="83"/>
      <c r="G336" s="83">
        <f t="shared" si="201"/>
        <v>0</v>
      </c>
      <c r="H336" s="83"/>
      <c r="I336" s="83"/>
      <c r="J336" s="83"/>
      <c r="K336" s="83">
        <f t="shared" si="165"/>
        <v>0</v>
      </c>
      <c r="L336" s="83"/>
    </row>
    <row r="337" spans="1:12" ht="44.4" x14ac:dyDescent="0.25">
      <c r="A337" s="32" t="s">
        <v>262</v>
      </c>
      <c r="B337" s="40">
        <v>909</v>
      </c>
      <c r="C337" s="83">
        <f t="shared" si="193"/>
        <v>58.573</v>
      </c>
      <c r="D337" s="83"/>
      <c r="E337" s="83"/>
      <c r="F337" s="83">
        <v>58.573</v>
      </c>
      <c r="G337" s="83">
        <f t="shared" si="201"/>
        <v>58.573</v>
      </c>
      <c r="H337" s="83"/>
      <c r="I337" s="83"/>
      <c r="J337" s="83">
        <v>58.573</v>
      </c>
      <c r="K337" s="83">
        <f t="shared" si="165"/>
        <v>0</v>
      </c>
      <c r="L337" s="83">
        <f t="shared" ref="L337:L338" si="203">G337/C337*100</f>
        <v>100</v>
      </c>
    </row>
    <row r="338" spans="1:12" ht="45.6" x14ac:dyDescent="0.25">
      <c r="A338" s="18" t="s">
        <v>263</v>
      </c>
      <c r="B338" s="30" t="s">
        <v>36</v>
      </c>
      <c r="C338" s="83">
        <f t="shared" si="193"/>
        <v>671.62396000000001</v>
      </c>
      <c r="D338" s="83">
        <f>D340</f>
        <v>0</v>
      </c>
      <c r="E338" s="83">
        <f t="shared" ref="E338:F338" si="204">E340</f>
        <v>0</v>
      </c>
      <c r="F338" s="83">
        <f t="shared" si="204"/>
        <v>671.62396000000001</v>
      </c>
      <c r="G338" s="83">
        <f t="shared" si="201"/>
        <v>96.644999999999996</v>
      </c>
      <c r="H338" s="83">
        <f>H340</f>
        <v>0</v>
      </c>
      <c r="I338" s="83">
        <f t="shared" ref="I338:J338" si="205">I340</f>
        <v>0</v>
      </c>
      <c r="J338" s="83">
        <f t="shared" si="205"/>
        <v>96.644999999999996</v>
      </c>
      <c r="K338" s="83">
        <f t="shared" si="165"/>
        <v>574.97896000000003</v>
      </c>
      <c r="L338" s="83">
        <f t="shared" si="203"/>
        <v>14.389748692110388</v>
      </c>
    </row>
    <row r="339" spans="1:12" ht="30.6" x14ac:dyDescent="0.25">
      <c r="A339" s="33" t="s">
        <v>25</v>
      </c>
      <c r="B339" s="40"/>
      <c r="C339" s="83">
        <f t="shared" si="193"/>
        <v>0</v>
      </c>
      <c r="D339" s="83"/>
      <c r="E339" s="83"/>
      <c r="F339" s="83"/>
      <c r="G339" s="83">
        <f t="shared" si="201"/>
        <v>0</v>
      </c>
      <c r="H339" s="83"/>
      <c r="I339" s="83"/>
      <c r="J339" s="83"/>
      <c r="K339" s="83">
        <f t="shared" si="165"/>
        <v>0</v>
      </c>
      <c r="L339" s="83"/>
    </row>
    <row r="340" spans="1:12" ht="44.4" x14ac:dyDescent="0.25">
      <c r="A340" s="32" t="s">
        <v>264</v>
      </c>
      <c r="B340" s="40">
        <v>909</v>
      </c>
      <c r="C340" s="83">
        <f t="shared" si="193"/>
        <v>671.62396000000001</v>
      </c>
      <c r="D340" s="83"/>
      <c r="E340" s="83"/>
      <c r="F340" s="83">
        <v>671.62396000000001</v>
      </c>
      <c r="G340" s="83">
        <f t="shared" si="201"/>
        <v>96.644999999999996</v>
      </c>
      <c r="H340" s="83"/>
      <c r="I340" s="83"/>
      <c r="J340" s="83">
        <v>96.644999999999996</v>
      </c>
      <c r="K340" s="83">
        <f t="shared" si="165"/>
        <v>574.97896000000003</v>
      </c>
      <c r="L340" s="83">
        <f t="shared" ref="L340" si="206">G340/C340*100</f>
        <v>14.389748692110388</v>
      </c>
    </row>
    <row r="341" spans="1:12" ht="24" customHeight="1" x14ac:dyDescent="0.25">
      <c r="A341" s="23" t="s">
        <v>16</v>
      </c>
      <c r="B341" s="40"/>
      <c r="C341" s="82">
        <f>D341+E341+F341</f>
        <v>934560.28454000002</v>
      </c>
      <c r="D341" s="82">
        <f>D342+D353+D359+D362</f>
        <v>828205</v>
      </c>
      <c r="E341" s="82">
        <f>E342+E353+E359+E362</f>
        <v>51223.340539999997</v>
      </c>
      <c r="F341" s="82">
        <f>F342+F353+F359+F362</f>
        <v>55131.943999999996</v>
      </c>
      <c r="G341" s="82">
        <f>H341+I341+J341</f>
        <v>932094.81488000008</v>
      </c>
      <c r="H341" s="82">
        <f>H342+H353+H359+H362</f>
        <v>828204.99988000002</v>
      </c>
      <c r="I341" s="82">
        <f>I342+I353+I359+I362</f>
        <v>51008.049630000001</v>
      </c>
      <c r="J341" s="82">
        <f>J342+J353+J359+J362</f>
        <v>52881.765370000001</v>
      </c>
      <c r="K341" s="82">
        <f t="shared" si="165"/>
        <v>2465.4696599999443</v>
      </c>
      <c r="L341" s="84">
        <f t="shared" si="188"/>
        <v>99.736189339437473</v>
      </c>
    </row>
    <row r="342" spans="1:12" ht="93.6" customHeight="1" x14ac:dyDescent="0.25">
      <c r="A342" s="18" t="s">
        <v>44</v>
      </c>
      <c r="B342" s="30" t="s">
        <v>36</v>
      </c>
      <c r="C342" s="83">
        <f t="shared" si="193"/>
        <v>254982.64828999998</v>
      </c>
      <c r="D342" s="83">
        <f>D344+D345+D346+D347+D348+D349+D350+D351+D352</f>
        <v>191949</v>
      </c>
      <c r="E342" s="83">
        <f t="shared" ref="E342:F342" si="207">E344+E345+E346+E347+E348+E349+E350+E351+E352</f>
        <v>30917.240539999999</v>
      </c>
      <c r="F342" s="83">
        <f t="shared" si="207"/>
        <v>32116.407749999998</v>
      </c>
      <c r="G342" s="83">
        <f t="shared" si="147"/>
        <v>254427.12806999998</v>
      </c>
      <c r="H342" s="83">
        <f>H344+H345+H346+H347+H348+H349+H350+H351+H352</f>
        <v>191949</v>
      </c>
      <c r="I342" s="83">
        <f t="shared" ref="I342:J342" si="208">I344+I345+I346+I347+I348+I349+I350+I351+I352</f>
        <v>30701.949630000003</v>
      </c>
      <c r="J342" s="83">
        <f t="shared" si="208"/>
        <v>31776.178440000003</v>
      </c>
      <c r="K342" s="83">
        <f t="shared" si="165"/>
        <v>555.52022000000579</v>
      </c>
      <c r="L342" s="81">
        <f t="shared" si="188"/>
        <v>99.782134108447963</v>
      </c>
    </row>
    <row r="343" spans="1:12" ht="30.6" x14ac:dyDescent="0.25">
      <c r="A343" s="33" t="s">
        <v>23</v>
      </c>
      <c r="B343" s="40"/>
      <c r="C343" s="83">
        <f t="shared" si="193"/>
        <v>0</v>
      </c>
      <c r="D343" s="82"/>
      <c r="E343" s="82"/>
      <c r="F343" s="82"/>
      <c r="G343" s="83">
        <f t="shared" si="147"/>
        <v>0</v>
      </c>
      <c r="H343" s="82"/>
      <c r="I343" s="82"/>
      <c r="J343" s="82"/>
      <c r="K343" s="83">
        <f t="shared" si="165"/>
        <v>0</v>
      </c>
      <c r="L343" s="81"/>
    </row>
    <row r="344" spans="1:12" ht="48" customHeight="1" x14ac:dyDescent="0.25">
      <c r="A344" s="33" t="s">
        <v>202</v>
      </c>
      <c r="B344" s="40"/>
      <c r="C344" s="83">
        <f t="shared" si="193"/>
        <v>434.26720999999998</v>
      </c>
      <c r="D344" s="83"/>
      <c r="E344" s="83"/>
      <c r="F344" s="83">
        <v>434.26720999999998</v>
      </c>
      <c r="G344" s="83">
        <f t="shared" si="147"/>
        <v>311.95663999999999</v>
      </c>
      <c r="H344" s="83"/>
      <c r="I344" s="83"/>
      <c r="J344" s="83">
        <v>311.95663999999999</v>
      </c>
      <c r="K344" s="83">
        <f t="shared" si="165"/>
        <v>122.31056999999998</v>
      </c>
      <c r="L344" s="81">
        <f t="shared" ref="L344:L345" si="209">G344/C344*100</f>
        <v>71.835181845758058</v>
      </c>
    </row>
    <row r="345" spans="1:12" ht="72.599999999999994" customHeight="1" x14ac:dyDescent="0.25">
      <c r="A345" s="33" t="s">
        <v>203</v>
      </c>
      <c r="B345" s="40"/>
      <c r="C345" s="83">
        <f t="shared" si="193"/>
        <v>764.9</v>
      </c>
      <c r="D345" s="83"/>
      <c r="E345" s="83"/>
      <c r="F345" s="83">
        <v>764.9</v>
      </c>
      <c r="G345" s="83">
        <f t="shared" si="147"/>
        <v>762.27216999999996</v>
      </c>
      <c r="H345" s="83"/>
      <c r="I345" s="83"/>
      <c r="J345" s="83">
        <v>762.27216999999996</v>
      </c>
      <c r="K345" s="83">
        <f t="shared" si="165"/>
        <v>2.6278300000000172</v>
      </c>
      <c r="L345" s="81">
        <f t="shared" si="209"/>
        <v>99.656447901686491</v>
      </c>
    </row>
    <row r="346" spans="1:12" ht="30.6" x14ac:dyDescent="0.25">
      <c r="A346" s="32" t="s">
        <v>150</v>
      </c>
      <c r="B346" s="40">
        <v>909</v>
      </c>
      <c r="C346" s="83">
        <f t="shared" si="193"/>
        <v>6126</v>
      </c>
      <c r="D346" s="83"/>
      <c r="E346" s="83"/>
      <c r="F346" s="83">
        <v>6126</v>
      </c>
      <c r="G346" s="83">
        <f t="shared" si="147"/>
        <v>6125.9999900000003</v>
      </c>
      <c r="H346" s="83"/>
      <c r="I346" s="83"/>
      <c r="J346" s="83">
        <v>6125.9999900000003</v>
      </c>
      <c r="K346" s="83">
        <f t="shared" si="165"/>
        <v>9.9999997473787516E-6</v>
      </c>
      <c r="L346" s="81">
        <f t="shared" si="188"/>
        <v>99.999999836761347</v>
      </c>
    </row>
    <row r="347" spans="1:12" ht="44.4" x14ac:dyDescent="0.25">
      <c r="A347" s="32" t="s">
        <v>151</v>
      </c>
      <c r="B347" s="40">
        <v>909</v>
      </c>
      <c r="C347" s="83">
        <f>D347+E347+F347</f>
        <v>6126</v>
      </c>
      <c r="D347" s="83"/>
      <c r="E347" s="83">
        <v>6126</v>
      </c>
      <c r="F347" s="83"/>
      <c r="G347" s="83">
        <f t="shared" si="147"/>
        <v>6125.9999900000003</v>
      </c>
      <c r="H347" s="83"/>
      <c r="I347" s="83">
        <v>6125.9999900000003</v>
      </c>
      <c r="J347" s="83"/>
      <c r="K347" s="83">
        <f t="shared" si="165"/>
        <v>9.9999997473787516E-6</v>
      </c>
      <c r="L347" s="81">
        <f t="shared" si="188"/>
        <v>99.999999836761347</v>
      </c>
    </row>
    <row r="348" spans="1:12" ht="30.6" x14ac:dyDescent="0.25">
      <c r="A348" s="32" t="s">
        <v>152</v>
      </c>
      <c r="B348" s="40">
        <v>909</v>
      </c>
      <c r="C348" s="83">
        <f>D348+E348+F348</f>
        <v>191949</v>
      </c>
      <c r="D348" s="83">
        <v>191949</v>
      </c>
      <c r="E348" s="83"/>
      <c r="F348" s="83"/>
      <c r="G348" s="83">
        <f t="shared" si="147"/>
        <v>191949</v>
      </c>
      <c r="H348" s="83">
        <v>191949</v>
      </c>
      <c r="I348" s="83"/>
      <c r="J348" s="83"/>
      <c r="K348" s="83"/>
      <c r="L348" s="81">
        <f t="shared" si="188"/>
        <v>100</v>
      </c>
    </row>
    <row r="349" spans="1:12" ht="30.6" x14ac:dyDescent="0.25">
      <c r="A349" s="32" t="s">
        <v>184</v>
      </c>
      <c r="B349" s="40">
        <v>909</v>
      </c>
      <c r="C349" s="83">
        <f t="shared" ref="C349:C364" si="210">D349+E349+F349</f>
        <v>14333.000040000001</v>
      </c>
      <c r="D349" s="83"/>
      <c r="E349" s="83"/>
      <c r="F349" s="83">
        <v>14333.000040000001</v>
      </c>
      <c r="G349" s="83">
        <f t="shared" ref="G349:G364" si="211">H349+I349+J349</f>
        <v>14333.000040000001</v>
      </c>
      <c r="H349" s="83"/>
      <c r="I349" s="83"/>
      <c r="J349" s="83">
        <v>14333.000040000001</v>
      </c>
      <c r="K349" s="83">
        <f t="shared" ref="K349:K364" si="212">C349-G349</f>
        <v>0</v>
      </c>
      <c r="L349" s="81">
        <f t="shared" si="188"/>
        <v>100</v>
      </c>
    </row>
    <row r="350" spans="1:12" ht="30.6" x14ac:dyDescent="0.25">
      <c r="A350" s="32" t="s">
        <v>185</v>
      </c>
      <c r="B350" s="40">
        <v>909</v>
      </c>
      <c r="C350" s="83">
        <f t="shared" si="210"/>
        <v>14333.000040000001</v>
      </c>
      <c r="D350" s="83"/>
      <c r="E350" s="83">
        <v>14333.000040000001</v>
      </c>
      <c r="F350" s="83"/>
      <c r="G350" s="83">
        <f t="shared" si="211"/>
        <v>14333.000040000001</v>
      </c>
      <c r="H350" s="83"/>
      <c r="I350" s="83">
        <v>14333.000040000001</v>
      </c>
      <c r="J350" s="83"/>
      <c r="K350" s="83">
        <f t="shared" si="212"/>
        <v>0</v>
      </c>
      <c r="L350" s="81">
        <f t="shared" si="188"/>
        <v>100</v>
      </c>
    </row>
    <row r="351" spans="1:12" ht="88.8" x14ac:dyDescent="0.25">
      <c r="A351" s="32" t="s">
        <v>313</v>
      </c>
      <c r="B351" s="40">
        <v>974</v>
      </c>
      <c r="C351" s="83">
        <f t="shared" si="210"/>
        <v>10458.2405</v>
      </c>
      <c r="D351" s="83"/>
      <c r="E351" s="83"/>
      <c r="F351" s="83">
        <v>10458.2405</v>
      </c>
      <c r="G351" s="83">
        <f t="shared" si="211"/>
        <v>10242.9496</v>
      </c>
      <c r="H351" s="83"/>
      <c r="I351" s="83"/>
      <c r="J351" s="83">
        <v>10242.9496</v>
      </c>
      <c r="K351" s="83">
        <f t="shared" si="212"/>
        <v>215.29089999999997</v>
      </c>
      <c r="L351" s="81">
        <f t="shared" si="188"/>
        <v>97.941423320681906</v>
      </c>
    </row>
    <row r="352" spans="1:12" ht="88.8" x14ac:dyDescent="0.25">
      <c r="A352" s="32" t="s">
        <v>314</v>
      </c>
      <c r="B352" s="40">
        <v>974</v>
      </c>
      <c r="C352" s="83">
        <f t="shared" si="210"/>
        <v>10458.2405</v>
      </c>
      <c r="D352" s="83"/>
      <c r="E352" s="83">
        <v>10458.2405</v>
      </c>
      <c r="F352" s="83"/>
      <c r="G352" s="83">
        <f t="shared" si="211"/>
        <v>10242.9496</v>
      </c>
      <c r="H352" s="83"/>
      <c r="I352" s="83">
        <v>10242.9496</v>
      </c>
      <c r="J352" s="83"/>
      <c r="K352" s="83">
        <f t="shared" si="212"/>
        <v>215.29089999999997</v>
      </c>
      <c r="L352" s="81">
        <f t="shared" si="188"/>
        <v>97.941423320681906</v>
      </c>
    </row>
    <row r="353" spans="1:17" ht="106.2" customHeight="1" x14ac:dyDescent="0.25">
      <c r="A353" s="38" t="s">
        <v>73</v>
      </c>
      <c r="B353" s="30" t="s">
        <v>36</v>
      </c>
      <c r="C353" s="83">
        <f t="shared" si="210"/>
        <v>677696.1</v>
      </c>
      <c r="D353" s="83">
        <f>D355+D356+D357+D358</f>
        <v>636256</v>
      </c>
      <c r="E353" s="83">
        <f t="shared" ref="E353:F353" si="213">E355+E356+E357+E358</f>
        <v>20306.099999999999</v>
      </c>
      <c r="F353" s="83">
        <f t="shared" si="213"/>
        <v>21134</v>
      </c>
      <c r="G353" s="83">
        <f t="shared" si="211"/>
        <v>677579.78680999996</v>
      </c>
      <c r="H353" s="83">
        <f>H355+H356+H357+H358</f>
        <v>636255.99988000002</v>
      </c>
      <c r="I353" s="83">
        <f t="shared" ref="I353:J353" si="214">I355+I356+I357+I358</f>
        <v>20306.099999999999</v>
      </c>
      <c r="J353" s="83">
        <f t="shared" si="214"/>
        <v>21017.68693</v>
      </c>
      <c r="K353" s="83">
        <f t="shared" si="212"/>
        <v>116.31319000001531</v>
      </c>
      <c r="L353" s="83">
        <f t="shared" si="188"/>
        <v>99.982836969255089</v>
      </c>
      <c r="M353" s="13"/>
      <c r="N353" s="13"/>
      <c r="O353" s="13"/>
      <c r="P353" s="13"/>
      <c r="Q353" s="13"/>
    </row>
    <row r="354" spans="1:17" ht="25.8" customHeight="1" x14ac:dyDescent="0.25">
      <c r="A354" s="42" t="s">
        <v>23</v>
      </c>
      <c r="B354" s="40"/>
      <c r="C354" s="83">
        <f t="shared" si="210"/>
        <v>0</v>
      </c>
      <c r="D354" s="83"/>
      <c r="E354" s="83"/>
      <c r="F354" s="83"/>
      <c r="G354" s="83">
        <f t="shared" si="211"/>
        <v>0</v>
      </c>
      <c r="H354" s="83"/>
      <c r="I354" s="83"/>
      <c r="J354" s="83"/>
      <c r="K354" s="83">
        <f t="shared" si="212"/>
        <v>0</v>
      </c>
      <c r="L354" s="83"/>
      <c r="M354" s="13"/>
      <c r="N354" s="13"/>
      <c r="O354" s="13"/>
      <c r="P354" s="13"/>
      <c r="Q354" s="13"/>
    </row>
    <row r="355" spans="1:17" ht="44.4" x14ac:dyDescent="0.25">
      <c r="A355" s="32" t="s">
        <v>201</v>
      </c>
      <c r="B355" s="40">
        <v>909</v>
      </c>
      <c r="C355" s="83">
        <f t="shared" si="210"/>
        <v>827.9</v>
      </c>
      <c r="D355" s="83"/>
      <c r="E355" s="83"/>
      <c r="F355" s="83">
        <v>827.9</v>
      </c>
      <c r="G355" s="83">
        <f t="shared" si="211"/>
        <v>711.58693000000005</v>
      </c>
      <c r="H355" s="83"/>
      <c r="I355" s="83"/>
      <c r="J355" s="83">
        <v>711.58693000000005</v>
      </c>
      <c r="K355" s="83">
        <f t="shared" si="212"/>
        <v>116.31306999999993</v>
      </c>
      <c r="L355" s="81">
        <f t="shared" ref="L355:L359" si="215">G355/C355*100</f>
        <v>85.950831018238929</v>
      </c>
      <c r="M355" s="13"/>
      <c r="N355" s="13"/>
      <c r="O355" s="13"/>
      <c r="P355" s="13"/>
      <c r="Q355" s="13"/>
    </row>
    <row r="356" spans="1:17" ht="30.6" x14ac:dyDescent="0.25">
      <c r="A356" s="32" t="s">
        <v>153</v>
      </c>
      <c r="B356" s="40">
        <v>909</v>
      </c>
      <c r="C356" s="83">
        <f t="shared" si="210"/>
        <v>20306.099999999999</v>
      </c>
      <c r="D356" s="83"/>
      <c r="E356" s="83"/>
      <c r="F356" s="83">
        <v>20306.099999999999</v>
      </c>
      <c r="G356" s="83">
        <f t="shared" si="211"/>
        <v>20306.099999999999</v>
      </c>
      <c r="H356" s="83"/>
      <c r="I356" s="83"/>
      <c r="J356" s="83">
        <v>20306.099999999999</v>
      </c>
      <c r="K356" s="83">
        <f t="shared" si="212"/>
        <v>0</v>
      </c>
      <c r="L356" s="81">
        <f t="shared" si="215"/>
        <v>100</v>
      </c>
      <c r="M356" s="13"/>
      <c r="N356" s="13"/>
      <c r="O356" s="13"/>
      <c r="P356" s="13"/>
      <c r="Q356" s="13"/>
    </row>
    <row r="357" spans="1:17" ht="44.4" x14ac:dyDescent="0.25">
      <c r="A357" s="32" t="s">
        <v>154</v>
      </c>
      <c r="B357" s="40">
        <v>909</v>
      </c>
      <c r="C357" s="83">
        <f t="shared" si="210"/>
        <v>20306.099999999999</v>
      </c>
      <c r="D357" s="83"/>
      <c r="E357" s="83">
        <v>20306.099999999999</v>
      </c>
      <c r="F357" s="83"/>
      <c r="G357" s="83">
        <f t="shared" si="211"/>
        <v>20306.099999999999</v>
      </c>
      <c r="H357" s="83"/>
      <c r="I357" s="83">
        <v>20306.099999999999</v>
      </c>
      <c r="J357" s="83"/>
      <c r="K357" s="83">
        <f t="shared" si="212"/>
        <v>0</v>
      </c>
      <c r="L357" s="81">
        <f t="shared" si="215"/>
        <v>100</v>
      </c>
      <c r="M357" s="13"/>
      <c r="N357" s="13"/>
      <c r="O357" s="13"/>
      <c r="P357" s="13"/>
      <c r="Q357" s="13"/>
    </row>
    <row r="358" spans="1:17" ht="30.6" x14ac:dyDescent="0.25">
      <c r="A358" s="32" t="s">
        <v>155</v>
      </c>
      <c r="B358" s="40">
        <v>909</v>
      </c>
      <c r="C358" s="83">
        <f t="shared" si="210"/>
        <v>636256</v>
      </c>
      <c r="D358" s="83">
        <v>636256</v>
      </c>
      <c r="E358" s="83"/>
      <c r="F358" s="83"/>
      <c r="G358" s="83">
        <f t="shared" si="211"/>
        <v>636255.99988000002</v>
      </c>
      <c r="H358" s="83">
        <v>636255.99988000002</v>
      </c>
      <c r="I358" s="83"/>
      <c r="J358" s="83"/>
      <c r="K358" s="83">
        <f t="shared" si="212"/>
        <v>1.1999998241662979E-4</v>
      </c>
      <c r="L358" s="81">
        <f t="shared" si="215"/>
        <v>99.999999981139666</v>
      </c>
      <c r="M358" s="13"/>
      <c r="N358" s="13"/>
      <c r="O358" s="13"/>
      <c r="P358" s="13"/>
      <c r="Q358" s="13"/>
    </row>
    <row r="359" spans="1:17" ht="87.6" customHeight="1" x14ac:dyDescent="0.25">
      <c r="A359" s="38" t="s">
        <v>74</v>
      </c>
      <c r="B359" s="30" t="s">
        <v>36</v>
      </c>
      <c r="C359" s="83">
        <f t="shared" si="210"/>
        <v>1479.3362500000001</v>
      </c>
      <c r="D359" s="83">
        <f>D361</f>
        <v>0</v>
      </c>
      <c r="E359" s="83">
        <f t="shared" ref="E359:F359" si="216">E361</f>
        <v>0</v>
      </c>
      <c r="F359" s="83">
        <f t="shared" si="216"/>
        <v>1479.3362500000001</v>
      </c>
      <c r="G359" s="83">
        <f t="shared" si="211"/>
        <v>87.9</v>
      </c>
      <c r="H359" s="83">
        <f>H361</f>
        <v>0</v>
      </c>
      <c r="I359" s="83">
        <f t="shared" ref="I359:J359" si="217">I361</f>
        <v>0</v>
      </c>
      <c r="J359" s="83">
        <f t="shared" si="217"/>
        <v>87.9</v>
      </c>
      <c r="K359" s="83">
        <f t="shared" si="212"/>
        <v>1391.43625</v>
      </c>
      <c r="L359" s="83">
        <f t="shared" si="215"/>
        <v>5.9418539902608352</v>
      </c>
      <c r="M359" s="13"/>
      <c r="N359" s="13"/>
      <c r="O359" s="13"/>
      <c r="P359" s="13"/>
      <c r="Q359" s="13"/>
    </row>
    <row r="360" spans="1:17" ht="30.6" x14ac:dyDescent="0.25">
      <c r="A360" s="42" t="s">
        <v>23</v>
      </c>
      <c r="B360" s="40"/>
      <c r="C360" s="83">
        <f t="shared" si="210"/>
        <v>0</v>
      </c>
      <c r="D360" s="83"/>
      <c r="E360" s="83"/>
      <c r="F360" s="83"/>
      <c r="G360" s="83">
        <f t="shared" si="211"/>
        <v>0</v>
      </c>
      <c r="H360" s="83"/>
      <c r="I360" s="83"/>
      <c r="J360" s="83"/>
      <c r="K360" s="83">
        <f t="shared" si="212"/>
        <v>0</v>
      </c>
      <c r="L360" s="83"/>
      <c r="M360" s="13"/>
      <c r="N360" s="13"/>
      <c r="O360" s="13"/>
      <c r="P360" s="13"/>
      <c r="Q360" s="13"/>
    </row>
    <row r="361" spans="1:17" ht="51" customHeight="1" x14ac:dyDescent="0.25">
      <c r="A361" s="32" t="s">
        <v>200</v>
      </c>
      <c r="B361" s="40">
        <v>909</v>
      </c>
      <c r="C361" s="83">
        <f t="shared" si="210"/>
        <v>1479.3362500000001</v>
      </c>
      <c r="D361" s="83"/>
      <c r="E361" s="83"/>
      <c r="F361" s="83">
        <v>1479.3362500000001</v>
      </c>
      <c r="G361" s="83">
        <f t="shared" si="211"/>
        <v>87.9</v>
      </c>
      <c r="H361" s="83"/>
      <c r="I361" s="83"/>
      <c r="J361" s="83">
        <v>87.9</v>
      </c>
      <c r="K361" s="83">
        <f t="shared" si="212"/>
        <v>1391.43625</v>
      </c>
      <c r="L361" s="81">
        <f t="shared" ref="L361" si="218">G361/C361*100</f>
        <v>5.9418539902608352</v>
      </c>
      <c r="M361" s="13"/>
      <c r="N361" s="13"/>
      <c r="O361" s="13"/>
      <c r="P361" s="13"/>
      <c r="Q361" s="13"/>
    </row>
    <row r="362" spans="1:17" ht="63" customHeight="1" x14ac:dyDescent="0.25">
      <c r="A362" s="38" t="s">
        <v>265</v>
      </c>
      <c r="B362" s="30" t="s">
        <v>36</v>
      </c>
      <c r="C362" s="83">
        <f t="shared" si="210"/>
        <v>402.2</v>
      </c>
      <c r="D362" s="83">
        <f>D364</f>
        <v>0</v>
      </c>
      <c r="E362" s="83">
        <f t="shared" ref="E362:F362" si="219">E364</f>
        <v>0</v>
      </c>
      <c r="F362" s="83">
        <f t="shared" si="219"/>
        <v>402.2</v>
      </c>
      <c r="G362" s="83">
        <f t="shared" si="211"/>
        <v>0</v>
      </c>
      <c r="H362" s="83">
        <f>H364</f>
        <v>0</v>
      </c>
      <c r="I362" s="83">
        <f t="shared" ref="I362:J362" si="220">I364</f>
        <v>0</v>
      </c>
      <c r="J362" s="83">
        <f t="shared" si="220"/>
        <v>0</v>
      </c>
      <c r="K362" s="83">
        <f>C362-G362</f>
        <v>402.2</v>
      </c>
      <c r="L362" s="81"/>
      <c r="M362" s="13"/>
      <c r="N362" s="13"/>
      <c r="O362" s="13"/>
      <c r="P362" s="13"/>
      <c r="Q362" s="13"/>
    </row>
    <row r="363" spans="1:17" ht="30.6" x14ac:dyDescent="0.25">
      <c r="A363" s="42" t="s">
        <v>23</v>
      </c>
      <c r="B363" s="40"/>
      <c r="C363" s="83">
        <f t="shared" si="210"/>
        <v>0</v>
      </c>
      <c r="D363" s="83"/>
      <c r="E363" s="83"/>
      <c r="F363" s="83"/>
      <c r="G363" s="83">
        <f t="shared" si="211"/>
        <v>0</v>
      </c>
      <c r="H363" s="83"/>
      <c r="I363" s="83"/>
      <c r="J363" s="83"/>
      <c r="K363" s="83">
        <f t="shared" si="212"/>
        <v>0</v>
      </c>
      <c r="L363" s="81"/>
      <c r="M363" s="13"/>
      <c r="N363" s="13"/>
      <c r="O363" s="13"/>
      <c r="P363" s="13"/>
      <c r="Q363" s="13"/>
    </row>
    <row r="364" spans="1:17" ht="51" customHeight="1" x14ac:dyDescent="0.25">
      <c r="A364" s="32" t="s">
        <v>266</v>
      </c>
      <c r="B364" s="40">
        <v>909</v>
      </c>
      <c r="C364" s="83">
        <f t="shared" si="210"/>
        <v>402.2</v>
      </c>
      <c r="D364" s="83"/>
      <c r="E364" s="83"/>
      <c r="F364" s="83">
        <v>402.2</v>
      </c>
      <c r="G364" s="83">
        <f t="shared" si="211"/>
        <v>0</v>
      </c>
      <c r="H364" s="83"/>
      <c r="I364" s="83"/>
      <c r="J364" s="83"/>
      <c r="K364" s="83">
        <f t="shared" si="212"/>
        <v>402.2</v>
      </c>
      <c r="L364" s="81"/>
      <c r="M364" s="13"/>
      <c r="N364" s="13"/>
      <c r="O364" s="13"/>
      <c r="P364" s="13"/>
      <c r="Q364" s="13"/>
    </row>
    <row r="365" spans="1:17" s="4" customFormat="1" ht="61.2" customHeight="1" x14ac:dyDescent="0.3">
      <c r="A365" s="22" t="s">
        <v>32</v>
      </c>
      <c r="B365" s="9"/>
      <c r="C365" s="80">
        <f t="shared" ref="C365:J365" si="221">C9+C15+C135+C193+C205</f>
        <v>4034197.7015200006</v>
      </c>
      <c r="D365" s="80">
        <f t="shared" si="221"/>
        <v>2793939.4860000005</v>
      </c>
      <c r="E365" s="80">
        <f t="shared" si="221"/>
        <v>684948.76346000005</v>
      </c>
      <c r="F365" s="80">
        <f t="shared" si="221"/>
        <v>555309.45206000004</v>
      </c>
      <c r="G365" s="80">
        <f>G9+G15+G135+G193+G205</f>
        <v>3742677.6948920004</v>
      </c>
      <c r="H365" s="80">
        <f t="shared" si="221"/>
        <v>2677418.84632</v>
      </c>
      <c r="I365" s="80">
        <f t="shared" si="221"/>
        <v>618065.06221</v>
      </c>
      <c r="J365" s="80">
        <f t="shared" si="221"/>
        <v>447193.78636200004</v>
      </c>
      <c r="K365" s="80">
        <f>C365-G365</f>
        <v>291520.00662800018</v>
      </c>
      <c r="L365" s="99">
        <f t="shared" si="188"/>
        <v>92.773779864131058</v>
      </c>
    </row>
    <row r="366" spans="1:17" ht="43.8" customHeight="1" x14ac:dyDescent="0.5">
      <c r="A366" s="10"/>
      <c r="B366" s="10"/>
      <c r="C366" s="31"/>
      <c r="D366" s="10"/>
      <c r="E366" s="10"/>
      <c r="F366" s="35"/>
      <c r="G366" s="35"/>
      <c r="H366" s="114"/>
      <c r="I366" s="114"/>
      <c r="J366" s="114"/>
      <c r="K366" s="10"/>
      <c r="L366" s="10"/>
    </row>
    <row r="367" spans="1:17" ht="132" customHeight="1" x14ac:dyDescent="0.5">
      <c r="A367" s="10"/>
      <c r="B367" s="10"/>
      <c r="C367" s="53"/>
      <c r="D367" s="10"/>
      <c r="E367" s="10"/>
      <c r="F367" s="10"/>
      <c r="G367" s="114"/>
      <c r="H367" s="114"/>
      <c r="I367" s="114"/>
      <c r="J367" s="114"/>
      <c r="K367" s="10"/>
      <c r="L367" s="10"/>
    </row>
    <row r="368" spans="1:17" ht="24.75" customHeight="1" x14ac:dyDescent="0.35">
      <c r="A368" s="11"/>
      <c r="B368" s="10"/>
      <c r="C368" s="146" t="s">
        <v>1</v>
      </c>
      <c r="D368" s="146" t="s">
        <v>19</v>
      </c>
      <c r="E368" s="146" t="s">
        <v>18</v>
      </c>
      <c r="F368" s="148" t="s">
        <v>20</v>
      </c>
      <c r="G368" s="149"/>
      <c r="H368" s="10"/>
      <c r="I368" s="10"/>
      <c r="J368" s="10"/>
      <c r="K368" s="10"/>
      <c r="L368" s="10"/>
    </row>
    <row r="369" spans="1:12" ht="23.25" customHeight="1" x14ac:dyDescent="0.25">
      <c r="A369" s="10"/>
      <c r="B369" s="10"/>
      <c r="C369" s="147"/>
      <c r="D369" s="147"/>
      <c r="E369" s="147"/>
      <c r="F369" s="61" t="s">
        <v>21</v>
      </c>
      <c r="G369" s="61" t="s">
        <v>22</v>
      </c>
      <c r="H369" s="10"/>
      <c r="I369" s="10"/>
      <c r="J369" s="10"/>
      <c r="K369" s="10"/>
      <c r="L369" s="10"/>
    </row>
    <row r="370" spans="1:12" ht="28.8" customHeight="1" x14ac:dyDescent="0.55000000000000004">
      <c r="A370" s="10"/>
      <c r="B370" s="12"/>
      <c r="C370" s="62"/>
      <c r="D370" s="118">
        <f>C365</f>
        <v>4034197.7015200006</v>
      </c>
      <c r="E370" s="118">
        <f>G365</f>
        <v>3742677.6948920004</v>
      </c>
      <c r="F370" s="118">
        <f>D370-E370</f>
        <v>291520.00662800018</v>
      </c>
      <c r="G370" s="119">
        <f>E370/D370*100</f>
        <v>92.773779864131058</v>
      </c>
      <c r="H370" s="10"/>
      <c r="I370" s="10"/>
      <c r="J370" s="10"/>
      <c r="K370" s="10"/>
      <c r="L370" s="10"/>
    </row>
    <row r="371" spans="1:12" ht="18" customHeight="1" x14ac:dyDescent="0.55000000000000004">
      <c r="A371" s="10"/>
      <c r="B371" s="10"/>
      <c r="C371" s="62" t="s">
        <v>23</v>
      </c>
      <c r="D371" s="118"/>
      <c r="E371" s="118"/>
      <c r="F371" s="118">
        <f t="shared" ref="F371:F374" si="222">D371-E371</f>
        <v>0</v>
      </c>
      <c r="G371" s="119"/>
      <c r="H371" s="10"/>
      <c r="I371" s="10"/>
      <c r="J371" s="10"/>
      <c r="K371" s="10"/>
      <c r="L371" s="10"/>
    </row>
    <row r="372" spans="1:12" ht="30.6" customHeight="1" x14ac:dyDescent="0.55000000000000004">
      <c r="A372" s="10"/>
      <c r="B372" s="10"/>
      <c r="C372" s="64" t="s">
        <v>3</v>
      </c>
      <c r="D372" s="120">
        <f>D365</f>
        <v>2793939.4860000005</v>
      </c>
      <c r="E372" s="118">
        <f>H365</f>
        <v>2677418.84632</v>
      </c>
      <c r="F372" s="118">
        <f t="shared" si="222"/>
        <v>116520.63968000049</v>
      </c>
      <c r="G372" s="119">
        <f>E372/D372*100</f>
        <v>95.829521710693186</v>
      </c>
      <c r="H372" s="10"/>
      <c r="I372" s="10"/>
      <c r="J372" s="10"/>
      <c r="K372" s="10"/>
      <c r="L372" s="10"/>
    </row>
    <row r="373" spans="1:12" ht="30" customHeight="1" x14ac:dyDescent="0.55000000000000004">
      <c r="A373" s="10"/>
      <c r="B373" s="10"/>
      <c r="C373" s="64" t="s">
        <v>4</v>
      </c>
      <c r="D373" s="120">
        <f>E365</f>
        <v>684948.76346000005</v>
      </c>
      <c r="E373" s="118">
        <f>I365</f>
        <v>618065.06221</v>
      </c>
      <c r="F373" s="118">
        <f t="shared" si="222"/>
        <v>66883.701250000042</v>
      </c>
      <c r="G373" s="119">
        <f>E373/D373*100</f>
        <v>90.235225637588016</v>
      </c>
      <c r="H373" s="10"/>
      <c r="I373" s="10"/>
      <c r="J373" s="10"/>
      <c r="K373" s="10"/>
      <c r="L373" s="10"/>
    </row>
    <row r="374" spans="1:12" ht="30" customHeight="1" x14ac:dyDescent="0.55000000000000004">
      <c r="B374" s="10"/>
      <c r="C374" s="64" t="s">
        <v>5</v>
      </c>
      <c r="D374" s="120">
        <f>F365</f>
        <v>555309.45206000004</v>
      </c>
      <c r="E374" s="118">
        <f>J365</f>
        <v>447193.78636200004</v>
      </c>
      <c r="F374" s="118">
        <f t="shared" si="222"/>
        <v>108115.665698</v>
      </c>
      <c r="G374" s="119">
        <f>E374/D374*100</f>
        <v>80.530555477323603</v>
      </c>
      <c r="H374" s="10"/>
      <c r="I374" s="10"/>
      <c r="J374" s="10"/>
      <c r="K374" s="10"/>
      <c r="L374" s="10"/>
    </row>
    <row r="375" spans="1:12" ht="17.399999999999999" x14ac:dyDescent="0.3">
      <c r="A375" s="5"/>
      <c r="F375" s="145"/>
      <c r="G375" s="145"/>
    </row>
    <row r="376" spans="1:12" ht="34.200000000000003" customHeight="1" x14ac:dyDescent="0.5">
      <c r="A376" s="100" t="s">
        <v>10</v>
      </c>
      <c r="B376" s="100"/>
      <c r="C376" s="100"/>
      <c r="D376" s="100"/>
      <c r="E376" s="100"/>
      <c r="F376" s="101" t="s">
        <v>57</v>
      </c>
      <c r="G376" s="117"/>
    </row>
    <row r="377" spans="1:12" ht="24.6" customHeight="1" x14ac:dyDescent="0.45">
      <c r="A377" s="10"/>
      <c r="B377" s="10"/>
      <c r="C377" s="10"/>
      <c r="D377" s="10"/>
      <c r="E377" s="10"/>
      <c r="F377" s="35"/>
      <c r="G377" s="6"/>
    </row>
    <row r="378" spans="1:12" ht="34.799999999999997" customHeight="1" x14ac:dyDescent="0.4">
      <c r="A378" s="34" t="s">
        <v>33</v>
      </c>
      <c r="F378" s="103"/>
    </row>
    <row r="380" spans="1:12" ht="22.8" x14ac:dyDescent="0.4">
      <c r="A380" s="105" t="s">
        <v>1</v>
      </c>
      <c r="B380" s="104"/>
      <c r="C380" s="108">
        <f>D380+E380+F380</f>
        <v>4034197.7015199997</v>
      </c>
      <c r="D380" s="108">
        <f>D382+D383+D384</f>
        <v>2793939.4859999996</v>
      </c>
      <c r="E380" s="108">
        <f t="shared" ref="E380:J380" si="223">E382+E383+E384</f>
        <v>684948.76346000005</v>
      </c>
      <c r="F380" s="109">
        <f t="shared" si="223"/>
        <v>555309.45206000004</v>
      </c>
      <c r="G380" s="108">
        <f>H380+I380+J380</f>
        <v>3742677.6895620003</v>
      </c>
      <c r="H380" s="108">
        <f t="shared" si="223"/>
        <v>2677418.84632</v>
      </c>
      <c r="I380" s="108">
        <f t="shared" si="223"/>
        <v>618065.06221</v>
      </c>
      <c r="J380" s="108">
        <f t="shared" si="223"/>
        <v>447193.78103199997</v>
      </c>
    </row>
    <row r="381" spans="1:12" ht="28.2" x14ac:dyDescent="0.5">
      <c r="A381" s="106" t="s">
        <v>23</v>
      </c>
      <c r="B381" s="104"/>
      <c r="C381" s="108">
        <f>C382+C383+C384</f>
        <v>4034197.7015200001</v>
      </c>
      <c r="D381" s="108"/>
      <c r="E381" s="108"/>
      <c r="F381" s="109"/>
      <c r="G381" s="108">
        <f>G382+G383+G384</f>
        <v>3742677.6895619999</v>
      </c>
      <c r="H381" s="108"/>
      <c r="I381" s="108"/>
      <c r="J381" s="108"/>
    </row>
    <row r="382" spans="1:12" ht="22.8" x14ac:dyDescent="0.4">
      <c r="A382" s="105" t="s">
        <v>278</v>
      </c>
      <c r="B382" s="104"/>
      <c r="C382" s="108">
        <f>D382+E382+F382</f>
        <v>1135497.99294</v>
      </c>
      <c r="D382" s="108">
        <f>D17+D26+D34+D39+D44+D48+D52+D58+D61+D64+D68+D71+D74+D77+D81+D85+D89+D115+D122+D153+D156+D164+D167+D170+D173+D176+D179+D183+D195+D202</f>
        <v>790167.50799999991</v>
      </c>
      <c r="E382" s="108">
        <f>E17+E26+E34+E39+E44+E48+E52+E58+E61+E64+E68+E71+E74+E77+E81+E85+E89+E115+E122+E153+E156+E164+E167+E170+E173+E176+E179+E183+E195+E202</f>
        <v>207732.60981000002</v>
      </c>
      <c r="F382" s="109">
        <f>F17+F26+F34+F39+F44+F48+F52+F58+F61+F64+F68+F71+F74+F77+F81+F85+F89+F115+F119+F122+F153+F156+F164+F167+F170+F173+F176+F179+F183+F195+F202-F124</f>
        <v>137597.87513</v>
      </c>
      <c r="G382" s="108">
        <f>H382+I382+J382</f>
        <v>1062031.2774899998</v>
      </c>
      <c r="H382" s="108">
        <f>H17+H26+H34+H39+H44+H48+H52+H58+H61+H64+H68+H71+H74+H77+H81+H85+H89+H115+H122+H153+H156+H164+H167+H170+H173+H176+H179+H183+H195+H202</f>
        <v>773981.59737999993</v>
      </c>
      <c r="I382" s="108">
        <f>I17+I26+I34+I39+I44+I48+I52+I58+I61+I64+I68+I71+I74+I77+I81+I85+I89+I115+I122+I153+I156+I164+I167+I170+I173+I176+I179+I183+I195+I202</f>
        <v>183900.17608999999</v>
      </c>
      <c r="J382" s="108">
        <f>J17+J26+J34+J39+J44+J48+J52+J58+J61+J64+J68+J71+J74+J77+J81+J85+J89+J115+J119+J122+J153+J156+J164+J167+J170+J173+J176+J179+J183+J195+J202-J124</f>
        <v>104149.50401999999</v>
      </c>
    </row>
    <row r="383" spans="1:12" ht="22.8" x14ac:dyDescent="0.4">
      <c r="A383" s="105" t="s">
        <v>124</v>
      </c>
      <c r="B383" s="104"/>
      <c r="C383" s="108">
        <f t="shared" ref="C383" si="224">D383+E383+F383</f>
        <v>2800045.36381</v>
      </c>
      <c r="D383" s="108">
        <f>D55+D97+D103+D149+D159+D187+D190+D109+D207+D215+D223+D236+D249+D263+D276+D289+D302+D315+D329+D335+D338+D342+D353+D359+D362</f>
        <v>2003771.9779999999</v>
      </c>
      <c r="E383" s="108">
        <f>E55+E97+E103+E149+E159+E187+E190+E109+E212+E220+E227+E231+E234+E240+E244+E247+E254+E258+E261+E267+E271+E274+E280+E284+E287+E293+E297+E300+E306+E310+E313+E320+E324+E327+E333+E347+E350+E357</f>
        <v>427888.98126999999</v>
      </c>
      <c r="F383" s="109">
        <f>F11+F55+F97+F103+F149+F159+F187+F190+F109+F124+F137+F140+F209+F210+F211+F217+F218+F219+F225+F226+F230+F233+F238+F239+F243+F246+F251+F252+F253+F257+F260+F265+F266+F270+F273+F278+F279+F283+F286+F291+F292+F296+F299+F304+F305+F309+F312+F317+F318+F319+F323+F326+F331+F332+F335+F338+F344+F345+F346+F355+F349+F356+F359+F362</f>
        <v>368384.40454000008</v>
      </c>
      <c r="G383" s="108">
        <f>H383+I383+J383</f>
        <v>2602021.0250520003</v>
      </c>
      <c r="H383" s="108">
        <f>H55+H97+H103+H149+H159+H187+H190+H109+H207+H215+H223+H236+H249+H263+H276+H289+H302+H315+H329+H335+H338+H342+H353+H359+H362</f>
        <v>1903437.2489400001</v>
      </c>
      <c r="I383" s="108">
        <f>I55+I97+I103+I149+I159+I187+I190+I109+I212+I220+I227+I231+I234+I240+I244+I247+I254+I258+I261+I267+I271+I274+I280+I284+I287+I293+I297+I300+I306+I310+I313+I320+I324+I327+I333+I347+I350+I357</f>
        <v>394852.19263000001</v>
      </c>
      <c r="J383" s="109">
        <f>J11+J55+J97+J103+J149+J159+J187+J190+J109+J124+J137+J140+J209+J210+J211+J217+J218+J219+J225+J226+J230+J233+J238+J239+J243+J246+J251+J252+J253+J257+J260+J265+J266+J270+J273+J278+J279+J283+J286+J291+J292+J296+J299+J304+J305+J309+J312+J317+J318+J319+J323+J326+J331+J332+J335+J338+J344+J345+J346+J355+J349+J356+J359+J362</f>
        <v>303731.58348199999</v>
      </c>
    </row>
    <row r="384" spans="1:12" ht="22.8" x14ac:dyDescent="0.4">
      <c r="A384" s="105" t="s">
        <v>279</v>
      </c>
      <c r="B384" s="104"/>
      <c r="C384" s="108">
        <f>D384+E384+F384</f>
        <v>98654.344770000011</v>
      </c>
      <c r="D384" s="108"/>
      <c r="E384" s="108">
        <f>E214+E222+E229+E242+E256+E269+E282+E295+E308+E322+E352</f>
        <v>49327.172380000004</v>
      </c>
      <c r="F384" s="108">
        <f>F213+F221+F228+F241+F255+F268+F281+F294+F307+F321+F351</f>
        <v>49327.172390000007</v>
      </c>
      <c r="G384" s="108">
        <f t="shared" ref="G384:G395" si="225">H384+I384+J384</f>
        <v>78625.387020000009</v>
      </c>
      <c r="H384" s="108"/>
      <c r="I384" s="108">
        <f>I214+I222+I229+I242+I256+I269+I282+I295+I308+I322+I352</f>
        <v>39312.693490000005</v>
      </c>
      <c r="J384" s="108">
        <f>J213+J221+J228+J241+J255+J268+J281+J294+J307+J321+J351</f>
        <v>39312.693530000004</v>
      </c>
    </row>
    <row r="385" spans="2:11" ht="39.6" customHeight="1" x14ac:dyDescent="0.5">
      <c r="B385" s="110"/>
      <c r="C385" s="111"/>
      <c r="D385" s="112"/>
      <c r="E385" s="112"/>
      <c r="F385" s="112">
        <f>F365-F380</f>
        <v>0</v>
      </c>
      <c r="G385" s="113"/>
      <c r="H385" s="112"/>
      <c r="I385" s="112"/>
      <c r="J385" s="112"/>
      <c r="K385" s="3"/>
    </row>
    <row r="386" spans="2:11" ht="28.2" x14ac:dyDescent="0.5">
      <c r="B386" s="110"/>
      <c r="C386" s="111"/>
      <c r="D386" s="112"/>
      <c r="E386" s="112"/>
      <c r="F386" s="112"/>
      <c r="G386" s="113"/>
      <c r="H386" s="112"/>
      <c r="I386" s="112"/>
      <c r="J386" s="112"/>
      <c r="K386" s="3"/>
    </row>
    <row r="387" spans="2:11" ht="28.2" x14ac:dyDescent="0.5">
      <c r="B387" s="110"/>
      <c r="C387" s="111"/>
      <c r="D387" s="112"/>
      <c r="E387" s="112"/>
      <c r="F387" s="112"/>
      <c r="G387" s="113"/>
      <c r="H387" s="112"/>
      <c r="I387" s="112"/>
      <c r="J387" s="112"/>
      <c r="K387" s="3"/>
    </row>
    <row r="388" spans="2:11" ht="28.2" x14ac:dyDescent="0.5">
      <c r="B388" s="110"/>
      <c r="C388" s="111"/>
      <c r="D388" s="112"/>
      <c r="E388" s="112"/>
      <c r="F388" s="112"/>
      <c r="G388" s="113"/>
      <c r="H388" s="112"/>
      <c r="I388" s="112"/>
      <c r="J388" s="112"/>
      <c r="K388" s="3"/>
    </row>
    <row r="389" spans="2:11" ht="28.2" x14ac:dyDescent="0.5">
      <c r="B389" s="110"/>
      <c r="C389" s="111"/>
      <c r="D389" s="112"/>
      <c r="E389" s="112"/>
      <c r="F389" s="112"/>
      <c r="G389" s="113"/>
      <c r="H389" s="112"/>
      <c r="I389" s="112"/>
      <c r="J389" s="112"/>
      <c r="K389" s="3"/>
    </row>
    <row r="390" spans="2:11" ht="28.2" x14ac:dyDescent="0.5">
      <c r="B390" s="110"/>
      <c r="C390" s="111"/>
      <c r="D390" s="112"/>
      <c r="E390" s="112"/>
      <c r="F390" s="112"/>
      <c r="G390" s="113"/>
      <c r="H390" s="112"/>
      <c r="I390" s="112"/>
      <c r="J390" s="112"/>
      <c r="K390" s="3"/>
    </row>
    <row r="391" spans="2:11" ht="28.2" x14ac:dyDescent="0.5">
      <c r="B391" s="110"/>
      <c r="C391" s="111"/>
      <c r="D391" s="110"/>
      <c r="E391" s="110"/>
      <c r="F391" s="110"/>
      <c r="G391" s="113"/>
      <c r="H391" s="110"/>
      <c r="I391" s="110"/>
      <c r="J391" s="110"/>
      <c r="K391" s="3"/>
    </row>
    <row r="392" spans="2:11" ht="28.2" x14ac:dyDescent="0.5">
      <c r="B392" s="110"/>
      <c r="C392" s="111">
        <f t="shared" ref="C392:C395" si="226">D392+E392+F392</f>
        <v>0</v>
      </c>
      <c r="D392" s="110"/>
      <c r="E392" s="110"/>
      <c r="F392" s="110"/>
      <c r="G392" s="113">
        <f t="shared" si="225"/>
        <v>0</v>
      </c>
      <c r="H392" s="110"/>
      <c r="I392" s="110"/>
      <c r="J392" s="110"/>
      <c r="K392" s="3"/>
    </row>
    <row r="393" spans="2:11" ht="28.2" x14ac:dyDescent="0.5">
      <c r="B393" s="110"/>
      <c r="C393" s="111">
        <f t="shared" si="226"/>
        <v>0</v>
      </c>
      <c r="D393" s="110"/>
      <c r="E393" s="110"/>
      <c r="F393" s="110"/>
      <c r="G393" s="113">
        <f t="shared" si="225"/>
        <v>0</v>
      </c>
      <c r="H393" s="110"/>
      <c r="I393" s="110"/>
      <c r="J393" s="110"/>
      <c r="K393" s="3"/>
    </row>
    <row r="394" spans="2:11" ht="28.2" x14ac:dyDescent="0.5">
      <c r="B394" s="110"/>
      <c r="C394" s="111">
        <f t="shared" si="226"/>
        <v>0</v>
      </c>
      <c r="D394" s="110"/>
      <c r="E394" s="110"/>
      <c r="F394" s="110"/>
      <c r="G394" s="113">
        <f t="shared" si="225"/>
        <v>0</v>
      </c>
      <c r="H394" s="110"/>
      <c r="I394" s="110"/>
      <c r="J394" s="110"/>
      <c r="K394" s="3"/>
    </row>
    <row r="395" spans="2:11" ht="28.2" x14ac:dyDescent="0.5">
      <c r="B395" s="110"/>
      <c r="C395" s="111">
        <f t="shared" si="226"/>
        <v>0</v>
      </c>
      <c r="D395" s="110"/>
      <c r="E395" s="110"/>
      <c r="F395" s="110"/>
      <c r="G395" s="113">
        <f t="shared" si="225"/>
        <v>0</v>
      </c>
      <c r="H395" s="110"/>
      <c r="I395" s="110"/>
      <c r="J395" s="110"/>
      <c r="K395" s="3"/>
    </row>
    <row r="396" spans="2:11" ht="24.6" x14ac:dyDescent="0.4">
      <c r="B396" s="110"/>
      <c r="C396" s="110"/>
      <c r="D396" s="110"/>
      <c r="E396" s="110"/>
      <c r="F396" s="110"/>
      <c r="G396" s="110"/>
      <c r="H396" s="110"/>
      <c r="I396" s="110"/>
      <c r="J396" s="110"/>
      <c r="K396" s="3"/>
    </row>
    <row r="397" spans="2:11" ht="24.6" x14ac:dyDescent="0.4">
      <c r="B397" s="110"/>
      <c r="C397" s="110"/>
      <c r="D397" s="110"/>
      <c r="E397" s="110"/>
      <c r="F397" s="110"/>
      <c r="G397" s="110"/>
      <c r="H397" s="110"/>
      <c r="I397" s="110"/>
      <c r="J397" s="110"/>
      <c r="K397" s="3"/>
    </row>
    <row r="398" spans="2:11" ht="24.6" x14ac:dyDescent="0.4">
      <c r="B398" s="110"/>
      <c r="C398" s="110"/>
      <c r="D398" s="110"/>
      <c r="E398" s="110"/>
      <c r="F398" s="110"/>
      <c r="G398" s="110"/>
      <c r="H398" s="110"/>
      <c r="I398" s="110"/>
      <c r="J398" s="110"/>
      <c r="K398" s="3"/>
    </row>
    <row r="399" spans="2:11" ht="24.6" x14ac:dyDescent="0.4">
      <c r="B399" s="110"/>
      <c r="C399" s="110"/>
      <c r="D399" s="110"/>
      <c r="E399" s="110"/>
      <c r="F399" s="110"/>
      <c r="G399" s="110"/>
      <c r="H399" s="110"/>
      <c r="I399" s="110"/>
      <c r="J399" s="110"/>
      <c r="K399" s="3"/>
    </row>
    <row r="400" spans="2:11" ht="24.6" x14ac:dyDescent="0.4">
      <c r="B400" s="110"/>
      <c r="C400" s="110"/>
      <c r="D400" s="110"/>
      <c r="E400" s="110"/>
      <c r="F400" s="110"/>
      <c r="G400" s="110"/>
      <c r="H400" s="110"/>
      <c r="I400" s="110"/>
      <c r="J400" s="110"/>
      <c r="K400" s="3"/>
    </row>
    <row r="401" spans="2:10" ht="24.6" x14ac:dyDescent="0.4">
      <c r="B401" s="107"/>
      <c r="C401" s="107"/>
      <c r="D401" s="107"/>
      <c r="E401" s="107"/>
      <c r="F401" s="107"/>
      <c r="G401" s="107"/>
      <c r="H401" s="107"/>
      <c r="I401" s="107"/>
      <c r="J401" s="107"/>
    </row>
    <row r="402" spans="2:10" ht="24.6" x14ac:dyDescent="0.4">
      <c r="B402" s="107"/>
      <c r="C402" s="107"/>
      <c r="D402" s="107"/>
      <c r="E402" s="107"/>
      <c r="F402" s="107"/>
      <c r="G402" s="107"/>
      <c r="H402" s="107"/>
      <c r="I402" s="107"/>
      <c r="J402" s="107"/>
    </row>
    <row r="403" spans="2:10" ht="24.6" x14ac:dyDescent="0.4">
      <c r="B403" s="107"/>
      <c r="C403" s="107"/>
      <c r="D403" s="107"/>
      <c r="E403" s="107"/>
      <c r="F403" s="107"/>
      <c r="G403" s="107"/>
      <c r="H403" s="107"/>
      <c r="I403" s="107"/>
      <c r="J403" s="107"/>
    </row>
    <row r="404" spans="2:10" ht="24.6" x14ac:dyDescent="0.4">
      <c r="B404" s="107"/>
      <c r="C404" s="107"/>
      <c r="D404" s="107"/>
      <c r="E404" s="107"/>
      <c r="F404" s="107"/>
      <c r="G404" s="107"/>
      <c r="H404" s="107"/>
      <c r="I404" s="107"/>
      <c r="J404" s="107"/>
    </row>
    <row r="405" spans="2:10" ht="24.6" x14ac:dyDescent="0.4">
      <c r="B405" s="107"/>
      <c r="C405" s="107"/>
      <c r="D405" s="107"/>
      <c r="E405" s="107"/>
      <c r="F405" s="107"/>
      <c r="G405" s="107"/>
      <c r="H405" s="107"/>
      <c r="I405" s="107"/>
      <c r="J405" s="107"/>
    </row>
    <row r="406" spans="2:10" ht="24.6" x14ac:dyDescent="0.4">
      <c r="B406" s="107"/>
      <c r="C406" s="107"/>
      <c r="D406" s="107"/>
      <c r="E406" s="107"/>
      <c r="F406" s="107"/>
      <c r="G406" s="107"/>
      <c r="H406" s="107"/>
      <c r="I406" s="107"/>
      <c r="J406" s="107"/>
    </row>
  </sheetData>
  <mergeCells count="20">
    <mergeCell ref="A1:L1"/>
    <mergeCell ref="A2:L2"/>
    <mergeCell ref="A4:L4"/>
    <mergeCell ref="A5:A7"/>
    <mergeCell ref="B5:B7"/>
    <mergeCell ref="C5:F5"/>
    <mergeCell ref="G5:J5"/>
    <mergeCell ref="K5:K7"/>
    <mergeCell ref="L5:L7"/>
    <mergeCell ref="C6:C7"/>
    <mergeCell ref="A151:A152"/>
    <mergeCell ref="C368:C369"/>
    <mergeCell ref="D368:D369"/>
    <mergeCell ref="E368:E369"/>
    <mergeCell ref="F368:G368"/>
    <mergeCell ref="F375:G375"/>
    <mergeCell ref="D6:F6"/>
    <mergeCell ref="G6:G7"/>
    <mergeCell ref="H6:J6"/>
    <mergeCell ref="B125:B134"/>
  </mergeCells>
  <pageMargins left="0.23622047244094491" right="0.23622047244094491" top="0.74803149606299213" bottom="0.74803149606299213" header="0.31496062992125984" footer="0.31496062992125984"/>
  <pageSetup paperSize="9" scale="40" fitToHeight="0" orientation="landscape" r:id="rId1"/>
  <headerFooter alignWithMargins="0">
    <oddHeader>&amp;R&amp;"Arial Cyr,полужирный"&amp;18Страница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 2019г. (руб) </vt:lpstr>
      <vt:lpstr>за 2019г. (тыс.руб) </vt:lpstr>
      <vt:lpstr>'за 2019г. (руб) '!Заголовки_для_печати</vt:lpstr>
      <vt:lpstr>'за 2019г. (тыс.руб) '!Заголовки_для_печати</vt:lpstr>
      <vt:lpstr>'за 2019г. (руб) '!Область_печати</vt:lpstr>
      <vt:lpstr>'за 2019г. (тыс.руб) 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2020-01-14T11:16:55Z</cp:lastPrinted>
  <dcterms:created xsi:type="dcterms:W3CDTF">2007-01-23T06:19:47Z</dcterms:created>
  <dcterms:modified xsi:type="dcterms:W3CDTF">2020-01-14T13:13:08Z</dcterms:modified>
</cp:coreProperties>
</file>