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125" windowWidth="7515" windowHeight="5640"/>
  </bookViews>
  <sheets>
    <sheet name="на 01.08.2022г. (тыс.руб)" sheetId="294" r:id="rId1"/>
  </sheets>
  <definedNames>
    <definedName name="_xlnm.Print_Titles" localSheetId="0">'на 01.08.2022г. (тыс.руб)'!$5:$8</definedName>
    <definedName name="_xlnm.Print_Area" localSheetId="0">'на 01.08.2022г. (тыс.руб)'!$A$1:$K$84</definedName>
  </definedNames>
  <calcPr calcId="145621"/>
</workbook>
</file>

<file path=xl/calcChain.xml><?xml version="1.0" encoding="utf-8"?>
<calcChain xmlns="http://schemas.openxmlformats.org/spreadsheetml/2006/main">
  <c r="I41" i="294" l="1"/>
  <c r="J41" i="294"/>
  <c r="H41" i="294"/>
  <c r="E41" i="294"/>
  <c r="F41" i="294"/>
  <c r="D41" i="294"/>
  <c r="K55" i="294"/>
  <c r="G55" i="294"/>
  <c r="C55" i="294"/>
  <c r="I24" i="294"/>
  <c r="J24" i="294"/>
  <c r="H24" i="294"/>
  <c r="E24" i="294"/>
  <c r="F24" i="294"/>
  <c r="D24" i="294"/>
  <c r="G22" i="294"/>
  <c r="J13" i="294"/>
  <c r="I13" i="294"/>
  <c r="H13" i="294"/>
  <c r="E13" i="294"/>
  <c r="F13" i="294"/>
  <c r="D13" i="294"/>
  <c r="G11" i="294"/>
  <c r="C11" i="294"/>
  <c r="J10" i="294"/>
  <c r="J9" i="294" s="1"/>
  <c r="I10" i="294"/>
  <c r="I9" i="294" s="1"/>
  <c r="H10" i="294"/>
  <c r="H9" i="294" s="1"/>
  <c r="F10" i="294"/>
  <c r="F9" i="294" s="1"/>
  <c r="E10" i="294"/>
  <c r="E9" i="294" s="1"/>
  <c r="D10" i="294"/>
  <c r="D9" i="294" s="1"/>
  <c r="K11" i="294" l="1"/>
  <c r="G10" i="294"/>
  <c r="C10" i="294"/>
  <c r="G9" i="294"/>
  <c r="C9" i="294"/>
  <c r="K10" i="294" l="1"/>
  <c r="I27" i="294" l="1"/>
  <c r="J27" i="294"/>
  <c r="H27" i="294"/>
  <c r="I57" i="294" l="1"/>
  <c r="J57" i="294"/>
  <c r="H57" i="294"/>
  <c r="E57" i="294"/>
  <c r="F57" i="294"/>
  <c r="D57" i="294"/>
  <c r="J68" i="294"/>
  <c r="I68" i="294"/>
  <c r="H68" i="294"/>
  <c r="E68" i="294"/>
  <c r="F68" i="294"/>
  <c r="D68" i="294"/>
  <c r="G72" i="294"/>
  <c r="C72" i="294"/>
  <c r="E27" i="294"/>
  <c r="F27" i="294"/>
  <c r="D27" i="294"/>
  <c r="G32" i="294"/>
  <c r="C32" i="294"/>
  <c r="K32" i="294" l="1"/>
  <c r="G17" i="294"/>
  <c r="C17" i="294"/>
  <c r="K17" i="294" l="1"/>
  <c r="G77" i="294"/>
  <c r="C77" i="294"/>
  <c r="J76" i="294"/>
  <c r="J75" i="294" s="1"/>
  <c r="I76" i="294"/>
  <c r="I75" i="294" s="1"/>
  <c r="H76" i="294"/>
  <c r="H75" i="294" s="1"/>
  <c r="F76" i="294"/>
  <c r="F75" i="294" s="1"/>
  <c r="E76" i="294"/>
  <c r="E75" i="294" s="1"/>
  <c r="D76" i="294"/>
  <c r="D75" i="294" s="1"/>
  <c r="G71" i="294"/>
  <c r="G70" i="294"/>
  <c r="G69" i="294"/>
  <c r="G59" i="294"/>
  <c r="G60" i="294"/>
  <c r="G61" i="294"/>
  <c r="G62" i="294"/>
  <c r="G63" i="294"/>
  <c r="G64" i="294"/>
  <c r="G65" i="294"/>
  <c r="G66" i="294"/>
  <c r="C71" i="294"/>
  <c r="C70" i="294"/>
  <c r="C69" i="294"/>
  <c r="G75" i="294" l="1"/>
  <c r="G68" i="294"/>
  <c r="C75" i="294"/>
  <c r="C76" i="294"/>
  <c r="G76" i="294"/>
  <c r="K77" i="294"/>
  <c r="C68" i="294"/>
  <c r="K76" i="294" l="1"/>
  <c r="J33" i="294"/>
  <c r="I33" i="294"/>
  <c r="H33" i="294"/>
  <c r="E33" i="294"/>
  <c r="F33" i="294"/>
  <c r="D33" i="294"/>
  <c r="G40" i="294"/>
  <c r="C40" i="294"/>
  <c r="G30" i="294"/>
  <c r="G31" i="294"/>
  <c r="C30" i="294"/>
  <c r="C31" i="294"/>
  <c r="K31" i="294" l="1"/>
  <c r="K30" i="294"/>
  <c r="K40" i="294"/>
  <c r="C66" i="294" l="1"/>
  <c r="C65" i="294"/>
  <c r="C64" i="294"/>
  <c r="C63" i="294"/>
  <c r="C54" i="294"/>
  <c r="G48" i="294" l="1"/>
  <c r="C48" i="294"/>
  <c r="K48" i="294" l="1"/>
  <c r="C62" i="294" l="1"/>
  <c r="C61" i="294"/>
  <c r="G58" i="294"/>
  <c r="C58" i="294"/>
  <c r="G51" i="294"/>
  <c r="C51" i="294"/>
  <c r="G50" i="294"/>
  <c r="C50" i="294"/>
  <c r="G43" i="294"/>
  <c r="C43" i="294"/>
  <c r="G29" i="294"/>
  <c r="G28" i="294"/>
  <c r="G20" i="294"/>
  <c r="C20" i="294"/>
  <c r="G19" i="294"/>
  <c r="C19" i="294"/>
  <c r="K19" i="294" l="1"/>
  <c r="K43" i="294"/>
  <c r="K61" i="294"/>
  <c r="K51" i="294"/>
  <c r="G13" i="294"/>
  <c r="K62" i="294"/>
  <c r="K58" i="294"/>
  <c r="K50" i="294"/>
  <c r="K20" i="294"/>
  <c r="G36" i="294"/>
  <c r="C36" i="294"/>
  <c r="G23" i="294"/>
  <c r="C23" i="294"/>
  <c r="C22" i="294"/>
  <c r="K36" i="294" l="1"/>
  <c r="K22" i="294"/>
  <c r="K23" i="294"/>
  <c r="G74" i="294" l="1"/>
  <c r="C74" i="294"/>
  <c r="J73" i="294"/>
  <c r="J67" i="294" s="1"/>
  <c r="I73" i="294"/>
  <c r="I67" i="294" s="1"/>
  <c r="H73" i="294"/>
  <c r="H67" i="294" s="1"/>
  <c r="F73" i="294"/>
  <c r="F67" i="294" s="1"/>
  <c r="E73" i="294"/>
  <c r="E67" i="294" s="1"/>
  <c r="D73" i="294"/>
  <c r="D67" i="294" s="1"/>
  <c r="G53" i="294"/>
  <c r="C53" i="294"/>
  <c r="G52" i="294"/>
  <c r="C52" i="294"/>
  <c r="G49" i="294"/>
  <c r="C49" i="294"/>
  <c r="G47" i="294"/>
  <c r="C47" i="294"/>
  <c r="G46" i="294"/>
  <c r="C46" i="294"/>
  <c r="G45" i="294"/>
  <c r="C45" i="294"/>
  <c r="C29" i="294"/>
  <c r="K29" i="294" s="1"/>
  <c r="C28" i="294"/>
  <c r="K28" i="294" s="1"/>
  <c r="G67" i="294" l="1"/>
  <c r="K74" i="294"/>
  <c r="C73" i="294"/>
  <c r="C67" i="294" s="1"/>
  <c r="G73" i="294"/>
  <c r="K52" i="294"/>
  <c r="K45" i="294"/>
  <c r="G41" i="294"/>
  <c r="C27" i="294"/>
  <c r="K46" i="294"/>
  <c r="G27" i="294"/>
  <c r="K47" i="294"/>
  <c r="K49" i="294"/>
  <c r="K53" i="294"/>
  <c r="K73" i="294" l="1"/>
  <c r="K27" i="294"/>
  <c r="I26" i="294" l="1"/>
  <c r="J26" i="294"/>
  <c r="H26" i="294"/>
  <c r="E26" i="294"/>
  <c r="F26" i="294"/>
  <c r="D26" i="294"/>
  <c r="G25" i="294" l="1"/>
  <c r="C39" i="294" l="1"/>
  <c r="C38" i="294"/>
  <c r="G37" i="294"/>
  <c r="C37" i="294"/>
  <c r="C21" i="294"/>
  <c r="G21" i="294"/>
  <c r="K37" i="294" l="1"/>
  <c r="K21" i="294"/>
  <c r="G16" i="294"/>
  <c r="C16" i="294"/>
  <c r="K16" i="294" l="1"/>
  <c r="C60" i="294"/>
  <c r="C59" i="294"/>
  <c r="I56" i="294"/>
  <c r="F56" i="294"/>
  <c r="E56" i="294"/>
  <c r="G44" i="294"/>
  <c r="C44" i="294"/>
  <c r="G42" i="294"/>
  <c r="C42" i="294"/>
  <c r="G35" i="294"/>
  <c r="C35" i="294"/>
  <c r="G34" i="294"/>
  <c r="C34" i="294"/>
  <c r="C25" i="294"/>
  <c r="J12" i="294"/>
  <c r="I12" i="294"/>
  <c r="E12" i="294"/>
  <c r="E78" i="294" s="1"/>
  <c r="G18" i="294"/>
  <c r="C18" i="294"/>
  <c r="G15" i="294"/>
  <c r="C15" i="294"/>
  <c r="G14" i="294"/>
  <c r="C14" i="294"/>
  <c r="I78" i="294" l="1"/>
  <c r="K18" i="294"/>
  <c r="K60" i="294"/>
  <c r="J56" i="294"/>
  <c r="G39" i="294" s="1"/>
  <c r="K39" i="294" s="1"/>
  <c r="G57" i="294"/>
  <c r="G56" i="294" s="1"/>
  <c r="K34" i="294"/>
  <c r="K35" i="294"/>
  <c r="K42" i="294"/>
  <c r="K44" i="294"/>
  <c r="G24" i="294"/>
  <c r="C24" i="294"/>
  <c r="C41" i="294"/>
  <c r="C57" i="294"/>
  <c r="C56" i="294" s="1"/>
  <c r="F12" i="294"/>
  <c r="F78" i="294" s="1"/>
  <c r="C33" i="294"/>
  <c r="D56" i="294"/>
  <c r="H56" i="294"/>
  <c r="K59" i="294"/>
  <c r="K15" i="294"/>
  <c r="K25" i="294"/>
  <c r="K14" i="294"/>
  <c r="C13" i="294"/>
  <c r="D12" i="294"/>
  <c r="H12" i="294"/>
  <c r="H78" i="294" l="1"/>
  <c r="D78" i="294"/>
  <c r="J78" i="294"/>
  <c r="C26" i="294"/>
  <c r="G38" i="294"/>
  <c r="K38" i="294" s="1"/>
  <c r="K41" i="294"/>
  <c r="G33" i="294"/>
  <c r="G26" i="294" s="1"/>
  <c r="K56" i="294"/>
  <c r="K57" i="294"/>
  <c r="G12" i="294"/>
  <c r="K24" i="294"/>
  <c r="C12" i="294"/>
  <c r="C78" i="294" s="1"/>
  <c r="K13" i="294"/>
  <c r="G78" i="294" l="1"/>
  <c r="K12" i="294"/>
  <c r="K67" i="294"/>
  <c r="K33" i="294"/>
  <c r="K26" i="294" l="1"/>
  <c r="K78" i="294"/>
</calcChain>
</file>

<file path=xl/sharedStrings.xml><?xml version="1.0" encoding="utf-8"?>
<sst xmlns="http://schemas.openxmlformats.org/spreadsheetml/2006/main" count="140" uniqueCount="87">
  <si>
    <t>Другие вопросы в области национальной экономики</t>
  </si>
  <si>
    <t>Всего</t>
  </si>
  <si>
    <t>в том числе</t>
  </si>
  <si>
    <t>ФБ</t>
  </si>
  <si>
    <t>РБ</t>
  </si>
  <si>
    <t>ГБ</t>
  </si>
  <si>
    <t>НАЦИОНАЛЬНАЯ ЭКОНОМИКА - ВСЕГО</t>
  </si>
  <si>
    <t>ОБРАЗОВАНИЕ - ВСЕГО</t>
  </si>
  <si>
    <t>Наименование расходов</t>
  </si>
  <si>
    <t>Информация</t>
  </si>
  <si>
    <t>Главные распорядители и получатели средств бюджета</t>
  </si>
  <si>
    <t>Дорожное хозяйство (дорожные фонды)</t>
  </si>
  <si>
    <t>Общее образование</t>
  </si>
  <si>
    <t>У ЖКХ    ЭТи С</t>
  </si>
  <si>
    <t xml:space="preserve">% выполнения плана </t>
  </si>
  <si>
    <t>ЖИЛИЩНО - КОММУНАЛЬНОЕ ХОЗЯЙСТВО - ВСЕГО</t>
  </si>
  <si>
    <t>Коммунальное хозяйство</t>
  </si>
  <si>
    <t>ИТОГО ЗА ГОД ПО АДРЕСНОЙ                                         ИНВЕСТИЦИОННОЙ ПРОГРАММЕ</t>
  </si>
  <si>
    <t>(тыс.руб)</t>
  </si>
  <si>
    <t>Благоустройство</t>
  </si>
  <si>
    <t>ОХРАНА ОКРУЖАЮЩЕЙ СРЕДЫ</t>
  </si>
  <si>
    <t>Сбор, удаление отходов и очистка сточных вод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</si>
  <si>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(Создание комплекса обеспечивающей инфраструктуры туристско-рекреационного кластера "Чувашия - сердце Волги")</t>
  </si>
  <si>
    <t>Строительство снегоплавильной станции в городе Чебоксары</t>
  </si>
  <si>
    <t>Строительство общеобразовательной школы поз. 37 в мкр. 3 района "Садовый" г. Чебоксары Чувашской Республики</t>
  </si>
  <si>
    <t>Реконструкция автомобильной дороги по ул. Гражданская (от кольца по ул. Гражданская до ул. Социалистическая)</t>
  </si>
  <si>
    <t>Реконструкция автомобильной дороги по пр. И. Яковлева от Канашского шоссе до кольца пр. 9-ой Пятилетки г. Чебоксары. 4 этап.</t>
  </si>
  <si>
    <t>Строительство автомобильной дороги ул.1-ая Южная в г.Чебоксары</t>
  </si>
  <si>
    <t>Реконструкция Лапсарского проезда со строительством подъеза к д. 65 по Лапсарскому проезду в г. Чебоксары</t>
  </si>
  <si>
    <t>Жилищное хозяйство</t>
  </si>
  <si>
    <t>Строительство (приобретение) жилья для граждан по решению судов</t>
  </si>
  <si>
    <t>Строительство (приобретение) жилья для малоимущих граждан</t>
  </si>
  <si>
    <t>Строительство сетей наружного освещения в г. Чебоксары вдоль дома № 21 по ул. Энгельса к домам №№11,12,15,17,19 по ул. Николаева, включая дом № 22 по ул. Чапаева</t>
  </si>
  <si>
    <t>Строительство сетей наружного освещения на участке от д. № 136 А до д. № 130 В по ул. Тельмана</t>
  </si>
  <si>
    <t>Строительство наружного освещения на территории жилого дома по пр. 9-ой Пятилетки, 19/37</t>
  </si>
  <si>
    <t>Строительство ливневых очистных сооружений в районе Калининского микрорайона "Грязевская стрелка" г. Чебоксары в рамках реализации мероприятий по сокращению доли загрязненных сточных вод</t>
  </si>
  <si>
    <t>Строительство ливневых очистных сооружений в районе Марпосадского шоссе</t>
  </si>
  <si>
    <t>УАиГ</t>
  </si>
  <si>
    <t>У ЖКХ  ЭТиС</t>
  </si>
  <si>
    <t>У ЖКХ  ЭТиС,  УАиГ</t>
  </si>
  <si>
    <t>Строительство дороги N 2 в I очереди 7 микрорайона центральной части г. Чебоксары</t>
  </si>
  <si>
    <t>Реконструкция автомобильной дороги по Марпосадскому шоссе на участке от Хозяйственного проезда до кольцевой развязки на пересечении с Машиностроительным проездом г. Чебоксары (II этап)</t>
  </si>
  <si>
    <t>Строительство наружного освещения от дома №5 по ул. Кукшумская до дома №26 Б по ул. Хузангая и к дому №12 по пр. И. Яковлева, вдоль стадиона «Трактор»</t>
  </si>
  <si>
    <t>Строительство сетей наружного освещения в пос.Пролетарский</t>
  </si>
  <si>
    <t>Строительство сетей наружного освещения по ул.Крупская и ул.Кременского</t>
  </si>
  <si>
    <t>Строительство локальных очистных сооружений на водовыпуске в районе Октябрьского моста (№33)</t>
  </si>
  <si>
    <t>Строительство локальных очистных сооружений на водовыпуске в районе Ягодного пер. (№83)</t>
  </si>
  <si>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</si>
  <si>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t>Строительство наружного освещения в мкр.Соляное</t>
  </si>
  <si>
    <t>План на 2022 год</t>
  </si>
  <si>
    <t>Реконструкция моста по ул. Полевая</t>
  </si>
  <si>
    <t>Реконструкция моста по ул.Грибоедова</t>
  </si>
  <si>
    <t>Строительство дороги с пешеходным бульваром по ул. З. Яковлевой в III микрорайоне центральной части г. Чебоксары</t>
  </si>
  <si>
    <t>Строительство сетей ливневой канализации в I очереди  VII микрорайона центральной части города Чебоксары</t>
  </si>
  <si>
    <t>Строительство сетей водоснабжения в микрорайоне "Акварель", ограниченный жилыми домами по ул. Академика Королева, ул. Гражданская, ул. Дементьева в г. Чебоксары</t>
  </si>
  <si>
    <t>Строительство сетей ливневой канализации в микрорайоне «Олимп» по ул. З. Яковлевой, 58 г. Чебоксары</t>
  </si>
  <si>
    <t>Строительство сетей ливневой канализации в комплексе с очистными сооружениями в микрорайоне "Байконур"</t>
  </si>
  <si>
    <t>Строительство отводящего коллектора водовыпуска №75 с подключением в сооружение очистки дождевых стоков центральной части г.Чебоксары</t>
  </si>
  <si>
    <t>Строительство сетей наружного освещения дворовых территорий домов №№8,10,10А по ул. Гагарина</t>
  </si>
  <si>
    <t>Строительство сетей наружного освещения  по ул. Прирельсовая, по ул. 1-й, 2-й, 3-й Якимовский овраг</t>
  </si>
  <si>
    <t>Строительство сетей наружного освещения  по ул. Брусничная</t>
  </si>
  <si>
    <t>Строительство  наружного освещения по ул.Солнечная г. Чебоксары</t>
  </si>
  <si>
    <t>Строительство наружного освещения г. Чебоксары (Этап 8. Строительство наружного освещения в дер. Чандрово г. Чебоксары по ул. Совхозная, ул. Спортивная, ул.Междуреченская)</t>
  </si>
  <si>
    <t xml:space="preserve">Строительство объекта "Внеплощадочные инженерные сети и сооружения жилого района "Новый город" в г. Чебоксары. Коллектор дождевой канализации с очистными сооружениями № 2" </t>
  </si>
  <si>
    <t>Строительство очистных сооружений ливневых стоков на р. Трусиха в парке «Лакреевский лес» с подключением существующего коллектора</t>
  </si>
  <si>
    <t>Строительство локальных очистных сооружений на водовыпуске в районе Гагаринского моста (№44)</t>
  </si>
  <si>
    <t>Строительство локальных очистных сооружений на водовыпуске в районе пр.Машиностроителей  (№21)</t>
  </si>
  <si>
    <t>Строительство локальных очистных сооружений на водовыпуске в районе ул.Гладкова (№64)</t>
  </si>
  <si>
    <t>Строительство внутрипоселковых газораспределительных сетей в пос.Сосновка</t>
  </si>
  <si>
    <t xml:space="preserve"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эксплуатации, за счет средств, передаваемых из Фонда содействия реформированию жилищно-коммунального хозяйства </t>
  </si>
  <si>
    <t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</t>
  </si>
  <si>
    <t xml:space="preserve">   Дошкольное образование</t>
  </si>
  <si>
    <t>Строительство объекта "Детский сад на 110 мест в 14 мкр.в  НЮР г.Чебоксары"</t>
  </si>
  <si>
    <t>Строительство объекта "Дошкольное образовательное учреждение на 250 мест поз.27 в микрорайоне "Университетский-2" г. Чебоксары (II очередь)"</t>
  </si>
  <si>
    <t>Строительство объекта "Дошкольное образовательное учреждение на 240 мест мкр. "Благовещенский" г. Чебоксары</t>
  </si>
  <si>
    <t>Культура, кинематография</t>
  </si>
  <si>
    <t>Культура</t>
  </si>
  <si>
    <t>Строительство многофункционального центра культуры и досуга в Заволжье г. Чебоксары</t>
  </si>
  <si>
    <t>Строительство автомобильной дороги по ул. Пархоменко г. Чебоксары</t>
  </si>
  <si>
    <t>Строительство многоквартирного жилого дома по ул. Н.И. Ашмарина г. Чебоксары</t>
  </si>
  <si>
    <t>Строительство объекта "Дошкольное образовательное учреждение на 160 мест мкр. "Альгешево" г. Чебоксары</t>
  </si>
  <si>
    <t>об исполнении инвестиционной программы г.Чебоксары на 01.08.2022 года</t>
  </si>
  <si>
    <t>Кассовые расходы за январь - июль 2022 года</t>
  </si>
  <si>
    <t>ОБЩЕГОСУДАРСТВЕННЫЕ ВОПРОСЫ - ВСЕГО</t>
  </si>
  <si>
    <t>Другие общегосударственные вопросы</t>
  </si>
  <si>
    <t>Реконструкция 2-этажного здания под многофункциональный центр по ул. Эльгера, 18 в г. Чебоксары</t>
  </si>
  <si>
    <t>Строительство сетей наружного освещения  по ул. Эльменя в районе д.№13,15,17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</si>
</sst>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0"/>
      <name val="Arial Cyr"/>
      <charset val="204"/>
    </font>
    <font>
      <sz val="16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0"/>
      <name val="Arial Cyr"/>
      <charset val="204"/>
    </font>
    <font>
      <b/>
      <sz val="20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87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vertical="center" wrapText="1"/>
    </xf>
    <xf numFmtId="0" fontId="0" fillId="2" borderId="0" xfId="0" applyFill="1" applyBorder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6" fillId="2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164" fontId="5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5" fillId="2" borderId="0" xfId="0" applyFont="1" applyFill="1"/>
    <xf numFmtId="4" fontId="11" fillId="2" borderId="0" xfId="0" applyNumberFormat="1" applyFont="1" applyFill="1"/>
    <xf numFmtId="0" fontId="13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4" fontId="5" fillId="2" borderId="0" xfId="0" applyNumberFormat="1" applyFont="1" applyFill="1"/>
    <xf numFmtId="164" fontId="15" fillId="4" borderId="1" xfId="0" applyNumberFormat="1" applyFont="1" applyFill="1" applyBorder="1" applyAlignment="1">
      <alignment horizontal="right" vertical="center"/>
    </xf>
    <xf numFmtId="164" fontId="12" fillId="0" borderId="1" xfId="0" applyNumberFormat="1" applyFont="1" applyFill="1" applyBorder="1" applyAlignment="1">
      <alignment horizontal="right" vertical="center"/>
    </xf>
    <xf numFmtId="164" fontId="15" fillId="2" borderId="1" xfId="0" applyNumberFormat="1" applyFont="1" applyFill="1" applyBorder="1" applyAlignment="1">
      <alignment horizontal="right" vertical="center"/>
    </xf>
    <xf numFmtId="164" fontId="15" fillId="0" borderId="1" xfId="0" applyNumberFormat="1" applyFont="1" applyFill="1" applyBorder="1" applyAlignment="1">
      <alignment horizontal="right" vertical="center"/>
    </xf>
    <xf numFmtId="164" fontId="15" fillId="3" borderId="1" xfId="0" applyNumberFormat="1" applyFont="1" applyFill="1" applyBorder="1" applyAlignment="1">
      <alignment horizontal="right" vertical="center"/>
    </xf>
    <xf numFmtId="164" fontId="16" fillId="4" borderId="1" xfId="0" applyNumberFormat="1" applyFont="1" applyFill="1" applyBorder="1" applyAlignment="1">
      <alignment horizontal="right" vertical="center"/>
    </xf>
    <xf numFmtId="164" fontId="17" fillId="2" borderId="1" xfId="0" applyNumberFormat="1" applyFont="1" applyFill="1" applyBorder="1" applyAlignment="1">
      <alignment horizontal="right" vertical="center"/>
    </xf>
    <xf numFmtId="164" fontId="16" fillId="0" borderId="1" xfId="0" applyNumberFormat="1" applyFont="1" applyFill="1" applyBorder="1" applyAlignment="1">
      <alignment horizontal="right" vertical="center"/>
    </xf>
    <xf numFmtId="164" fontId="17" fillId="0" borderId="1" xfId="0" applyNumberFormat="1" applyFont="1" applyFill="1" applyBorder="1" applyAlignment="1">
      <alignment horizontal="right" vertical="center"/>
    </xf>
    <xf numFmtId="164" fontId="16" fillId="2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justify" vertical="top" wrapText="1"/>
    </xf>
    <xf numFmtId="0" fontId="10" fillId="4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applyNumberFormat="1" applyFont="1" applyFill="1" applyBorder="1" applyAlignment="1">
      <alignment horizontal="justify" vertical="top" wrapText="1"/>
    </xf>
    <xf numFmtId="49" fontId="11" fillId="0" borderId="1" xfId="0" applyNumberFormat="1" applyFont="1" applyFill="1" applyBorder="1" applyAlignment="1">
      <alignment horizontal="justify" vertical="top" wrapText="1"/>
    </xf>
    <xf numFmtId="0" fontId="14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right" vertical="center" wrapText="1"/>
    </xf>
    <xf numFmtId="164" fontId="6" fillId="2" borderId="0" xfId="0" applyNumberFormat="1" applyFont="1" applyFill="1"/>
    <xf numFmtId="2" fontId="4" fillId="0" borderId="1" xfId="1" applyNumberFormat="1" applyFont="1" applyFill="1" applyBorder="1" applyAlignment="1">
      <alignment horizontal="justify" vertical="center" wrapText="1"/>
    </xf>
    <xf numFmtId="0" fontId="11" fillId="0" borderId="1" xfId="1" applyFont="1" applyFill="1" applyBorder="1" applyAlignment="1">
      <alignment horizontal="justify" vertical="center" wrapText="1"/>
    </xf>
    <xf numFmtId="0" fontId="11" fillId="0" borderId="1" xfId="1" applyFont="1" applyFill="1" applyBorder="1" applyAlignment="1">
      <alignment horizontal="justify" vertical="top" wrapText="1"/>
    </xf>
    <xf numFmtId="0" fontId="11" fillId="0" borderId="1" xfId="1" applyNumberFormat="1" applyFont="1" applyFill="1" applyBorder="1" applyAlignment="1">
      <alignment horizontal="justify" vertical="top" wrapText="1"/>
    </xf>
    <xf numFmtId="0" fontId="19" fillId="0" borderId="1" xfId="1" applyFont="1" applyFill="1" applyBorder="1" applyAlignment="1">
      <alignment horizontal="justify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21" fillId="4" borderId="1" xfId="0" applyNumberFormat="1" applyFont="1" applyFill="1" applyBorder="1" applyAlignment="1">
      <alignment horizontal="center" vertical="top" wrapText="1"/>
    </xf>
    <xf numFmtId="0" fontId="21" fillId="0" borderId="1" xfId="0" applyNumberFormat="1" applyFont="1" applyFill="1" applyBorder="1" applyAlignment="1">
      <alignment horizontal="center" vertical="top" wrapText="1"/>
    </xf>
    <xf numFmtId="0" fontId="22" fillId="4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11" fillId="2" borderId="4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6"/>
  <sheetViews>
    <sheetView showZeros="0" tabSelected="1" topLeftCell="A34" zoomScale="55" zoomScaleNormal="55" zoomScaleSheetLayoutView="40" workbookViewId="0">
      <selection activeCell="F70" sqref="F70"/>
    </sheetView>
  </sheetViews>
  <sheetFormatPr defaultColWidth="9.28515625" defaultRowHeight="12.75" x14ac:dyDescent="0.2"/>
  <cols>
    <col min="1" max="1" width="76.5703125" style="1" customWidth="1"/>
    <col min="2" max="2" width="13.7109375" style="1" customWidth="1"/>
    <col min="3" max="3" width="30.28515625" style="1" customWidth="1"/>
    <col min="4" max="4" width="29.85546875" style="1" customWidth="1"/>
    <col min="5" max="5" width="27" style="1" customWidth="1"/>
    <col min="6" max="6" width="26.85546875" style="1" customWidth="1"/>
    <col min="7" max="7" width="30.85546875" style="1" customWidth="1"/>
    <col min="8" max="8" width="30.28515625" style="1" customWidth="1"/>
    <col min="9" max="9" width="27" style="1" customWidth="1"/>
    <col min="10" max="10" width="27.28515625" style="1" customWidth="1"/>
    <col min="11" max="11" width="11.5703125" style="1" customWidth="1"/>
    <col min="12" max="12" width="3.5703125" style="1" customWidth="1"/>
    <col min="13" max="13" width="4.5703125" style="1" customWidth="1"/>
    <col min="14" max="16384" width="9.28515625" style="1"/>
  </cols>
  <sheetData>
    <row r="1" spans="1:27" ht="24.6" customHeight="1" x14ac:dyDescent="0.2">
      <c r="A1" s="75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27" ht="37.5" customHeight="1" x14ac:dyDescent="0.2">
      <c r="A2" s="75" t="s">
        <v>81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27" ht="39.6" customHeight="1" x14ac:dyDescent="0.2">
      <c r="A3" s="32"/>
      <c r="B3" s="32"/>
      <c r="C3" s="32"/>
      <c r="D3" s="32"/>
      <c r="E3" s="32"/>
      <c r="F3" s="32"/>
      <c r="G3" s="33"/>
      <c r="H3" s="33"/>
      <c r="I3" s="33"/>
      <c r="J3" s="33"/>
      <c r="K3" s="8"/>
      <c r="L3" s="2"/>
      <c r="M3" s="2"/>
    </row>
    <row r="4" spans="1:27" ht="27" customHeight="1" x14ac:dyDescent="0.4">
      <c r="A4" s="76" t="s">
        <v>18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36" customHeight="1" x14ac:dyDescent="0.2">
      <c r="A5" s="77" t="s">
        <v>8</v>
      </c>
      <c r="B5" s="78" t="s">
        <v>10</v>
      </c>
      <c r="C5" s="70" t="s">
        <v>49</v>
      </c>
      <c r="D5" s="70"/>
      <c r="E5" s="70"/>
      <c r="F5" s="70"/>
      <c r="G5" s="81" t="s">
        <v>82</v>
      </c>
      <c r="H5" s="82"/>
      <c r="I5" s="82"/>
      <c r="J5" s="83"/>
      <c r="K5" s="84" t="s">
        <v>14</v>
      </c>
    </row>
    <row r="6" spans="1:27" ht="25.5" customHeight="1" x14ac:dyDescent="0.2">
      <c r="A6" s="77"/>
      <c r="B6" s="79"/>
      <c r="C6" s="70" t="s">
        <v>1</v>
      </c>
      <c r="D6" s="70" t="s">
        <v>2</v>
      </c>
      <c r="E6" s="70"/>
      <c r="F6" s="70"/>
      <c r="G6" s="70" t="s">
        <v>1</v>
      </c>
      <c r="H6" s="71" t="s">
        <v>2</v>
      </c>
      <c r="I6" s="72"/>
      <c r="J6" s="73"/>
      <c r="K6" s="85"/>
    </row>
    <row r="7" spans="1:27" ht="31.5" customHeight="1" x14ac:dyDescent="0.2">
      <c r="A7" s="77"/>
      <c r="B7" s="80"/>
      <c r="C7" s="70"/>
      <c r="D7" s="51" t="s">
        <v>3</v>
      </c>
      <c r="E7" s="51" t="s">
        <v>4</v>
      </c>
      <c r="F7" s="51" t="s">
        <v>5</v>
      </c>
      <c r="G7" s="70"/>
      <c r="H7" s="51" t="s">
        <v>3</v>
      </c>
      <c r="I7" s="51" t="s">
        <v>4</v>
      </c>
      <c r="J7" s="51" t="s">
        <v>5</v>
      </c>
      <c r="K7" s="86"/>
    </row>
    <row r="8" spans="1:27" ht="24" customHeight="1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</row>
    <row r="9" spans="1:27" ht="51" x14ac:dyDescent="0.2">
      <c r="A9" s="67" t="s">
        <v>83</v>
      </c>
      <c r="B9" s="49"/>
      <c r="C9" s="41">
        <f t="shared" ref="C9:C11" si="0">D9+E9+F9</f>
        <v>219</v>
      </c>
      <c r="D9" s="41">
        <f>D10</f>
        <v>0</v>
      </c>
      <c r="E9" s="41">
        <f t="shared" ref="E9:J10" si="1">E10</f>
        <v>0</v>
      </c>
      <c r="F9" s="41">
        <f t="shared" si="1"/>
        <v>219</v>
      </c>
      <c r="G9" s="41">
        <f t="shared" ref="G9:G11" si="2">H9+I9+J9</f>
        <v>0</v>
      </c>
      <c r="H9" s="41">
        <f t="shared" si="1"/>
        <v>0</v>
      </c>
      <c r="I9" s="41">
        <f t="shared" si="1"/>
        <v>0</v>
      </c>
      <c r="J9" s="41">
        <f t="shared" si="1"/>
        <v>0</v>
      </c>
      <c r="K9" s="36"/>
    </row>
    <row r="10" spans="1:27" ht="30" x14ac:dyDescent="0.2">
      <c r="A10" s="68" t="s">
        <v>84</v>
      </c>
      <c r="B10" s="9"/>
      <c r="C10" s="43">
        <f t="shared" si="0"/>
        <v>219</v>
      </c>
      <c r="D10" s="43">
        <f>D11</f>
        <v>0</v>
      </c>
      <c r="E10" s="43">
        <f t="shared" si="1"/>
        <v>0</v>
      </c>
      <c r="F10" s="43">
        <f t="shared" si="1"/>
        <v>219</v>
      </c>
      <c r="G10" s="43">
        <f t="shared" si="2"/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38">
        <f>G10/C10*100</f>
        <v>0</v>
      </c>
    </row>
    <row r="11" spans="1:27" ht="78.75" x14ac:dyDescent="0.2">
      <c r="A11" s="69" t="s">
        <v>85</v>
      </c>
      <c r="B11" s="24" t="s">
        <v>37</v>
      </c>
      <c r="C11" s="44">
        <f t="shared" si="0"/>
        <v>219</v>
      </c>
      <c r="D11" s="44"/>
      <c r="E11" s="44"/>
      <c r="F11" s="44">
        <v>219</v>
      </c>
      <c r="G11" s="44">
        <f t="shared" si="2"/>
        <v>0</v>
      </c>
      <c r="H11" s="44"/>
      <c r="I11" s="44"/>
      <c r="J11" s="44"/>
      <c r="K11" s="37">
        <f>G11/C11*100</f>
        <v>0</v>
      </c>
    </row>
    <row r="12" spans="1:27" ht="36" customHeight="1" x14ac:dyDescent="0.2">
      <c r="A12" s="14" t="s">
        <v>6</v>
      </c>
      <c r="B12" s="19"/>
      <c r="C12" s="41">
        <f t="shared" ref="C12:J12" si="3">C13+C24</f>
        <v>1390702.9149000002</v>
      </c>
      <c r="D12" s="41">
        <f t="shared" si="3"/>
        <v>595626.18082999997</v>
      </c>
      <c r="E12" s="41">
        <f t="shared" si="3"/>
        <v>604932.03832000005</v>
      </c>
      <c r="F12" s="41">
        <f t="shared" si="3"/>
        <v>190144.69575000001</v>
      </c>
      <c r="G12" s="41">
        <f t="shared" si="3"/>
        <v>782102.63844000001</v>
      </c>
      <c r="H12" s="41">
        <f t="shared" si="3"/>
        <v>236117.8199</v>
      </c>
      <c r="I12" s="41">
        <f t="shared" si="3"/>
        <v>422849.57024000003</v>
      </c>
      <c r="J12" s="41">
        <f t="shared" si="3"/>
        <v>123135.24829999999</v>
      </c>
      <c r="K12" s="40">
        <f t="shared" ref="K12:K25" si="4">G12/C12*100</f>
        <v>56.237937668825403</v>
      </c>
    </row>
    <row r="13" spans="1:27" ht="40.15" customHeight="1" x14ac:dyDescent="0.2">
      <c r="A13" s="15" t="s">
        <v>11</v>
      </c>
      <c r="B13" s="20"/>
      <c r="C13" s="45">
        <f>D13+E13+F13</f>
        <v>858162.50000000012</v>
      </c>
      <c r="D13" s="45">
        <f>D14+D15+D16+D17+D18+D19+D20+D21+D22+D23</f>
        <v>96822.700000000012</v>
      </c>
      <c r="E13" s="45">
        <f t="shared" ref="E13:F13" si="5">E14+E15+E16+E17+E18+E19+E20+E21+E22+E23</f>
        <v>579460.9</v>
      </c>
      <c r="F13" s="45">
        <f t="shared" si="5"/>
        <v>181878.90000000002</v>
      </c>
      <c r="G13" s="45">
        <f>H13+I13+J13</f>
        <v>539539.18631000002</v>
      </c>
      <c r="H13" s="45">
        <f t="shared" ref="H13:J13" si="6">H14+H15+H16+H17+H18+H19+H20+H21+H22+H23</f>
        <v>8112.3899000000001</v>
      </c>
      <c r="I13" s="45">
        <f t="shared" si="6"/>
        <v>411206.69641000003</v>
      </c>
      <c r="J13" s="45">
        <f t="shared" si="6"/>
        <v>120220.09999999999</v>
      </c>
      <c r="K13" s="39">
        <f t="shared" si="4"/>
        <v>62.871447576653594</v>
      </c>
    </row>
    <row r="14" spans="1:27" ht="69.75" x14ac:dyDescent="0.2">
      <c r="A14" s="59" t="s">
        <v>25</v>
      </c>
      <c r="B14" s="21" t="s">
        <v>38</v>
      </c>
      <c r="C14" s="44">
        <f t="shared" ref="C14:C25" si="7">D14+E14+F14</f>
        <v>589791.70000000007</v>
      </c>
      <c r="D14" s="44"/>
      <c r="E14" s="44">
        <v>464307.9</v>
      </c>
      <c r="F14" s="44">
        <v>125483.8</v>
      </c>
      <c r="G14" s="44">
        <f t="shared" ref="G14:G25" si="8">H14+I14+J14</f>
        <v>522946.5</v>
      </c>
      <c r="H14" s="44"/>
      <c r="I14" s="44">
        <v>409799.7</v>
      </c>
      <c r="J14" s="44">
        <v>113146.8</v>
      </c>
      <c r="K14" s="37">
        <f t="shared" si="4"/>
        <v>88.666303713667034</v>
      </c>
    </row>
    <row r="15" spans="1:27" ht="81" customHeight="1" x14ac:dyDescent="0.2">
      <c r="A15" s="60" t="s">
        <v>28</v>
      </c>
      <c r="B15" s="21" t="s">
        <v>38</v>
      </c>
      <c r="C15" s="44">
        <f t="shared" si="7"/>
        <v>89774.399999999994</v>
      </c>
      <c r="D15" s="44"/>
      <c r="E15" s="44">
        <v>67303</v>
      </c>
      <c r="F15" s="44">
        <v>22471.4</v>
      </c>
      <c r="G15" s="44">
        <f t="shared" si="8"/>
        <v>4211</v>
      </c>
      <c r="H15" s="44"/>
      <c r="I15" s="44"/>
      <c r="J15" s="44">
        <v>4211</v>
      </c>
      <c r="K15" s="37">
        <f t="shared" si="4"/>
        <v>4.6906467768094249</v>
      </c>
    </row>
    <row r="16" spans="1:27" ht="72.599999999999994" customHeight="1" x14ac:dyDescent="0.2">
      <c r="A16" s="52" t="s">
        <v>27</v>
      </c>
      <c r="B16" s="21" t="s">
        <v>38</v>
      </c>
      <c r="C16" s="44">
        <f t="shared" ref="C16" si="9">D16+E16+F16</f>
        <v>34073.800000000003</v>
      </c>
      <c r="D16" s="44"/>
      <c r="E16" s="44">
        <v>25000</v>
      </c>
      <c r="F16" s="44">
        <v>9073.7999999999993</v>
      </c>
      <c r="G16" s="44">
        <f t="shared" ref="G16" si="10">H16+I16+J16</f>
        <v>254.9</v>
      </c>
      <c r="H16" s="44"/>
      <c r="I16" s="44"/>
      <c r="J16" s="44">
        <v>254.9</v>
      </c>
      <c r="K16" s="37">
        <f t="shared" ref="K16:K19" si="11">G16/C16*100</f>
        <v>0.74808210413866372</v>
      </c>
    </row>
    <row r="17" spans="1:12" ht="52.5" x14ac:dyDescent="0.2">
      <c r="A17" s="52" t="s">
        <v>78</v>
      </c>
      <c r="B17" s="21" t="s">
        <v>38</v>
      </c>
      <c r="C17" s="44">
        <f t="shared" ref="C17" si="12">D17+E17+F17</f>
        <v>1747.6</v>
      </c>
      <c r="D17" s="42"/>
      <c r="E17" s="42"/>
      <c r="F17" s="42">
        <v>1747.6</v>
      </c>
      <c r="G17" s="44">
        <f t="shared" ref="G17" si="13">H17+I17+J17</f>
        <v>0</v>
      </c>
      <c r="H17" s="42"/>
      <c r="I17" s="42"/>
      <c r="J17" s="42"/>
      <c r="K17" s="37">
        <f t="shared" ref="K17" si="14">G17/C17*100</f>
        <v>0</v>
      </c>
    </row>
    <row r="18" spans="1:12" ht="69.75" x14ac:dyDescent="0.2">
      <c r="A18" s="13" t="s">
        <v>26</v>
      </c>
      <c r="B18" s="21" t="s">
        <v>38</v>
      </c>
      <c r="C18" s="44">
        <f t="shared" si="7"/>
        <v>1842.6</v>
      </c>
      <c r="D18" s="44"/>
      <c r="E18" s="44"/>
      <c r="F18" s="44">
        <v>1842.6</v>
      </c>
      <c r="G18" s="44">
        <f t="shared" si="8"/>
        <v>0</v>
      </c>
      <c r="H18" s="44"/>
      <c r="I18" s="44"/>
      <c r="J18" s="44"/>
      <c r="K18" s="37">
        <f t="shared" si="11"/>
        <v>0</v>
      </c>
    </row>
    <row r="19" spans="1:12" ht="116.25" x14ac:dyDescent="0.2">
      <c r="A19" s="13" t="s">
        <v>41</v>
      </c>
      <c r="B19" s="21" t="s">
        <v>38</v>
      </c>
      <c r="C19" s="44">
        <f t="shared" ref="C19:C20" si="15">D19+E19+F19</f>
        <v>6669.5</v>
      </c>
      <c r="D19" s="44"/>
      <c r="E19" s="44"/>
      <c r="F19" s="44">
        <v>6669.5</v>
      </c>
      <c r="G19" s="44">
        <f t="shared" ref="G19:G20" si="16">H19+I19+J19</f>
        <v>850.2</v>
      </c>
      <c r="H19" s="44"/>
      <c r="I19" s="44"/>
      <c r="J19" s="44">
        <v>850.2</v>
      </c>
      <c r="K19" s="37">
        <f t="shared" si="11"/>
        <v>12.747582277532048</v>
      </c>
    </row>
    <row r="20" spans="1:12" ht="46.5" x14ac:dyDescent="0.2">
      <c r="A20" s="60" t="s">
        <v>50</v>
      </c>
      <c r="B20" s="21" t="s">
        <v>38</v>
      </c>
      <c r="C20" s="44">
        <f t="shared" si="15"/>
        <v>3020</v>
      </c>
      <c r="D20" s="44"/>
      <c r="E20" s="44"/>
      <c r="F20" s="44">
        <v>3020</v>
      </c>
      <c r="G20" s="44">
        <f t="shared" si="16"/>
        <v>0</v>
      </c>
      <c r="H20" s="44"/>
      <c r="I20" s="44"/>
      <c r="J20" s="44"/>
      <c r="K20" s="37">
        <f t="shared" ref="K20" si="17">G20/C20*100</f>
        <v>0</v>
      </c>
    </row>
    <row r="21" spans="1:12" ht="66.599999999999994" customHeight="1" x14ac:dyDescent="0.3">
      <c r="A21" s="60" t="s">
        <v>51</v>
      </c>
      <c r="B21" s="21" t="s">
        <v>38</v>
      </c>
      <c r="C21" s="44">
        <f t="shared" ref="C21" si="18">D21+E21+F21</f>
        <v>3020</v>
      </c>
      <c r="D21" s="44"/>
      <c r="E21" s="44"/>
      <c r="F21" s="44">
        <v>3020</v>
      </c>
      <c r="G21" s="44">
        <f t="shared" ref="G21:G22" si="19">H21+I21+J21</f>
        <v>0</v>
      </c>
      <c r="H21" s="44"/>
      <c r="I21" s="44"/>
      <c r="J21" s="44"/>
      <c r="K21" s="37">
        <f t="shared" ref="K21" si="20">G21/C21*100</f>
        <v>0</v>
      </c>
      <c r="L21" s="12"/>
    </row>
    <row r="22" spans="1:12" ht="46.5" x14ac:dyDescent="0.2">
      <c r="A22" s="30" t="s">
        <v>40</v>
      </c>
      <c r="B22" s="24" t="s">
        <v>37</v>
      </c>
      <c r="C22" s="44">
        <f t="shared" ref="C22:C23" si="21">D22+E22+F22</f>
        <v>92054.6</v>
      </c>
      <c r="D22" s="44">
        <v>75750.600000000006</v>
      </c>
      <c r="E22" s="44">
        <v>13138</v>
      </c>
      <c r="F22" s="44">
        <v>3166</v>
      </c>
      <c r="G22" s="44">
        <f t="shared" si="19"/>
        <v>10403.186309999999</v>
      </c>
      <c r="H22" s="44">
        <v>8112.3899000000001</v>
      </c>
      <c r="I22" s="44">
        <v>1406.99641</v>
      </c>
      <c r="J22" s="44">
        <v>883.8</v>
      </c>
      <c r="K22" s="37">
        <f t="shared" ref="K22:K23" si="22">G22/C22*100</f>
        <v>11.301104246827425</v>
      </c>
    </row>
    <row r="23" spans="1:12" ht="105" x14ac:dyDescent="0.2">
      <c r="A23" s="60" t="s">
        <v>52</v>
      </c>
      <c r="B23" s="24" t="s">
        <v>37</v>
      </c>
      <c r="C23" s="44">
        <f t="shared" si="21"/>
        <v>36168.299999999996</v>
      </c>
      <c r="D23" s="44">
        <v>21072.1</v>
      </c>
      <c r="E23" s="44">
        <v>9712</v>
      </c>
      <c r="F23" s="44">
        <v>5384.2</v>
      </c>
      <c r="G23" s="44">
        <f t="shared" ref="G23" si="23">H23+I23+J23</f>
        <v>873.4</v>
      </c>
      <c r="H23" s="44"/>
      <c r="I23" s="44"/>
      <c r="J23" s="44">
        <v>873.4</v>
      </c>
      <c r="K23" s="37">
        <f t="shared" si="22"/>
        <v>2.4148218191067872</v>
      </c>
    </row>
    <row r="24" spans="1:12" ht="45" customHeight="1" x14ac:dyDescent="0.2">
      <c r="A24" s="16" t="s">
        <v>0</v>
      </c>
      <c r="B24" s="21"/>
      <c r="C24" s="43">
        <f t="shared" si="7"/>
        <v>532540.41490000009</v>
      </c>
      <c r="D24" s="43">
        <f>D25</f>
        <v>498803.48083000001</v>
      </c>
      <c r="E24" s="43">
        <f t="shared" ref="E24:F24" si="24">E25</f>
        <v>25471.138319999998</v>
      </c>
      <c r="F24" s="43">
        <f t="shared" si="24"/>
        <v>8265.7957499999993</v>
      </c>
      <c r="G24" s="43">
        <f t="shared" si="8"/>
        <v>242563.45212999999</v>
      </c>
      <c r="H24" s="43">
        <f>H25</f>
        <v>228005.43</v>
      </c>
      <c r="I24" s="43">
        <f t="shared" ref="I24:J24" si="25">I25</f>
        <v>11642.87383</v>
      </c>
      <c r="J24" s="43">
        <f t="shared" si="25"/>
        <v>2915.1482999999998</v>
      </c>
      <c r="K24" s="37">
        <f t="shared" si="4"/>
        <v>45.54836503358122</v>
      </c>
    </row>
    <row r="25" spans="1:12" ht="209.25" x14ac:dyDescent="0.2">
      <c r="A25" s="13" t="s">
        <v>22</v>
      </c>
      <c r="B25" s="24" t="s">
        <v>39</v>
      </c>
      <c r="C25" s="44">
        <f t="shared" si="7"/>
        <v>532540.41490000009</v>
      </c>
      <c r="D25" s="44">
        <v>498803.48083000001</v>
      </c>
      <c r="E25" s="44">
        <v>25471.138319999998</v>
      </c>
      <c r="F25" s="44">
        <v>8265.7957499999993</v>
      </c>
      <c r="G25" s="44">
        <f t="shared" si="8"/>
        <v>242563.45212999999</v>
      </c>
      <c r="H25" s="44">
        <v>228005.43</v>
      </c>
      <c r="I25" s="44">
        <v>11642.87383</v>
      </c>
      <c r="J25" s="44">
        <v>2915.1482999999998</v>
      </c>
      <c r="K25" s="37">
        <f t="shared" si="4"/>
        <v>45.54836503358122</v>
      </c>
    </row>
    <row r="26" spans="1:12" ht="60" customHeight="1" x14ac:dyDescent="0.2">
      <c r="A26" s="17" t="s">
        <v>15</v>
      </c>
      <c r="B26" s="22"/>
      <c r="C26" s="41">
        <f t="shared" ref="C26:J26" si="26">C27+C33+C41</f>
        <v>378092.23767999996</v>
      </c>
      <c r="D26" s="41">
        <f t="shared" si="26"/>
        <v>47447</v>
      </c>
      <c r="E26" s="41">
        <f t="shared" si="26"/>
        <v>240569.67895</v>
      </c>
      <c r="F26" s="41">
        <f t="shared" si="26"/>
        <v>90075.558730000004</v>
      </c>
      <c r="G26" s="41">
        <f t="shared" si="26"/>
        <v>202700.24</v>
      </c>
      <c r="H26" s="41">
        <f t="shared" si="26"/>
        <v>21525.5</v>
      </c>
      <c r="I26" s="41">
        <f t="shared" si="26"/>
        <v>154738.46775000001</v>
      </c>
      <c r="J26" s="41">
        <f t="shared" si="26"/>
        <v>26436.272250000002</v>
      </c>
      <c r="K26" s="40">
        <f>G26/C26*100</f>
        <v>53.61132014869775</v>
      </c>
    </row>
    <row r="27" spans="1:12" ht="30" x14ac:dyDescent="0.2">
      <c r="A27" s="16" t="s">
        <v>29</v>
      </c>
      <c r="B27" s="57"/>
      <c r="C27" s="43">
        <f>D27+E27+F27</f>
        <v>133154.31195</v>
      </c>
      <c r="D27" s="43">
        <f>D28+D29+D30+D31+D32</f>
        <v>0</v>
      </c>
      <c r="E27" s="43">
        <f t="shared" ref="E27:F27" si="27">E28+E29+E30+E31+E32</f>
        <v>109469.08695</v>
      </c>
      <c r="F27" s="43">
        <f t="shared" si="27"/>
        <v>23685.224999999999</v>
      </c>
      <c r="G27" s="43">
        <f>H27+I27+J27</f>
        <v>105841.74</v>
      </c>
      <c r="H27" s="43">
        <f>H28+H29+H30+H31+H32</f>
        <v>0</v>
      </c>
      <c r="I27" s="43">
        <f t="shared" ref="I27:J27" si="28">I28+I29+I30+I31+I32</f>
        <v>95853.067750000002</v>
      </c>
      <c r="J27" s="43">
        <f t="shared" si="28"/>
        <v>9988.6722499999996</v>
      </c>
      <c r="K27" s="39">
        <f t="shared" ref="K27:K31" si="29">G27/C27*100</f>
        <v>79.488030428743471</v>
      </c>
    </row>
    <row r="28" spans="1:12" ht="60" customHeight="1" x14ac:dyDescent="0.2">
      <c r="A28" s="13" t="s">
        <v>30</v>
      </c>
      <c r="B28" s="24" t="s">
        <v>37</v>
      </c>
      <c r="C28" s="44">
        <f>D28+E28+F28</f>
        <v>2000</v>
      </c>
      <c r="D28" s="44"/>
      <c r="E28" s="44"/>
      <c r="F28" s="44">
        <v>2000</v>
      </c>
      <c r="G28" s="44">
        <f t="shared" ref="G28:G31" si="30">H28+I28+J28</f>
        <v>0</v>
      </c>
      <c r="H28" s="44"/>
      <c r="I28" s="44"/>
      <c r="J28" s="44"/>
      <c r="K28" s="39">
        <f t="shared" si="29"/>
        <v>0</v>
      </c>
    </row>
    <row r="29" spans="1:12" ht="60" customHeight="1" x14ac:dyDescent="0.2">
      <c r="A29" s="13" t="s">
        <v>31</v>
      </c>
      <c r="B29" s="24" t="s">
        <v>37</v>
      </c>
      <c r="C29" s="44">
        <f>D29+E29+F29</f>
        <v>10000</v>
      </c>
      <c r="D29" s="44"/>
      <c r="E29" s="44"/>
      <c r="F29" s="44">
        <v>10000</v>
      </c>
      <c r="G29" s="44">
        <f t="shared" si="30"/>
        <v>0</v>
      </c>
      <c r="H29" s="44"/>
      <c r="I29" s="44"/>
      <c r="J29" s="44"/>
      <c r="K29" s="37">
        <f t="shared" si="29"/>
        <v>0</v>
      </c>
    </row>
    <row r="30" spans="1:12" ht="213" customHeight="1" x14ac:dyDescent="0.2">
      <c r="A30" s="52" t="s">
        <v>69</v>
      </c>
      <c r="B30" s="24" t="s">
        <v>37</v>
      </c>
      <c r="C30" s="44">
        <f t="shared" ref="C30:C31" si="31">D30+E30+F30</f>
        <v>78868.211639999994</v>
      </c>
      <c r="D30" s="44"/>
      <c r="E30" s="44">
        <v>78868.211639999994</v>
      </c>
      <c r="F30" s="44"/>
      <c r="G30" s="44">
        <f t="shared" si="30"/>
        <v>69058.40036</v>
      </c>
      <c r="H30" s="44"/>
      <c r="I30" s="44">
        <v>69058.40036</v>
      </c>
      <c r="J30" s="44"/>
      <c r="K30" s="37">
        <f t="shared" si="29"/>
        <v>87.561767819996177</v>
      </c>
    </row>
    <row r="31" spans="1:12" ht="132" customHeight="1" x14ac:dyDescent="0.2">
      <c r="A31" s="52" t="s">
        <v>70</v>
      </c>
      <c r="B31" s="24" t="s">
        <v>37</v>
      </c>
      <c r="C31" s="44">
        <f t="shared" si="31"/>
        <v>38251.100310000002</v>
      </c>
      <c r="D31" s="44"/>
      <c r="E31" s="44">
        <v>30600.875309999999</v>
      </c>
      <c r="F31" s="44">
        <v>7650.2250000000004</v>
      </c>
      <c r="G31" s="44">
        <f t="shared" si="30"/>
        <v>33493.339639999998</v>
      </c>
      <c r="H31" s="44"/>
      <c r="I31" s="44">
        <v>26794.667389999999</v>
      </c>
      <c r="J31" s="44">
        <v>6698.6722499999996</v>
      </c>
      <c r="K31" s="37">
        <f t="shared" si="29"/>
        <v>87.561767814673345</v>
      </c>
    </row>
    <row r="32" spans="1:12" ht="52.5" x14ac:dyDescent="0.2">
      <c r="A32" s="52" t="s">
        <v>79</v>
      </c>
      <c r="B32" s="24"/>
      <c r="C32" s="44">
        <f t="shared" ref="C32" si="32">D32+E32+F32</f>
        <v>4035</v>
      </c>
      <c r="D32" s="44"/>
      <c r="E32" s="44"/>
      <c r="F32" s="44">
        <v>4035</v>
      </c>
      <c r="G32" s="44">
        <f t="shared" ref="G32" si="33">H32+I32+J32</f>
        <v>3290</v>
      </c>
      <c r="H32" s="44"/>
      <c r="I32" s="44"/>
      <c r="J32" s="44">
        <v>3290</v>
      </c>
      <c r="K32" s="37">
        <f t="shared" ref="K32" si="34">G32/C32*100</f>
        <v>81.536555142503104</v>
      </c>
    </row>
    <row r="33" spans="1:11" ht="27.75" customHeight="1" x14ac:dyDescent="0.2">
      <c r="A33" s="15" t="s">
        <v>16</v>
      </c>
      <c r="B33" s="15"/>
      <c r="C33" s="43">
        <f t="shared" ref="C33:C44" si="35">D33+E33+F33</f>
        <v>232285.62573</v>
      </c>
      <c r="D33" s="43">
        <f>D34+D35+D36+D37+D38+D39+D40</f>
        <v>47447</v>
      </c>
      <c r="E33" s="43">
        <f t="shared" ref="E33:F33" si="36">E34+E35+E36+E37+E38+E39+E40</f>
        <v>131100.592</v>
      </c>
      <c r="F33" s="43">
        <f t="shared" si="36"/>
        <v>53738.033730000003</v>
      </c>
      <c r="G33" s="43">
        <f t="shared" ref="G33:G44" si="37">H33+I33+J33</f>
        <v>96249.099999999991</v>
      </c>
      <c r="H33" s="43">
        <f t="shared" ref="H33:J33" si="38">H34+H35+H36+H37+H38+H39+H40</f>
        <v>21525.5</v>
      </c>
      <c r="I33" s="43">
        <f t="shared" si="38"/>
        <v>58885.4</v>
      </c>
      <c r="J33" s="43">
        <f t="shared" si="38"/>
        <v>15838.199999999999</v>
      </c>
      <c r="K33" s="39">
        <f t="shared" ref="K33:K44" si="39">G33/C33*100</f>
        <v>41.435667703294001</v>
      </c>
    </row>
    <row r="34" spans="1:11" ht="119.45" customHeight="1" x14ac:dyDescent="0.2">
      <c r="A34" s="52" t="s">
        <v>47</v>
      </c>
      <c r="B34" s="24" t="s">
        <v>37</v>
      </c>
      <c r="C34" s="44">
        <f t="shared" si="35"/>
        <v>4006.5337300000001</v>
      </c>
      <c r="D34" s="44"/>
      <c r="E34" s="44"/>
      <c r="F34" s="44">
        <v>4006.5337300000001</v>
      </c>
      <c r="G34" s="44">
        <f t="shared" si="37"/>
        <v>0</v>
      </c>
      <c r="H34" s="44"/>
      <c r="I34" s="44"/>
      <c r="J34" s="44"/>
      <c r="K34" s="37">
        <f t="shared" si="39"/>
        <v>0</v>
      </c>
    </row>
    <row r="35" spans="1:11" ht="79.150000000000006" customHeight="1" x14ac:dyDescent="0.2">
      <c r="A35" s="30" t="s">
        <v>53</v>
      </c>
      <c r="B35" s="24" t="s">
        <v>37</v>
      </c>
      <c r="C35" s="44">
        <f t="shared" si="35"/>
        <v>23259.800000000003</v>
      </c>
      <c r="D35" s="44">
        <v>18687</v>
      </c>
      <c r="E35" s="44">
        <v>3050.4</v>
      </c>
      <c r="F35" s="44">
        <v>1522.4</v>
      </c>
      <c r="G35" s="44">
        <f t="shared" si="37"/>
        <v>11792.7</v>
      </c>
      <c r="H35" s="44">
        <v>9343.5</v>
      </c>
      <c r="I35" s="44">
        <v>1525.2</v>
      </c>
      <c r="J35" s="44">
        <v>924</v>
      </c>
      <c r="K35" s="37">
        <f t="shared" si="39"/>
        <v>50.699920033706228</v>
      </c>
    </row>
    <row r="36" spans="1:11" ht="131.25" x14ac:dyDescent="0.2">
      <c r="A36" s="53" t="s">
        <v>54</v>
      </c>
      <c r="B36" s="24" t="s">
        <v>37</v>
      </c>
      <c r="C36" s="44">
        <f t="shared" si="35"/>
        <v>29324.792000000001</v>
      </c>
      <c r="D36" s="44">
        <v>24364</v>
      </c>
      <c r="E36" s="44">
        <v>3385.7919999999999</v>
      </c>
      <c r="F36" s="44">
        <v>1575</v>
      </c>
      <c r="G36" s="44">
        <f t="shared" si="37"/>
        <v>14791.199999999999</v>
      </c>
      <c r="H36" s="44">
        <v>12182</v>
      </c>
      <c r="I36" s="44">
        <v>1692.9</v>
      </c>
      <c r="J36" s="44">
        <v>916.3</v>
      </c>
      <c r="K36" s="37">
        <f t="shared" si="39"/>
        <v>50.439232441955596</v>
      </c>
    </row>
    <row r="37" spans="1:11" ht="81" customHeight="1" x14ac:dyDescent="0.2">
      <c r="A37" s="53" t="s">
        <v>55</v>
      </c>
      <c r="B37" s="24" t="s">
        <v>37</v>
      </c>
      <c r="C37" s="44">
        <f t="shared" ref="C37:C40" si="40">D37+E37+F37</f>
        <v>5547.0999999999995</v>
      </c>
      <c r="D37" s="44">
        <v>4396</v>
      </c>
      <c r="E37" s="44">
        <v>829.9</v>
      </c>
      <c r="F37" s="44">
        <v>321.2</v>
      </c>
      <c r="G37" s="44">
        <f t="shared" ref="G37:G41" si="41">H37+I37+J37</f>
        <v>81.099999999999994</v>
      </c>
      <c r="H37" s="44"/>
      <c r="I37" s="44"/>
      <c r="J37" s="44">
        <v>81.099999999999994</v>
      </c>
      <c r="K37" s="37">
        <f t="shared" ref="K37:K40" si="42">G37/C37*100</f>
        <v>1.4620252023579887</v>
      </c>
    </row>
    <row r="38" spans="1:11" ht="94.15" customHeight="1" x14ac:dyDescent="0.2">
      <c r="A38" s="54" t="s">
        <v>56</v>
      </c>
      <c r="B38" s="24" t="s">
        <v>37</v>
      </c>
      <c r="C38" s="44">
        <f t="shared" si="40"/>
        <v>5000</v>
      </c>
      <c r="D38" s="44"/>
      <c r="E38" s="44"/>
      <c r="F38" s="44">
        <v>5000</v>
      </c>
      <c r="G38" s="44">
        <f t="shared" si="41"/>
        <v>0</v>
      </c>
      <c r="H38" s="44"/>
      <c r="I38" s="44"/>
      <c r="J38" s="44"/>
      <c r="K38" s="37">
        <f t="shared" si="42"/>
        <v>0</v>
      </c>
    </row>
    <row r="39" spans="1:11" ht="110.45" customHeight="1" x14ac:dyDescent="0.2">
      <c r="A39" s="54" t="s">
        <v>57</v>
      </c>
      <c r="B39" s="24" t="s">
        <v>37</v>
      </c>
      <c r="C39" s="44">
        <f t="shared" si="40"/>
        <v>3010</v>
      </c>
      <c r="D39" s="44"/>
      <c r="E39" s="44"/>
      <c r="F39" s="44">
        <v>3010</v>
      </c>
      <c r="G39" s="44">
        <f t="shared" si="41"/>
        <v>0</v>
      </c>
      <c r="H39" s="44"/>
      <c r="I39" s="44"/>
      <c r="J39" s="44"/>
      <c r="K39" s="37">
        <f t="shared" si="42"/>
        <v>0</v>
      </c>
    </row>
    <row r="40" spans="1:11" ht="58.9" customHeight="1" x14ac:dyDescent="0.2">
      <c r="A40" s="46" t="s">
        <v>68</v>
      </c>
      <c r="B40" s="24" t="s">
        <v>13</v>
      </c>
      <c r="C40" s="44">
        <f t="shared" si="40"/>
        <v>162137.4</v>
      </c>
      <c r="D40" s="44"/>
      <c r="E40" s="44">
        <v>123834.5</v>
      </c>
      <c r="F40" s="44">
        <v>38302.9</v>
      </c>
      <c r="G40" s="44">
        <f t="shared" si="41"/>
        <v>69584.100000000006</v>
      </c>
      <c r="H40" s="44"/>
      <c r="I40" s="44">
        <v>55667.3</v>
      </c>
      <c r="J40" s="44">
        <v>13916.8</v>
      </c>
      <c r="K40" s="37">
        <f t="shared" si="42"/>
        <v>42.916748387478776</v>
      </c>
    </row>
    <row r="41" spans="1:11" ht="39" customHeight="1" x14ac:dyDescent="0.2">
      <c r="A41" s="56" t="s">
        <v>19</v>
      </c>
      <c r="B41" s="24"/>
      <c r="C41" s="43">
        <f t="shared" si="35"/>
        <v>12652.3</v>
      </c>
      <c r="D41" s="43">
        <f>D42+D43+D44+D45+D46+D47+D48+D49+D50+D51+D52+D53+D54+D55</f>
        <v>0</v>
      </c>
      <c r="E41" s="43">
        <f t="shared" ref="E41:F41" si="43">E42+E43+E44+E45+E46+E47+E48+E49+E50+E51+E52+E53+E54+E55</f>
        <v>0</v>
      </c>
      <c r="F41" s="43">
        <f t="shared" si="43"/>
        <v>12652.3</v>
      </c>
      <c r="G41" s="43">
        <f t="shared" si="41"/>
        <v>609.4</v>
      </c>
      <c r="H41" s="43">
        <f>H42+H43+H44+H45+H46+H47+H48+H49+H50+H51+H52+H53+H54+H55</f>
        <v>0</v>
      </c>
      <c r="I41" s="43">
        <f t="shared" ref="I41:J41" si="44">I42+I43+I44+I45+I46+I47+I48+I49+I50+I51+I52+I53+I54+I55</f>
        <v>0</v>
      </c>
      <c r="J41" s="43">
        <f t="shared" si="44"/>
        <v>609.4</v>
      </c>
      <c r="K41" s="37">
        <f t="shared" si="39"/>
        <v>4.816515574243418</v>
      </c>
    </row>
    <row r="42" spans="1:11" ht="61.9" customHeight="1" x14ac:dyDescent="0.2">
      <c r="A42" s="46" t="s">
        <v>23</v>
      </c>
      <c r="B42" s="24" t="s">
        <v>13</v>
      </c>
      <c r="C42" s="44">
        <f t="shared" si="35"/>
        <v>5430</v>
      </c>
      <c r="D42" s="44"/>
      <c r="E42" s="44"/>
      <c r="F42" s="44">
        <v>5430</v>
      </c>
      <c r="G42" s="44">
        <f t="shared" si="37"/>
        <v>0</v>
      </c>
      <c r="H42" s="44"/>
      <c r="I42" s="44"/>
      <c r="J42" s="44"/>
      <c r="K42" s="37">
        <f t="shared" si="39"/>
        <v>0</v>
      </c>
    </row>
    <row r="43" spans="1:11" ht="131.25" x14ac:dyDescent="0.2">
      <c r="A43" s="53" t="s">
        <v>32</v>
      </c>
      <c r="B43" s="24" t="s">
        <v>13</v>
      </c>
      <c r="C43" s="44">
        <f t="shared" ref="C43" si="45">D43+E43+F43</f>
        <v>150</v>
      </c>
      <c r="D43" s="44"/>
      <c r="E43" s="44"/>
      <c r="F43" s="44">
        <v>150</v>
      </c>
      <c r="G43" s="44">
        <f t="shared" ref="G43" si="46">H43+I43+J43</f>
        <v>0</v>
      </c>
      <c r="H43" s="44"/>
      <c r="I43" s="44"/>
      <c r="J43" s="44"/>
      <c r="K43" s="37">
        <f t="shared" ref="K43" si="47">G43/C43*100</f>
        <v>0</v>
      </c>
    </row>
    <row r="44" spans="1:11" ht="69.75" x14ac:dyDescent="0.2">
      <c r="A44" s="46" t="s">
        <v>33</v>
      </c>
      <c r="B44" s="24" t="s">
        <v>13</v>
      </c>
      <c r="C44" s="44">
        <f t="shared" si="35"/>
        <v>564.20000000000005</v>
      </c>
      <c r="D44" s="44"/>
      <c r="E44" s="44"/>
      <c r="F44" s="44">
        <v>564.20000000000005</v>
      </c>
      <c r="G44" s="44">
        <f t="shared" si="37"/>
        <v>0</v>
      </c>
      <c r="H44" s="44"/>
      <c r="I44" s="44"/>
      <c r="J44" s="44"/>
      <c r="K44" s="37">
        <f t="shared" si="39"/>
        <v>0</v>
      </c>
    </row>
    <row r="45" spans="1:11" ht="69.75" x14ac:dyDescent="0.2">
      <c r="A45" s="46" t="s">
        <v>34</v>
      </c>
      <c r="B45" s="24" t="s">
        <v>13</v>
      </c>
      <c r="C45" s="44">
        <f t="shared" ref="C45:C54" si="48">D45+E45+F45</f>
        <v>100</v>
      </c>
      <c r="D45" s="44"/>
      <c r="E45" s="44"/>
      <c r="F45" s="44">
        <v>100</v>
      </c>
      <c r="G45" s="44">
        <f t="shared" ref="G45:G53" si="49">H45+I45+J45</f>
        <v>0</v>
      </c>
      <c r="H45" s="44"/>
      <c r="I45" s="44"/>
      <c r="J45" s="44"/>
      <c r="K45" s="37">
        <f t="shared" ref="K45:K53" si="50">G45/C45*100</f>
        <v>0</v>
      </c>
    </row>
    <row r="46" spans="1:11" ht="93" x14ac:dyDescent="0.2">
      <c r="A46" s="46" t="s">
        <v>42</v>
      </c>
      <c r="B46" s="24" t="s">
        <v>13</v>
      </c>
      <c r="C46" s="44">
        <f t="shared" si="48"/>
        <v>100</v>
      </c>
      <c r="D46" s="44"/>
      <c r="E46" s="44"/>
      <c r="F46" s="44">
        <v>100</v>
      </c>
      <c r="G46" s="44">
        <f t="shared" si="49"/>
        <v>0</v>
      </c>
      <c r="H46" s="44"/>
      <c r="I46" s="44"/>
      <c r="J46" s="44"/>
      <c r="K46" s="37">
        <f t="shared" si="50"/>
        <v>0</v>
      </c>
    </row>
    <row r="47" spans="1:11" ht="46.5" x14ac:dyDescent="0.2">
      <c r="A47" s="46" t="s">
        <v>48</v>
      </c>
      <c r="B47" s="24" t="s">
        <v>13</v>
      </c>
      <c r="C47" s="44">
        <f t="shared" si="48"/>
        <v>1050</v>
      </c>
      <c r="D47" s="44"/>
      <c r="E47" s="44"/>
      <c r="F47" s="44">
        <v>1050</v>
      </c>
      <c r="G47" s="44">
        <f t="shared" si="49"/>
        <v>609.4</v>
      </c>
      <c r="H47" s="44"/>
      <c r="I47" s="44"/>
      <c r="J47" s="44">
        <v>609.4</v>
      </c>
      <c r="K47" s="37">
        <f t="shared" si="50"/>
        <v>58.038095238095231</v>
      </c>
    </row>
    <row r="48" spans="1:11" ht="46.5" x14ac:dyDescent="0.2">
      <c r="A48" s="46" t="s">
        <v>43</v>
      </c>
      <c r="B48" s="24" t="s">
        <v>13</v>
      </c>
      <c r="C48" s="44">
        <f t="shared" ref="C48" si="51">D48+E48+F48</f>
        <v>100</v>
      </c>
      <c r="D48" s="44"/>
      <c r="E48" s="44"/>
      <c r="F48" s="44">
        <v>100</v>
      </c>
      <c r="G48" s="44">
        <f t="shared" ref="G48" si="52">H48+I48+J48</f>
        <v>0</v>
      </c>
      <c r="H48" s="44"/>
      <c r="I48" s="44"/>
      <c r="J48" s="44"/>
      <c r="K48" s="37">
        <f t="shared" ref="K48" si="53">G48/C48*100</f>
        <v>0</v>
      </c>
    </row>
    <row r="49" spans="1:11" ht="46.5" x14ac:dyDescent="0.2">
      <c r="A49" s="46" t="s">
        <v>44</v>
      </c>
      <c r="B49" s="24" t="s">
        <v>13</v>
      </c>
      <c r="C49" s="44">
        <f t="shared" si="48"/>
        <v>1876.1</v>
      </c>
      <c r="D49" s="44"/>
      <c r="E49" s="44"/>
      <c r="F49" s="44">
        <v>1876.1</v>
      </c>
      <c r="G49" s="44">
        <f t="shared" si="49"/>
        <v>0</v>
      </c>
      <c r="H49" s="44"/>
      <c r="I49" s="44"/>
      <c r="J49" s="44"/>
      <c r="K49" s="37">
        <f t="shared" si="50"/>
        <v>0</v>
      </c>
    </row>
    <row r="50" spans="1:11" ht="69.75" x14ac:dyDescent="0.2">
      <c r="A50" s="46" t="s">
        <v>58</v>
      </c>
      <c r="B50" s="24" t="s">
        <v>13</v>
      </c>
      <c r="C50" s="44">
        <f t="shared" ref="C50:C51" si="54">D50+E50+F50</f>
        <v>261.5</v>
      </c>
      <c r="D50" s="44"/>
      <c r="E50" s="44"/>
      <c r="F50" s="44">
        <v>261.5</v>
      </c>
      <c r="G50" s="44">
        <f t="shared" ref="G50:G51" si="55">H50+I50+J50</f>
        <v>0</v>
      </c>
      <c r="H50" s="44"/>
      <c r="I50" s="44"/>
      <c r="J50" s="44"/>
      <c r="K50" s="37">
        <f t="shared" ref="K50:K51" si="56">G50/C50*100</f>
        <v>0</v>
      </c>
    </row>
    <row r="51" spans="1:11" ht="69.75" x14ac:dyDescent="0.2">
      <c r="A51" s="46" t="s">
        <v>59</v>
      </c>
      <c r="B51" s="24" t="s">
        <v>13</v>
      </c>
      <c r="C51" s="44">
        <f t="shared" si="54"/>
        <v>511.5</v>
      </c>
      <c r="D51" s="44"/>
      <c r="E51" s="44"/>
      <c r="F51" s="44">
        <v>511.5</v>
      </c>
      <c r="G51" s="44">
        <f t="shared" si="55"/>
        <v>0</v>
      </c>
      <c r="H51" s="44"/>
      <c r="I51" s="44"/>
      <c r="J51" s="44"/>
      <c r="K51" s="37">
        <f t="shared" si="56"/>
        <v>0</v>
      </c>
    </row>
    <row r="52" spans="1:11" ht="46.5" x14ac:dyDescent="0.2">
      <c r="A52" s="46" t="s">
        <v>60</v>
      </c>
      <c r="B52" s="24" t="s">
        <v>13</v>
      </c>
      <c r="C52" s="44">
        <f t="shared" si="48"/>
        <v>261.5</v>
      </c>
      <c r="D52" s="44"/>
      <c r="E52" s="44"/>
      <c r="F52" s="44">
        <v>261.5</v>
      </c>
      <c r="G52" s="44">
        <f t="shared" si="49"/>
        <v>0</v>
      </c>
      <c r="H52" s="44"/>
      <c r="I52" s="44"/>
      <c r="J52" s="44"/>
      <c r="K52" s="37">
        <f t="shared" si="50"/>
        <v>0</v>
      </c>
    </row>
    <row r="53" spans="1:11" ht="46.5" x14ac:dyDescent="0.2">
      <c r="A53" s="46" t="s">
        <v>61</v>
      </c>
      <c r="B53" s="24" t="s">
        <v>13</v>
      </c>
      <c r="C53" s="44">
        <f t="shared" si="48"/>
        <v>1886</v>
      </c>
      <c r="D53" s="44"/>
      <c r="E53" s="44"/>
      <c r="F53" s="44">
        <v>1886</v>
      </c>
      <c r="G53" s="44">
        <f t="shared" si="49"/>
        <v>0</v>
      </c>
      <c r="H53" s="44"/>
      <c r="I53" s="44"/>
      <c r="J53" s="44"/>
      <c r="K53" s="37">
        <f t="shared" si="50"/>
        <v>0</v>
      </c>
    </row>
    <row r="54" spans="1:11" ht="116.25" x14ac:dyDescent="0.2">
      <c r="A54" s="46" t="s">
        <v>62</v>
      </c>
      <c r="B54" s="24" t="s">
        <v>13</v>
      </c>
      <c r="C54" s="44">
        <f t="shared" si="48"/>
        <v>150</v>
      </c>
      <c r="D54" s="44"/>
      <c r="E54" s="44"/>
      <c r="F54" s="44">
        <v>150</v>
      </c>
      <c r="G54" s="44"/>
      <c r="H54" s="44"/>
      <c r="I54" s="44"/>
      <c r="J54" s="44"/>
      <c r="K54" s="37"/>
    </row>
    <row r="55" spans="1:11" ht="46.5" x14ac:dyDescent="0.2">
      <c r="A55" s="46" t="s">
        <v>86</v>
      </c>
      <c r="B55" s="24" t="s">
        <v>13</v>
      </c>
      <c r="C55" s="44">
        <f t="shared" ref="C55" si="57">D55+E55+F55</f>
        <v>211.5</v>
      </c>
      <c r="D55" s="44"/>
      <c r="E55" s="44"/>
      <c r="F55" s="44">
        <v>211.5</v>
      </c>
      <c r="G55" s="44">
        <f t="shared" ref="G55" si="58">H55+I55+J55</f>
        <v>0</v>
      </c>
      <c r="H55" s="44"/>
      <c r="I55" s="44"/>
      <c r="J55" s="44"/>
      <c r="K55" s="37">
        <f t="shared" ref="K55" si="59">G55/C55*100</f>
        <v>0</v>
      </c>
    </row>
    <row r="56" spans="1:11" ht="34.9" customHeight="1" x14ac:dyDescent="0.2">
      <c r="A56" s="47" t="s">
        <v>20</v>
      </c>
      <c r="B56" s="49"/>
      <c r="C56" s="41">
        <f>C57</f>
        <v>223777.48141000001</v>
      </c>
      <c r="D56" s="41">
        <f t="shared" ref="D56:J56" si="60">D57</f>
        <v>189335.2</v>
      </c>
      <c r="E56" s="41">
        <f t="shared" si="60"/>
        <v>4649.9814100000003</v>
      </c>
      <c r="F56" s="41">
        <f t="shared" si="60"/>
        <v>29792.3</v>
      </c>
      <c r="G56" s="41">
        <f t="shared" si="60"/>
        <v>105473.47871000001</v>
      </c>
      <c r="H56" s="41">
        <f t="shared" si="60"/>
        <v>102997.37682</v>
      </c>
      <c r="I56" s="41">
        <f t="shared" si="60"/>
        <v>832.30188999999996</v>
      </c>
      <c r="J56" s="41">
        <f t="shared" si="60"/>
        <v>1643.8</v>
      </c>
      <c r="K56" s="36">
        <f t="shared" ref="K56:K62" si="61">G56/C56*100</f>
        <v>47.133195907569402</v>
      </c>
    </row>
    <row r="57" spans="1:11" ht="36.6" customHeight="1" x14ac:dyDescent="0.2">
      <c r="A57" s="48" t="s">
        <v>21</v>
      </c>
      <c r="B57" s="24"/>
      <c r="C57" s="43">
        <f t="shared" ref="C57:C60" si="62">D57+E57+F57</f>
        <v>223777.48141000001</v>
      </c>
      <c r="D57" s="43">
        <f>D58+D59+D60+D61+D62+D63+D64+D65+D66</f>
        <v>189335.2</v>
      </c>
      <c r="E57" s="43">
        <f t="shared" ref="E57:F57" si="63">E58+E59+E60+E61+E62+E63+E64+E65+E66</f>
        <v>4649.9814100000003</v>
      </c>
      <c r="F57" s="43">
        <f t="shared" si="63"/>
        <v>29792.3</v>
      </c>
      <c r="G57" s="43">
        <f>H57+I57+J57</f>
        <v>105473.47871000001</v>
      </c>
      <c r="H57" s="43">
        <f>H58+H59+H60+H61+H62+H63+H64+H65+H66</f>
        <v>102997.37682</v>
      </c>
      <c r="I57" s="43">
        <f t="shared" ref="I57:J57" si="64">I58+I59+I60+I61+I62+I63+I64+I65+I66</f>
        <v>832.30188999999996</v>
      </c>
      <c r="J57" s="43">
        <f t="shared" si="64"/>
        <v>1643.8</v>
      </c>
      <c r="K57" s="39">
        <f t="shared" si="61"/>
        <v>47.133195907569402</v>
      </c>
    </row>
    <row r="58" spans="1:11" ht="131.25" x14ac:dyDescent="0.2">
      <c r="A58" s="61" t="s">
        <v>63</v>
      </c>
      <c r="B58" s="24" t="s">
        <v>13</v>
      </c>
      <c r="C58" s="44">
        <f t="shared" ref="C58" si="65">D58+E58+F58</f>
        <v>196060.78141000003</v>
      </c>
      <c r="D58" s="44">
        <v>189335.2</v>
      </c>
      <c r="E58" s="44">
        <v>1529.9814100000001</v>
      </c>
      <c r="F58" s="44">
        <v>5195.6000000000004</v>
      </c>
      <c r="G58" s="44">
        <f t="shared" ref="G58:G66" si="66">H58+I58+J58</f>
        <v>105473.47871000001</v>
      </c>
      <c r="H58" s="44">
        <v>102997.37682</v>
      </c>
      <c r="I58" s="44">
        <v>832.30188999999996</v>
      </c>
      <c r="J58" s="44">
        <v>1643.8</v>
      </c>
      <c r="K58" s="37">
        <f t="shared" si="61"/>
        <v>53.796316607264302</v>
      </c>
    </row>
    <row r="59" spans="1:11" ht="116.25" x14ac:dyDescent="0.2">
      <c r="A59" s="34" t="s">
        <v>35</v>
      </c>
      <c r="B59" s="24" t="s">
        <v>13</v>
      </c>
      <c r="C59" s="44">
        <f t="shared" si="62"/>
        <v>9093</v>
      </c>
      <c r="D59" s="44"/>
      <c r="E59" s="44"/>
      <c r="F59" s="44">
        <v>9093</v>
      </c>
      <c r="G59" s="44">
        <f t="shared" si="66"/>
        <v>0</v>
      </c>
      <c r="H59" s="44"/>
      <c r="I59" s="44"/>
      <c r="J59" s="44"/>
      <c r="K59" s="37">
        <f t="shared" si="61"/>
        <v>0</v>
      </c>
    </row>
    <row r="60" spans="1:11" ht="46.5" x14ac:dyDescent="0.2">
      <c r="A60" s="34" t="s">
        <v>36</v>
      </c>
      <c r="B60" s="24" t="s">
        <v>13</v>
      </c>
      <c r="C60" s="44">
        <f t="shared" si="62"/>
        <v>3910</v>
      </c>
      <c r="D60" s="44"/>
      <c r="E60" s="44">
        <v>3120</v>
      </c>
      <c r="F60" s="44">
        <v>790</v>
      </c>
      <c r="G60" s="44">
        <f t="shared" si="66"/>
        <v>0</v>
      </c>
      <c r="H60" s="44"/>
      <c r="I60" s="44"/>
      <c r="J60" s="44"/>
      <c r="K60" s="37">
        <f t="shared" si="61"/>
        <v>0</v>
      </c>
    </row>
    <row r="61" spans="1:11" ht="105" x14ac:dyDescent="0.2">
      <c r="A61" s="62" t="s">
        <v>64</v>
      </c>
      <c r="B61" s="24" t="s">
        <v>13</v>
      </c>
      <c r="C61" s="44">
        <f t="shared" ref="C61:C66" si="67">D61+E61+F61</f>
        <v>3670</v>
      </c>
      <c r="D61" s="44"/>
      <c r="E61" s="44"/>
      <c r="F61" s="44">
        <v>3670</v>
      </c>
      <c r="G61" s="44">
        <f t="shared" si="66"/>
        <v>0</v>
      </c>
      <c r="H61" s="44"/>
      <c r="I61" s="44"/>
      <c r="J61" s="44"/>
      <c r="K61" s="37">
        <f t="shared" si="61"/>
        <v>0</v>
      </c>
    </row>
    <row r="62" spans="1:11" ht="78.75" x14ac:dyDescent="0.2">
      <c r="A62" s="63" t="s">
        <v>65</v>
      </c>
      <c r="B62" s="24" t="s">
        <v>13</v>
      </c>
      <c r="C62" s="44">
        <f t="shared" si="67"/>
        <v>2020</v>
      </c>
      <c r="D62" s="44"/>
      <c r="E62" s="44"/>
      <c r="F62" s="44">
        <v>2020</v>
      </c>
      <c r="G62" s="44">
        <f t="shared" si="66"/>
        <v>0</v>
      </c>
      <c r="H62" s="44"/>
      <c r="I62" s="44"/>
      <c r="J62" s="44"/>
      <c r="K62" s="37">
        <f t="shared" si="61"/>
        <v>0</v>
      </c>
    </row>
    <row r="63" spans="1:11" ht="78.75" x14ac:dyDescent="0.2">
      <c r="A63" s="63" t="s">
        <v>45</v>
      </c>
      <c r="B63" s="24" t="s">
        <v>13</v>
      </c>
      <c r="C63" s="44">
        <f t="shared" si="67"/>
        <v>2148.8000000000002</v>
      </c>
      <c r="D63" s="44"/>
      <c r="E63" s="44"/>
      <c r="F63" s="44">
        <v>2148.8000000000002</v>
      </c>
      <c r="G63" s="44">
        <f t="shared" si="66"/>
        <v>0</v>
      </c>
      <c r="H63" s="44"/>
      <c r="I63" s="44"/>
      <c r="J63" s="44"/>
      <c r="K63" s="37"/>
    </row>
    <row r="64" spans="1:11" ht="78.75" x14ac:dyDescent="0.2">
      <c r="A64" s="63" t="s">
        <v>46</v>
      </c>
      <c r="B64" s="24" t="s">
        <v>13</v>
      </c>
      <c r="C64" s="44">
        <f t="shared" si="67"/>
        <v>2114.9</v>
      </c>
      <c r="D64" s="44"/>
      <c r="E64" s="44"/>
      <c r="F64" s="44">
        <v>2114.9</v>
      </c>
      <c r="G64" s="44">
        <f t="shared" si="66"/>
        <v>0</v>
      </c>
      <c r="H64" s="44"/>
      <c r="I64" s="44"/>
      <c r="J64" s="44"/>
      <c r="K64" s="37"/>
    </row>
    <row r="65" spans="1:11" ht="78.75" x14ac:dyDescent="0.2">
      <c r="A65" s="63" t="s">
        <v>66</v>
      </c>
      <c r="B65" s="24" t="s">
        <v>13</v>
      </c>
      <c r="C65" s="44">
        <f t="shared" si="67"/>
        <v>2250</v>
      </c>
      <c r="D65" s="44"/>
      <c r="E65" s="44"/>
      <c r="F65" s="44">
        <v>2250</v>
      </c>
      <c r="G65" s="44">
        <f t="shared" si="66"/>
        <v>0</v>
      </c>
      <c r="H65" s="44"/>
      <c r="I65" s="44"/>
      <c r="J65" s="44"/>
      <c r="K65" s="37"/>
    </row>
    <row r="66" spans="1:11" ht="78.75" x14ac:dyDescent="0.2">
      <c r="A66" s="63" t="s">
        <v>67</v>
      </c>
      <c r="B66" s="24" t="s">
        <v>13</v>
      </c>
      <c r="C66" s="44">
        <f t="shared" si="67"/>
        <v>2510</v>
      </c>
      <c r="D66" s="44"/>
      <c r="E66" s="44"/>
      <c r="F66" s="44">
        <v>2510</v>
      </c>
      <c r="G66" s="44">
        <f t="shared" si="66"/>
        <v>0</v>
      </c>
      <c r="H66" s="44"/>
      <c r="I66" s="44"/>
      <c r="J66" s="44"/>
      <c r="K66" s="37"/>
    </row>
    <row r="67" spans="1:11" ht="32.25" customHeight="1" x14ac:dyDescent="0.2">
      <c r="A67" s="14" t="s">
        <v>7</v>
      </c>
      <c r="B67" s="23"/>
      <c r="C67" s="41">
        <f>C68+C73</f>
        <v>1135894.4763200001</v>
      </c>
      <c r="D67" s="41">
        <f>D68+D73</f>
        <v>886207.3</v>
      </c>
      <c r="E67" s="41">
        <f t="shared" ref="E67:F67" si="68">E68+E73</f>
        <v>146773.87632000001</v>
      </c>
      <c r="F67" s="41">
        <f t="shared" si="68"/>
        <v>102913.3</v>
      </c>
      <c r="G67" s="41">
        <f>H67+I67+J67</f>
        <v>319922.27937</v>
      </c>
      <c r="H67" s="41">
        <f>H68+H73</f>
        <v>263888.47852</v>
      </c>
      <c r="I67" s="41">
        <f t="shared" ref="I67:J67" si="69">I68+I73</f>
        <v>40771.556320000003</v>
      </c>
      <c r="J67" s="41">
        <f t="shared" si="69"/>
        <v>15262.244530000002</v>
      </c>
      <c r="K67" s="36">
        <f>G67/C67*100</f>
        <v>28.164788722845469</v>
      </c>
    </row>
    <row r="68" spans="1:11" ht="32.25" customHeight="1" x14ac:dyDescent="0.2">
      <c r="A68" s="15" t="s">
        <v>71</v>
      </c>
      <c r="B68" s="64"/>
      <c r="C68" s="43">
        <f t="shared" ref="C68:C71" si="70">D68+E68+F68</f>
        <v>194244.74187</v>
      </c>
      <c r="D68" s="43">
        <f>D69+D70+D71+D72</f>
        <v>84801.9</v>
      </c>
      <c r="E68" s="43">
        <f t="shared" ref="E68:F68" si="71">E69+E70+E71+E72</f>
        <v>60297.841870000004</v>
      </c>
      <c r="F68" s="43">
        <f t="shared" si="71"/>
        <v>49145</v>
      </c>
      <c r="G68" s="43">
        <f t="shared" ref="G68" si="72">G69+G70+G71</f>
        <v>95297.238079999996</v>
      </c>
      <c r="H68" s="43">
        <f t="shared" ref="H68:J68" si="73">H69+H70+H71+H72</f>
        <v>45473.41156</v>
      </c>
      <c r="I68" s="43">
        <f t="shared" si="73"/>
        <v>39006.586080000001</v>
      </c>
      <c r="J68" s="43">
        <f t="shared" si="73"/>
        <v>10821.001730000002</v>
      </c>
      <c r="K68" s="39"/>
    </row>
    <row r="69" spans="1:11" ht="52.5" x14ac:dyDescent="0.2">
      <c r="A69" s="53" t="s">
        <v>72</v>
      </c>
      <c r="B69" s="24" t="s">
        <v>37</v>
      </c>
      <c r="C69" s="44">
        <f t="shared" si="70"/>
        <v>21482.97479</v>
      </c>
      <c r="D69" s="44">
        <v>7927.3</v>
      </c>
      <c r="E69" s="44">
        <v>11026.97479</v>
      </c>
      <c r="F69" s="44">
        <v>2528.6999999999998</v>
      </c>
      <c r="G69" s="44">
        <f t="shared" ref="G69:G71" si="74">H69+I69+J69</f>
        <v>9854.7265200000002</v>
      </c>
      <c r="H69" s="44"/>
      <c r="I69" s="44">
        <v>7326.08608</v>
      </c>
      <c r="J69" s="44">
        <v>2528.6404400000001</v>
      </c>
      <c r="K69" s="37"/>
    </row>
    <row r="70" spans="1:11" ht="105" x14ac:dyDescent="0.2">
      <c r="A70" s="53" t="s">
        <v>73</v>
      </c>
      <c r="B70" s="24" t="s">
        <v>37</v>
      </c>
      <c r="C70" s="44">
        <f t="shared" si="70"/>
        <v>85970.267080000005</v>
      </c>
      <c r="D70" s="44">
        <v>61122.9</v>
      </c>
      <c r="E70" s="44">
        <v>3410.86708</v>
      </c>
      <c r="F70" s="44">
        <v>21436.5</v>
      </c>
      <c r="G70" s="44">
        <f t="shared" si="74"/>
        <v>35971.5</v>
      </c>
      <c r="H70" s="44">
        <v>31774.2</v>
      </c>
      <c r="I70" s="44">
        <v>3261.5</v>
      </c>
      <c r="J70" s="44">
        <v>935.8</v>
      </c>
      <c r="K70" s="37"/>
    </row>
    <row r="71" spans="1:11" ht="78.75" x14ac:dyDescent="0.2">
      <c r="A71" s="53" t="s">
        <v>74</v>
      </c>
      <c r="B71" s="24" t="s">
        <v>37</v>
      </c>
      <c r="C71" s="44">
        <f t="shared" si="70"/>
        <v>86787.7</v>
      </c>
      <c r="D71" s="44">
        <v>15751.7</v>
      </c>
      <c r="E71" s="44">
        <v>45860</v>
      </c>
      <c r="F71" s="44">
        <v>25176</v>
      </c>
      <c r="G71" s="44">
        <f t="shared" si="74"/>
        <v>49471.011559999999</v>
      </c>
      <c r="H71" s="44">
        <v>13699.21156</v>
      </c>
      <c r="I71" s="44">
        <v>28419</v>
      </c>
      <c r="J71" s="44">
        <v>7352.8</v>
      </c>
      <c r="K71" s="37"/>
    </row>
    <row r="72" spans="1:11" ht="78.75" x14ac:dyDescent="0.2">
      <c r="A72" s="53" t="s">
        <v>80</v>
      </c>
      <c r="B72" s="24" t="s">
        <v>37</v>
      </c>
      <c r="C72" s="44">
        <f t="shared" ref="C72" si="75">D72+E72+F72</f>
        <v>3.8</v>
      </c>
      <c r="D72" s="44"/>
      <c r="E72" s="44"/>
      <c r="F72" s="44">
        <v>3.8</v>
      </c>
      <c r="G72" s="44">
        <f t="shared" ref="G72" si="76">H72+I72+J72</f>
        <v>3.7612899999999998</v>
      </c>
      <c r="H72" s="44"/>
      <c r="I72" s="44"/>
      <c r="J72" s="44">
        <v>3.7612899999999998</v>
      </c>
      <c r="K72" s="37"/>
    </row>
    <row r="73" spans="1:11" ht="30" x14ac:dyDescent="0.2">
      <c r="A73" s="18" t="s">
        <v>12</v>
      </c>
      <c r="B73" s="31"/>
      <c r="C73" s="43">
        <f t="shared" ref="C73:C75" si="77">D73+E73+F73</f>
        <v>941649.73445000011</v>
      </c>
      <c r="D73" s="43">
        <f>D74</f>
        <v>801405.4</v>
      </c>
      <c r="E73" s="43">
        <f t="shared" ref="E73" si="78">E74</f>
        <v>86476.034450000006</v>
      </c>
      <c r="F73" s="43">
        <f t="shared" ref="F73" si="79">F74</f>
        <v>53768.3</v>
      </c>
      <c r="G73" s="43">
        <f t="shared" ref="G73:G75" si="80">H73+I73+J73</f>
        <v>224621.28</v>
      </c>
      <c r="H73" s="43">
        <f t="shared" ref="H73" si="81">H74</f>
        <v>218415.06696</v>
      </c>
      <c r="I73" s="43">
        <f t="shared" ref="I73" si="82">I74</f>
        <v>1764.9702400000001</v>
      </c>
      <c r="J73" s="43">
        <f t="shared" ref="J73" si="83">J74</f>
        <v>4441.2428</v>
      </c>
      <c r="K73" s="38">
        <f>G73/C73*100</f>
        <v>23.85401617844634</v>
      </c>
    </row>
    <row r="74" spans="1:11" ht="78.75" x14ac:dyDescent="0.2">
      <c r="A74" s="55" t="s">
        <v>24</v>
      </c>
      <c r="B74" s="24" t="s">
        <v>37</v>
      </c>
      <c r="C74" s="44">
        <f t="shared" si="77"/>
        <v>941649.73445000011</v>
      </c>
      <c r="D74" s="44">
        <v>801405.4</v>
      </c>
      <c r="E74" s="44">
        <v>86476.034450000006</v>
      </c>
      <c r="F74" s="44">
        <v>53768.3</v>
      </c>
      <c r="G74" s="44">
        <f t="shared" si="80"/>
        <v>224621.28</v>
      </c>
      <c r="H74" s="44">
        <v>218415.06696</v>
      </c>
      <c r="I74" s="44">
        <v>1764.9702400000001</v>
      </c>
      <c r="J74" s="44">
        <v>4441.2428</v>
      </c>
      <c r="K74" s="37">
        <f>G74/C74*100</f>
        <v>23.85401617844634</v>
      </c>
    </row>
    <row r="75" spans="1:11" ht="30" x14ac:dyDescent="0.2">
      <c r="A75" s="65" t="s">
        <v>75</v>
      </c>
      <c r="B75" s="49"/>
      <c r="C75" s="41">
        <f t="shared" si="77"/>
        <v>2982.65</v>
      </c>
      <c r="D75" s="41">
        <f>D76</f>
        <v>0</v>
      </c>
      <c r="E75" s="41">
        <f t="shared" ref="E75:J75" si="84">E76</f>
        <v>1975</v>
      </c>
      <c r="F75" s="41">
        <f t="shared" si="84"/>
        <v>1007.65</v>
      </c>
      <c r="G75" s="41">
        <f t="shared" si="80"/>
        <v>513.84939999999995</v>
      </c>
      <c r="H75" s="41">
        <f t="shared" si="84"/>
        <v>0</v>
      </c>
      <c r="I75" s="41">
        <f t="shared" si="84"/>
        <v>0</v>
      </c>
      <c r="J75" s="41">
        <f t="shared" si="84"/>
        <v>513.84939999999995</v>
      </c>
      <c r="K75" s="36"/>
    </row>
    <row r="76" spans="1:11" ht="30" x14ac:dyDescent="0.2">
      <c r="A76" s="66" t="s">
        <v>76</v>
      </c>
      <c r="B76" s="24"/>
      <c r="C76" s="43">
        <f t="shared" ref="C76:C77" si="85">D76+E76+F76</f>
        <v>2982.65</v>
      </c>
      <c r="D76" s="43">
        <f>D77</f>
        <v>0</v>
      </c>
      <c r="E76" s="43">
        <f t="shared" ref="E76:F76" si="86">E77</f>
        <v>1975</v>
      </c>
      <c r="F76" s="43">
        <f t="shared" si="86"/>
        <v>1007.65</v>
      </c>
      <c r="G76" s="43">
        <f t="shared" ref="G76:G77" si="87">H76+I76+J76</f>
        <v>513.84939999999995</v>
      </c>
      <c r="H76" s="43">
        <f t="shared" ref="H76:J76" si="88">H77</f>
        <v>0</v>
      </c>
      <c r="I76" s="43">
        <f t="shared" si="88"/>
        <v>0</v>
      </c>
      <c r="J76" s="43">
        <f t="shared" si="88"/>
        <v>513.84939999999995</v>
      </c>
      <c r="K76" s="38">
        <f>G76/C76*100</f>
        <v>17.227948301007491</v>
      </c>
    </row>
    <row r="77" spans="1:11" ht="55.9" customHeight="1" x14ac:dyDescent="0.2">
      <c r="A77" s="54" t="s">
        <v>77</v>
      </c>
      <c r="B77" s="24" t="s">
        <v>37</v>
      </c>
      <c r="C77" s="44">
        <f t="shared" si="85"/>
        <v>2982.65</v>
      </c>
      <c r="D77" s="44"/>
      <c r="E77" s="44">
        <v>1975</v>
      </c>
      <c r="F77" s="44">
        <v>1007.65</v>
      </c>
      <c r="G77" s="44">
        <f t="shared" si="87"/>
        <v>513.84939999999995</v>
      </c>
      <c r="H77" s="44"/>
      <c r="I77" s="44"/>
      <c r="J77" s="44">
        <v>513.84939999999995</v>
      </c>
      <c r="K77" s="37">
        <f>G77/C77*100</f>
        <v>17.227948301007491</v>
      </c>
    </row>
    <row r="78" spans="1:11" s="4" customFormat="1" ht="60.6" customHeight="1" x14ac:dyDescent="0.25">
      <c r="A78" s="17" t="s">
        <v>17</v>
      </c>
      <c r="B78" s="10"/>
      <c r="C78" s="41">
        <f t="shared" ref="C78:J78" si="89">C9+C12+C26+C56+C67+C75</f>
        <v>3131668.7603100003</v>
      </c>
      <c r="D78" s="41">
        <f t="shared" si="89"/>
        <v>1718615.68083</v>
      </c>
      <c r="E78" s="41">
        <f t="shared" si="89"/>
        <v>998900.57500000007</v>
      </c>
      <c r="F78" s="41">
        <f t="shared" si="89"/>
        <v>414152.50448</v>
      </c>
      <c r="G78" s="41">
        <f t="shared" si="89"/>
        <v>1410712.4859200001</v>
      </c>
      <c r="H78" s="41">
        <f t="shared" si="89"/>
        <v>624529.17524000001</v>
      </c>
      <c r="I78" s="41">
        <f t="shared" si="89"/>
        <v>619191.89620000008</v>
      </c>
      <c r="J78" s="41">
        <f t="shared" si="89"/>
        <v>166991.41447999998</v>
      </c>
      <c r="K78" s="40">
        <f>G78/C78*100</f>
        <v>45.046669807452922</v>
      </c>
    </row>
    <row r="79" spans="1:11" ht="19.899999999999999" customHeight="1" x14ac:dyDescent="0.4">
      <c r="A79" s="11"/>
      <c r="B79" s="11"/>
      <c r="C79" s="25"/>
      <c r="D79" s="11"/>
      <c r="E79" s="11"/>
      <c r="F79" s="11"/>
      <c r="G79" s="29"/>
      <c r="H79" s="11"/>
      <c r="I79" s="11"/>
      <c r="J79" s="11"/>
      <c r="K79" s="11"/>
    </row>
    <row r="80" spans="1:11" ht="21.4" customHeight="1" x14ac:dyDescent="0.3">
      <c r="A80" s="11"/>
      <c r="B80" s="11"/>
      <c r="C80" s="35"/>
      <c r="D80" s="11"/>
      <c r="E80" s="11"/>
      <c r="F80" s="11"/>
      <c r="G80" s="58"/>
      <c r="H80" s="11"/>
      <c r="I80" s="11"/>
      <c r="J80" s="11"/>
      <c r="K80" s="11"/>
    </row>
    <row r="81" spans="1:7" ht="18" x14ac:dyDescent="0.25">
      <c r="A81" s="5"/>
      <c r="F81" s="74"/>
      <c r="G81" s="74"/>
    </row>
    <row r="82" spans="1:7" ht="26.25" x14ac:dyDescent="0.4">
      <c r="A82" s="26"/>
      <c r="B82" s="26"/>
      <c r="C82" s="26"/>
      <c r="D82" s="26"/>
      <c r="E82" s="26"/>
      <c r="F82" s="27"/>
      <c r="G82" s="6"/>
    </row>
    <row r="83" spans="1:7" ht="20.25" x14ac:dyDescent="0.3">
      <c r="A83" s="11"/>
      <c r="B83" s="11"/>
      <c r="C83" s="11"/>
      <c r="D83" s="11"/>
      <c r="E83" s="11"/>
      <c r="F83" s="11"/>
      <c r="G83" s="7"/>
    </row>
    <row r="84" spans="1:7" ht="20.25" x14ac:dyDescent="0.3">
      <c r="A84" s="28"/>
    </row>
    <row r="86" spans="1:7" ht="18" x14ac:dyDescent="0.25">
      <c r="A86" s="5"/>
      <c r="F86" s="50"/>
      <c r="G86" s="50"/>
    </row>
  </sheetData>
  <mergeCells count="13">
    <mergeCell ref="G6:G7"/>
    <mergeCell ref="H6:J6"/>
    <mergeCell ref="F81:G81"/>
    <mergeCell ref="A1:K1"/>
    <mergeCell ref="A2:K2"/>
    <mergeCell ref="A4:K4"/>
    <mergeCell ref="A5:A7"/>
    <mergeCell ref="B5:B7"/>
    <mergeCell ref="C5:F5"/>
    <mergeCell ref="G5:J5"/>
    <mergeCell ref="K5:K7"/>
    <mergeCell ref="C6:C7"/>
    <mergeCell ref="D6:F6"/>
  </mergeCells>
  <pageMargins left="0.25" right="0.25" top="0.75" bottom="0.75" header="0.3" footer="0.3"/>
  <pageSetup paperSize="9" scale="40" fitToHeight="5" orientation="landscape" r:id="rId1"/>
  <headerFooter alignWithMargins="0">
    <oddHeader>&amp;R&amp;"Arial Cyr,полужирный"&amp;18Страница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01.08.2022г. (тыс.руб)</vt:lpstr>
      <vt:lpstr>'на 01.08.2022г. (тыс.руб)'!Заголовки_для_печати</vt:lpstr>
      <vt:lpstr>'на 01.08.2022г. (тыс.руб)'!Область_печати</vt:lpstr>
    </vt:vector>
  </TitlesOfParts>
  <Company>gorfin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116-V</dc:creator>
  <cp:lastModifiedBy>gcheb_pressa8</cp:lastModifiedBy>
  <cp:lastPrinted>2022-08-04T13:22:55Z</cp:lastPrinted>
  <dcterms:created xsi:type="dcterms:W3CDTF">2007-01-23T06:19:47Z</dcterms:created>
  <dcterms:modified xsi:type="dcterms:W3CDTF">2022-09-08T06:01:49Z</dcterms:modified>
</cp:coreProperties>
</file>