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12.2022" sheetId="29" r:id="rId1"/>
  </sheets>
  <definedNames>
    <definedName name="_xlnm.Print_Area" localSheetId="0">'01.12.2022'!$A$1:$F$251</definedName>
  </definedNames>
  <calcPr calcId="125725"/>
</workbook>
</file>

<file path=xl/calcChain.xml><?xml version="1.0" encoding="utf-8"?>
<calcChain xmlns="http://schemas.openxmlformats.org/spreadsheetml/2006/main">
  <c r="D160" i="29"/>
  <c r="F185"/>
  <c r="E185"/>
  <c r="B170"/>
  <c r="B160" s="1"/>
  <c r="E160" s="1"/>
  <c r="C98"/>
  <c r="C114"/>
  <c r="B114"/>
  <c r="B98"/>
  <c r="D25"/>
  <c r="F25" s="1"/>
  <c r="D220"/>
  <c r="C194"/>
  <c r="C78"/>
  <c r="E78" s="1"/>
  <c r="C6"/>
  <c r="C9"/>
  <c r="C14"/>
  <c r="C19"/>
  <c r="C23"/>
  <c r="C25"/>
  <c r="D223"/>
  <c r="C170"/>
  <c r="C160"/>
  <c r="B34"/>
  <c r="D69"/>
  <c r="E150"/>
  <c r="F150"/>
  <c r="D8"/>
  <c r="C34"/>
  <c r="B194"/>
  <c r="C211"/>
  <c r="C207"/>
  <c r="C204"/>
  <c r="E204" s="1"/>
  <c r="C53"/>
  <c r="B6"/>
  <c r="E6"/>
  <c r="B223"/>
  <c r="E120"/>
  <c r="D108"/>
  <c r="F247"/>
  <c r="E247"/>
  <c r="F246"/>
  <c r="E246"/>
  <c r="F245"/>
  <c r="E245"/>
  <c r="F244"/>
  <c r="E244"/>
  <c r="F243"/>
  <c r="E243"/>
  <c r="F242"/>
  <c r="E242"/>
  <c r="D241"/>
  <c r="C241"/>
  <c r="B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D229"/>
  <c r="C229"/>
  <c r="B229"/>
  <c r="F228"/>
  <c r="E228"/>
  <c r="F227"/>
  <c r="E227"/>
  <c r="F226"/>
  <c r="E226"/>
  <c r="F225"/>
  <c r="E225"/>
  <c r="F224"/>
  <c r="E224"/>
  <c r="C223"/>
  <c r="F223"/>
  <c r="F222"/>
  <c r="E222"/>
  <c r="F221"/>
  <c r="E221"/>
  <c r="C220"/>
  <c r="F220" s="1"/>
  <c r="B220"/>
  <c r="F219"/>
  <c r="E219"/>
  <c r="F218"/>
  <c r="E218"/>
  <c r="F217"/>
  <c r="E217"/>
  <c r="F214"/>
  <c r="E214"/>
  <c r="F213"/>
  <c r="E213"/>
  <c r="F212"/>
  <c r="E212"/>
  <c r="D211"/>
  <c r="B211"/>
  <c r="F210"/>
  <c r="E210"/>
  <c r="F209"/>
  <c r="E209"/>
  <c r="F208"/>
  <c r="E208"/>
  <c r="D207"/>
  <c r="B207"/>
  <c r="F206"/>
  <c r="E206"/>
  <c r="F205"/>
  <c r="E205"/>
  <c r="D204"/>
  <c r="F204" s="1"/>
  <c r="B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D194"/>
  <c r="F194" s="1"/>
  <c r="F193"/>
  <c r="E193"/>
  <c r="F191"/>
  <c r="E191"/>
  <c r="F190"/>
  <c r="E190"/>
  <c r="F189"/>
  <c r="E189"/>
  <c r="F188"/>
  <c r="E188"/>
  <c r="F187"/>
  <c r="E187"/>
  <c r="F186"/>
  <c r="E186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E115"/>
  <c r="D114"/>
  <c r="F114" s="1"/>
  <c r="F113"/>
  <c r="E113"/>
  <c r="F112"/>
  <c r="E112"/>
  <c r="F111"/>
  <c r="E111"/>
  <c r="F110"/>
  <c r="E110"/>
  <c r="F109"/>
  <c r="E109"/>
  <c r="C108"/>
  <c r="C82" s="1"/>
  <c r="B108"/>
  <c r="B82" s="1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C83"/>
  <c r="F83"/>
  <c r="B83"/>
  <c r="F81"/>
  <c r="E81"/>
  <c r="F80"/>
  <c r="E80"/>
  <c r="F79"/>
  <c r="E79"/>
  <c r="D78"/>
  <c r="B78"/>
  <c r="F74"/>
  <c r="E74"/>
  <c r="F73"/>
  <c r="E73"/>
  <c r="F72"/>
  <c r="E72"/>
  <c r="F71"/>
  <c r="E71"/>
  <c r="F70"/>
  <c r="E70"/>
  <c r="C69"/>
  <c r="F69" s="1"/>
  <c r="B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D58"/>
  <c r="C58"/>
  <c r="B58"/>
  <c r="F57"/>
  <c r="E57"/>
  <c r="F56"/>
  <c r="E56"/>
  <c r="F55"/>
  <c r="E55"/>
  <c r="F54"/>
  <c r="E54"/>
  <c r="D53"/>
  <c r="F53" s="1"/>
  <c r="B53"/>
  <c r="F52"/>
  <c r="E52"/>
  <c r="F51"/>
  <c r="E51"/>
  <c r="F50"/>
  <c r="E50"/>
  <c r="F49"/>
  <c r="E49"/>
  <c r="F48"/>
  <c r="E48"/>
  <c r="F47"/>
  <c r="E47"/>
  <c r="D46"/>
  <c r="C46"/>
  <c r="B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D34"/>
  <c r="F34" s="1"/>
  <c r="F32"/>
  <c r="E32"/>
  <c r="F31"/>
  <c r="E31"/>
  <c r="F30"/>
  <c r="E30"/>
  <c r="F29"/>
  <c r="E29"/>
  <c r="F28"/>
  <c r="E28"/>
  <c r="F27"/>
  <c r="E27"/>
  <c r="F26"/>
  <c r="E26"/>
  <c r="B25"/>
  <c r="E25" s="1"/>
  <c r="F24"/>
  <c r="E24"/>
  <c r="D23"/>
  <c r="B23"/>
  <c r="E23"/>
  <c r="F22"/>
  <c r="E22"/>
  <c r="F21"/>
  <c r="E21"/>
  <c r="F20"/>
  <c r="E20"/>
  <c r="D19"/>
  <c r="B19"/>
  <c r="E19" s="1"/>
  <c r="F18"/>
  <c r="E18"/>
  <c r="F17"/>
  <c r="E17"/>
  <c r="F16"/>
  <c r="E16"/>
  <c r="F15"/>
  <c r="E15"/>
  <c r="D14"/>
  <c r="B14"/>
  <c r="F13"/>
  <c r="E13"/>
  <c r="F12"/>
  <c r="E12"/>
  <c r="F11"/>
  <c r="E11"/>
  <c r="F10"/>
  <c r="E10"/>
  <c r="D9"/>
  <c r="F9" s="1"/>
  <c r="B9"/>
  <c r="E9" s="1"/>
  <c r="C8"/>
  <c r="E8" s="1"/>
  <c r="B8"/>
  <c r="F7"/>
  <c r="E7"/>
  <c r="D6"/>
  <c r="E83"/>
  <c r="D248"/>
  <c r="F229"/>
  <c r="F23"/>
  <c r="E207"/>
  <c r="E108"/>
  <c r="F211"/>
  <c r="E114"/>
  <c r="F19"/>
  <c r="F207"/>
  <c r="F241"/>
  <c r="E223"/>
  <c r="E211"/>
  <c r="E241"/>
  <c r="B248"/>
  <c r="C248"/>
  <c r="E248" s="1"/>
  <c r="F170"/>
  <c r="E170"/>
  <c r="E229"/>
  <c r="F108"/>
  <c r="F46"/>
  <c r="E194"/>
  <c r="F78"/>
  <c r="E69"/>
  <c r="C33"/>
  <c r="E58"/>
  <c r="E53"/>
  <c r="B33"/>
  <c r="E34"/>
  <c r="B5"/>
  <c r="C5"/>
  <c r="E5" s="1"/>
  <c r="E14"/>
  <c r="F8"/>
  <c r="F6"/>
  <c r="C4"/>
  <c r="C75" s="1"/>
  <c r="E33"/>
  <c r="B4"/>
  <c r="B75"/>
  <c r="E220" l="1"/>
  <c r="D33"/>
  <c r="F33" s="1"/>
  <c r="F248"/>
  <c r="B77"/>
  <c r="B76" s="1"/>
  <c r="B215" s="1"/>
  <c r="B249" s="1"/>
  <c r="F160"/>
  <c r="D82"/>
  <c r="D77" s="1"/>
  <c r="D76" s="1"/>
  <c r="F58"/>
  <c r="F14"/>
  <c r="D5"/>
  <c r="C77"/>
  <c r="E82"/>
  <c r="E75"/>
  <c r="E4"/>
  <c r="D4" l="1"/>
  <c r="D75" s="1"/>
  <c r="D215" s="1"/>
  <c r="D249" s="1"/>
  <c r="F82"/>
  <c r="F5"/>
  <c r="F4"/>
  <c r="E77"/>
  <c r="F77"/>
  <c r="C76"/>
  <c r="F75"/>
  <c r="F76" l="1"/>
  <c r="E76"/>
  <c r="C215"/>
  <c r="C249" l="1"/>
  <c r="F215"/>
  <c r="E215"/>
</calcChain>
</file>

<file path=xl/sharedStrings.xml><?xml version="1.0" encoding="utf-8"?>
<sst xmlns="http://schemas.openxmlformats.org/spreadsheetml/2006/main" count="254" uniqueCount="246">
  <si>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</si>
  <si>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</si>
  <si>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</si>
  <si>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</si>
  <si>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</si>
  <si>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</si>
  <si>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</si>
  <si>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</si>
  <si>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</si>
  <si>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</si>
  <si>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</si>
  <si>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</si>
  <si>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</si>
  <si>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</si>
  <si>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</si>
  <si>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</si>
  <si>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</si>
  <si>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</si>
  <si>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</si>
  <si>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</si>
  <si>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</si>
  <si>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</si>
  <si>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</si>
  <si>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</si>
  <si>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</si>
  <si>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</si>
  <si>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</si>
  <si>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</si>
  <si>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</si>
  <si>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</si>
  <si>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</si>
  <si>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</si>
  <si>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</si>
  <si>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</si>
  <si>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</si>
  <si>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</si>
  <si>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</si>
  <si>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</si>
  <si>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</si>
  <si>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</si>
  <si>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</si>
  <si>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</si>
  <si>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</si>
  <si>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</si>
  <si>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</si>
  <si>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</si>
  <si>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</si>
  <si>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</si>
  <si>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</si>
  <si>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</si>
  <si>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</si>
  <si>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</si>
  <si>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</si>
  <si>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</si>
  <si>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</si>
  <si>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</si>
  <si>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</si>
  <si>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</si>
  <si>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</si>
  <si>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</si>
  <si>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</si>
  <si>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</si>
  <si>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</si>
  <si>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</si>
  <si>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</si>
  <si>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</si>
  <si>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</si>
  <si>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</si>
  <si>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</si>
  <si>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</si>
  <si>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</si>
  <si>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</si>
  <si>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</si>
  <si>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</si>
  <si>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</si>
  <si>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</si>
  <si>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</si>
  <si>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</si>
  <si>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</si>
  <si>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</si>
  <si>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</si>
  <si>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</si>
  <si>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</si>
  <si>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</si>
  <si>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</si>
  <si>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</si>
  <si>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</si>
  <si>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</si>
  <si>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</si>
  <si>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</si>
  <si>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</si>
  <si>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</si>
  <si>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</si>
  <si>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</si>
  <si>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</si>
  <si>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</si>
  <si>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</si>
  <si>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</si>
  <si>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</si>
  <si>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</si>
  <si>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</si>
  <si>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</si>
  <si>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</si>
  <si>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</si>
  <si>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</si>
  <si>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</si>
  <si>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</si>
  <si>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</si>
  <si>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</si>
  <si>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</si>
  <si>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</si>
  <si>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</si>
  <si>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</si>
  <si>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</si>
  <si>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</si>
  <si>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</si>
  <si>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</si>
  <si>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</si>
  <si>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</si>
  <si>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</si>
  <si>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</si>
  <si>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</si>
  <si>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</si>
  <si>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</si>
  <si>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</si>
  <si>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</si>
  <si>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</si>
  <si>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</si>
  <si>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</si>
  <si>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</si>
  <si>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</si>
  <si>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</si>
  <si>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</si>
  <si>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</si>
  <si>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</si>
  <si>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</si>
  <si>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</si>
  <si>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</si>
  <si>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</si>
  <si>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</si>
  <si>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</si>
  <si>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</si>
  <si>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</si>
  <si>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</si>
  <si>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</si>
  <si>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</si>
  <si>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</si>
  <si>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</si>
  <si>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</si>
  <si>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</si>
  <si>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</si>
  <si>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</si>
  <si>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</si>
  <si>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</si>
  <si>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</si>
  <si>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</si>
  <si>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</si>
  <si>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</si>
  <si>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</si>
  <si>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</si>
  <si>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</si>
  <si>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</si>
  <si>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</si>
  <si>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</si>
  <si>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</si>
  <si>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</si>
  <si>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</si>
  <si>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</si>
  <si>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</si>
  <si>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</si>
  <si>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</si>
  <si>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</si>
  <si>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</si>
  <si>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</si>
  <si>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</si>
  <si>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</si>
  <si>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</si>
  <si>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</si>
  <si>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</si>
  <si>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</si>
  <si>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</si>
  <si>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</si>
  <si>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</si>
  <si>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</si>
  <si>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</si>
  <si>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</si>
  <si>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</si>
  <si>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</si>
  <si>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</si>
  <si>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</si>
  <si>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</si>
  <si>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</si>
  <si>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</si>
  <si>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</si>
  <si>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</si>
  <si>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</si>
  <si>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</si>
  <si>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</si>
  <si>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</si>
  <si>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</si>
  <si>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</si>
  <si>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</si>
  <si>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</si>
  <si>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</si>
  <si>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</si>
  <si>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</si>
  <si>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</si>
  <si>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</si>
  <si>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</si>
  <si>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</si>
  <si>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</si>
  <si>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</si>
  <si>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</si>
  <si>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</si>
  <si>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</si>
  <si>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</si>
  <si>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</si>
  <si>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</si>
  <si>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</si>
  <si>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</si>
  <si>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</si>
  <si>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</si>
  <si>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</si>
  <si>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</si>
  <si>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</si>
  <si>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</si>
  <si>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</si>
  <si>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</si>
  <si>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</si>
  <si>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</si>
  <si>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</si>
  <si>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</si>
  <si>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</si>
  <si>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</si>
  <si>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</si>
  <si>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</si>
  <si>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</si>
  <si>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% исп. 2022 г. к 2021 г.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</si>
  <si>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</si>
  <si>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</si>
  <si>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План на 2022</t>
  </si>
  <si>
    <t xml:space="preserve"> ИСПОЛНЕНИЕ   КОНСОЛИДИРОВАННОГО БЮДЖЕТА  НА 01 ДЕКАБРЯ 2022 г.</t>
  </si>
  <si>
    <t>Исполнено на 01.12.2022г.</t>
  </si>
  <si>
    <t>Исполнено на 01.12.2021г.</t>
  </si>
  <si>
    <t xml:space="preserve"> 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</si>
  <si>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>Субвенции бюджетам муниципальных районов на проведение Всероссийской переписи населения  2020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</si>
</sst>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4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5" fillId="0" borderId="0"/>
    <xf numFmtId="0" fontId="6" fillId="0" borderId="0"/>
    <xf numFmtId="0" fontId="15" fillId="5" borderId="0"/>
    <xf numFmtId="0" fontId="17" fillId="5" borderId="0">
      <alignment vertical="center"/>
    </xf>
    <xf numFmtId="0" fontId="15" fillId="0" borderId="0">
      <alignment wrapText="1"/>
    </xf>
    <xf numFmtId="0" fontId="18" fillId="0" borderId="0">
      <alignment horizontal="center" vertical="center"/>
    </xf>
    <xf numFmtId="0" fontId="15" fillId="0" borderId="0"/>
    <xf numFmtId="0" fontId="19" fillId="0" borderId="0">
      <alignment horizontal="center" vertical="center" wrapText="1"/>
    </xf>
    <xf numFmtId="0" fontId="20" fillId="0" borderId="0">
      <alignment horizontal="center" wrapText="1"/>
    </xf>
    <xf numFmtId="0" fontId="17" fillId="0" borderId="0">
      <alignment vertical="center"/>
    </xf>
    <xf numFmtId="0" fontId="20" fillId="0" borderId="0">
      <alignment horizontal="center"/>
    </xf>
    <xf numFmtId="0" fontId="17" fillId="0" borderId="0">
      <alignment horizontal="center" vertical="center"/>
    </xf>
    <xf numFmtId="0" fontId="15" fillId="0" borderId="0">
      <alignment horizontal="right"/>
    </xf>
    <xf numFmtId="0" fontId="17" fillId="0" borderId="0">
      <alignment horizontal="center" vertical="center"/>
    </xf>
    <xf numFmtId="0" fontId="15" fillId="5" borderId="13"/>
    <xf numFmtId="0" fontId="17" fillId="0" borderId="0">
      <alignment vertical="center" wrapText="1"/>
    </xf>
    <xf numFmtId="0" fontId="15" fillId="0" borderId="14">
      <alignment horizontal="center" vertical="center" wrapText="1"/>
    </xf>
    <xf numFmtId="0" fontId="21" fillId="0" borderId="0">
      <alignment vertical="center"/>
    </xf>
    <xf numFmtId="0" fontId="15" fillId="5" borderId="15"/>
    <xf numFmtId="0" fontId="22" fillId="0" borderId="0">
      <alignment vertical="center" wrapText="1"/>
    </xf>
    <xf numFmtId="49" fontId="15" fillId="0" borderId="14">
      <alignment horizontal="left" vertical="top" wrapText="1" indent="2"/>
    </xf>
    <xf numFmtId="0" fontId="21" fillId="0" borderId="13">
      <alignment vertical="center"/>
    </xf>
    <xf numFmtId="49" fontId="15" fillId="0" borderId="14">
      <alignment horizontal="center" vertical="top" shrinkToFit="1"/>
    </xf>
    <xf numFmtId="0" fontId="21" fillId="0" borderId="14">
      <alignment horizontal="center" vertical="center" wrapText="1"/>
    </xf>
    <xf numFmtId="4" fontId="15" fillId="0" borderId="14">
      <alignment horizontal="right" vertical="top" shrinkToFit="1"/>
    </xf>
    <xf numFmtId="0" fontId="21" fillId="0" borderId="14">
      <alignment horizontal="center" vertical="center" wrapText="1"/>
    </xf>
    <xf numFmtId="10" fontId="15" fillId="0" borderId="14">
      <alignment horizontal="right" vertical="top" shrinkToFit="1"/>
    </xf>
    <xf numFmtId="0" fontId="17" fillId="5" borderId="15">
      <alignment vertical="center"/>
    </xf>
    <xf numFmtId="0" fontId="15" fillId="5" borderId="15">
      <alignment shrinkToFit="1"/>
    </xf>
    <xf numFmtId="49" fontId="23" fillId="0" borderId="16">
      <alignment vertical="center" wrapText="1"/>
    </xf>
    <xf numFmtId="0" fontId="24" fillId="0" borderId="14">
      <alignment horizontal="left"/>
    </xf>
    <xf numFmtId="0" fontId="17" fillId="5" borderId="17">
      <alignment vertical="center"/>
    </xf>
    <xf numFmtId="4" fontId="24" fillId="6" borderId="14">
      <alignment horizontal="right" vertical="top" shrinkToFit="1"/>
    </xf>
    <xf numFmtId="49" fontId="25" fillId="0" borderId="18">
      <alignment horizontal="left" vertical="center" wrapText="1" indent="1"/>
    </xf>
    <xf numFmtId="10" fontId="24" fillId="6" borderId="14">
      <alignment horizontal="right" vertical="top" shrinkToFit="1"/>
    </xf>
    <xf numFmtId="0" fontId="17" fillId="5" borderId="19">
      <alignment vertical="center"/>
    </xf>
    <xf numFmtId="0" fontId="15" fillId="5" borderId="17"/>
    <xf numFmtId="0" fontId="23" fillId="0" borderId="0">
      <alignment horizontal="left" vertical="center" wrapText="1"/>
    </xf>
    <xf numFmtId="0" fontId="15" fillId="0" borderId="0">
      <alignment horizontal="left" wrapText="1"/>
    </xf>
    <xf numFmtId="0" fontId="18" fillId="0" borderId="0">
      <alignment vertical="center"/>
    </xf>
    <xf numFmtId="0" fontId="24" fillId="0" borderId="14">
      <alignment vertical="top" wrapText="1"/>
    </xf>
    <xf numFmtId="0" fontId="17" fillId="0" borderId="13">
      <alignment horizontal="left" vertical="center" wrapText="1"/>
    </xf>
    <xf numFmtId="4" fontId="24" fillId="7" borderId="14">
      <alignment horizontal="right" vertical="top" shrinkToFit="1"/>
    </xf>
    <xf numFmtId="0" fontId="17" fillId="0" borderId="15">
      <alignment horizontal="left" vertical="center" wrapText="1"/>
    </xf>
    <xf numFmtId="10" fontId="24" fillId="7" borderId="14">
      <alignment horizontal="right" vertical="top" shrinkToFit="1"/>
    </xf>
    <xf numFmtId="0" fontId="17" fillId="0" borderId="17">
      <alignment vertical="center" wrapText="1"/>
    </xf>
    <xf numFmtId="0" fontId="15" fillId="5" borderId="15">
      <alignment horizontal="center"/>
    </xf>
    <xf numFmtId="0" fontId="21" fillId="0" borderId="20">
      <alignment horizontal="center" vertical="center" wrapText="1"/>
    </xf>
    <xf numFmtId="0" fontId="15" fillId="5" borderId="15">
      <alignment horizontal="left"/>
    </xf>
    <xf numFmtId="0" fontId="17" fillId="5" borderId="21">
      <alignment vertical="center"/>
    </xf>
    <xf numFmtId="0" fontId="15" fillId="5" borderId="17">
      <alignment horizontal="center"/>
    </xf>
    <xf numFmtId="49" fontId="23" fillId="0" borderId="22">
      <alignment horizontal="center" vertical="center" shrinkToFit="1"/>
    </xf>
    <xf numFmtId="0" fontId="15" fillId="5" borderId="17">
      <alignment horizontal="left"/>
    </xf>
    <xf numFmtId="49" fontId="25" fillId="0" borderId="22">
      <alignment horizontal="center" vertical="center" shrinkToFit="1"/>
    </xf>
    <xf numFmtId="0" fontId="17" fillId="5" borderId="23">
      <alignment vertical="center"/>
    </xf>
    <xf numFmtId="0" fontId="17" fillId="0" borderId="24">
      <alignment vertical="center"/>
    </xf>
    <xf numFmtId="0" fontId="17" fillId="5" borderId="0">
      <alignment vertical="center" shrinkToFit="1"/>
    </xf>
    <xf numFmtId="0" fontId="21" fillId="0" borderId="0">
      <alignment vertical="center" wrapText="1"/>
    </xf>
    <xf numFmtId="1" fontId="23" fillId="0" borderId="14">
      <alignment horizontal="center" vertical="center" shrinkToFit="1"/>
    </xf>
    <xf numFmtId="1" fontId="25" fillId="0" borderId="14">
      <alignment horizontal="center" vertical="center" shrinkToFit="1"/>
    </xf>
    <xf numFmtId="49" fontId="21" fillId="0" borderId="0">
      <alignment vertical="center" wrapText="1"/>
    </xf>
    <xf numFmtId="49" fontId="17" fillId="0" borderId="17">
      <alignment vertical="center" wrapText="1"/>
    </xf>
    <xf numFmtId="49" fontId="17" fillId="0" borderId="0">
      <alignment vertical="center" wrapText="1"/>
    </xf>
    <xf numFmtId="49" fontId="21" fillId="0" borderId="14">
      <alignment horizontal="center" vertical="center" wrapText="1"/>
    </xf>
    <xf numFmtId="49" fontId="21" fillId="0" borderId="14">
      <alignment horizontal="center" vertical="center" wrapText="1"/>
    </xf>
    <xf numFmtId="4" fontId="23" fillId="0" borderId="14">
      <alignment horizontal="right" vertical="center" shrinkToFit="1"/>
    </xf>
    <xf numFmtId="4" fontId="26" fillId="0" borderId="14">
      <alignment horizontal="right" vertical="center" shrinkToFit="1"/>
    </xf>
    <xf numFmtId="4" fontId="25" fillId="0" borderId="14">
      <alignment horizontal="right" vertical="center" shrinkToFit="1"/>
    </xf>
    <xf numFmtId="0" fontId="17" fillId="0" borderId="17">
      <alignment vertical="center"/>
    </xf>
    <xf numFmtId="0" fontId="21" fillId="0" borderId="0">
      <alignment horizontal="right" vertical="center"/>
    </xf>
    <xf numFmtId="0" fontId="23" fillId="0" borderId="0">
      <alignment horizontal="left" vertical="center" wrapText="1"/>
    </xf>
    <xf numFmtId="0" fontId="27" fillId="0" borderId="0">
      <alignment vertical="center"/>
    </xf>
    <xf numFmtId="0" fontId="27" fillId="0" borderId="13">
      <alignment vertical="center"/>
    </xf>
    <xf numFmtId="0" fontId="27" fillId="0" borderId="17">
      <alignment vertical="center"/>
    </xf>
    <xf numFmtId="0" fontId="21" fillId="0" borderId="14">
      <alignment horizontal="center" vertical="center" wrapText="1"/>
    </xf>
    <xf numFmtId="0" fontId="28" fillId="0" borderId="0">
      <alignment horizontal="center" vertical="center" wrapText="1"/>
    </xf>
    <xf numFmtId="0" fontId="21" fillId="0" borderId="25">
      <alignment vertical="center"/>
    </xf>
    <xf numFmtId="0" fontId="21" fillId="0" borderId="26">
      <alignment horizontal="right" vertical="center"/>
    </xf>
    <xf numFmtId="0" fontId="23" fillId="0" borderId="26">
      <alignment horizontal="right" vertical="center"/>
    </xf>
    <xf numFmtId="0" fontId="23" fillId="0" borderId="20">
      <alignment horizontal="center" vertical="center"/>
    </xf>
    <xf numFmtId="49" fontId="21" fillId="0" borderId="27">
      <alignment horizontal="center" vertical="center"/>
    </xf>
    <xf numFmtId="0" fontId="21" fillId="0" borderId="28">
      <alignment horizontal="center" vertical="center" shrinkToFit="1"/>
    </xf>
    <xf numFmtId="1" fontId="23" fillId="0" borderId="28">
      <alignment horizontal="center" vertical="center" shrinkToFit="1"/>
    </xf>
    <xf numFmtId="0" fontId="23" fillId="0" borderId="28">
      <alignment vertical="center"/>
    </xf>
    <xf numFmtId="49" fontId="23" fillId="0" borderId="28">
      <alignment horizontal="center" vertical="center"/>
    </xf>
    <xf numFmtId="49" fontId="23" fillId="0" borderId="29">
      <alignment horizontal="center" vertical="center"/>
    </xf>
    <xf numFmtId="0" fontId="27" fillId="0" borderId="24">
      <alignment vertical="center"/>
    </xf>
    <xf numFmtId="4" fontId="23" fillId="0" borderId="16">
      <alignment horizontal="right" vertical="center" shrinkToFit="1"/>
    </xf>
    <xf numFmtId="4" fontId="25" fillId="0" borderId="16">
      <alignment horizontal="right" vertical="center" shrinkToFit="1"/>
    </xf>
    <xf numFmtId="0" fontId="21" fillId="0" borderId="22">
      <alignment horizontal="center" vertical="center" wrapText="1"/>
    </xf>
    <xf numFmtId="0" fontId="21" fillId="0" borderId="14">
      <alignment horizontal="center" vertical="center" wrapText="1"/>
    </xf>
    <xf numFmtId="0" fontId="22" fillId="0" borderId="0">
      <alignment horizontal="left" vertical="center" wrapText="1"/>
    </xf>
    <xf numFmtId="0" fontId="21" fillId="0" borderId="22">
      <alignment horizontal="center" vertical="center" wrapText="1"/>
    </xf>
    <xf numFmtId="49" fontId="17" fillId="5" borderId="17">
      <alignment vertical="center"/>
    </xf>
    <xf numFmtId="1" fontId="23" fillId="0" borderId="22">
      <alignment horizontal="center" vertical="center" shrinkToFit="1"/>
    </xf>
    <xf numFmtId="0" fontId="25" fillId="0" borderId="22">
      <alignment horizontal="center" vertical="center" shrinkToFit="1"/>
    </xf>
    <xf numFmtId="0" fontId="21" fillId="0" borderId="14">
      <alignment horizontal="center" vertical="center" wrapText="1"/>
    </xf>
    <xf numFmtId="0" fontId="19" fillId="0" borderId="0">
      <alignment vertical="center" wrapText="1"/>
    </xf>
    <xf numFmtId="49" fontId="21" fillId="0" borderId="14">
      <alignment horizontal="center" vertical="center" wrapText="1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30" applyNumberFormat="0" applyAlignment="0" applyProtection="0"/>
    <xf numFmtId="0" fontId="30" fillId="15" borderId="31" applyNumberFormat="0" applyAlignment="0" applyProtection="0"/>
    <xf numFmtId="0" fontId="31" fillId="15" borderId="30" applyNumberFormat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36" fillId="16" borderId="36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6" borderId="37" applyNumberFormat="0" applyFont="0" applyAlignment="0" applyProtection="0"/>
    <xf numFmtId="0" fontId="41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164" fontId="8" fillId="0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67" applyNumberFormat="1" applyFont="1" applyFill="1" applyBorder="1" applyAlignment="1" applyProtection="1">
      <alignment horizontal="center" vertical="center" shrinkToFit="1"/>
    </xf>
    <xf numFmtId="4" fontId="7" fillId="3" borderId="10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4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4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4" fontId="7" fillId="3" borderId="11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 shrinkToFit="1"/>
    </xf>
    <xf numFmtId="4" fontId="9" fillId="3" borderId="8" xfId="51" applyNumberFormat="1" applyFont="1" applyFill="1" applyBorder="1" applyAlignment="1" applyProtection="1">
      <alignment horizontal="center" vertical="center" shrinkToFit="1"/>
    </xf>
    <xf numFmtId="4" fontId="9" fillId="3" borderId="14" xfId="51" applyNumberFormat="1" applyFont="1" applyFill="1" applyAlignment="1" applyProtection="1">
      <alignment horizontal="center" vertical="center" shrinkToFit="1"/>
    </xf>
    <xf numFmtId="4" fontId="7" fillId="3" borderId="8" xfId="51" applyNumberFormat="1" applyFont="1" applyFill="1" applyBorder="1" applyAlignment="1" applyProtection="1">
      <alignment horizontal="center" vertical="center" shrinkToFit="1"/>
    </xf>
    <xf numFmtId="4" fontId="7" fillId="3" borderId="14" xfId="51" applyNumberFormat="1" applyFont="1" applyFill="1" applyAlignment="1" applyProtection="1">
      <alignment horizontal="center" vertical="center" shrinkToFit="1"/>
    </xf>
    <xf numFmtId="164" fontId="7" fillId="3" borderId="6" xfId="0" applyNumberFormat="1" applyFont="1" applyFill="1" applyBorder="1" applyAlignment="1">
      <alignment horizontal="center" vertical="center"/>
    </xf>
    <xf numFmtId="4" fontId="11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6" xfId="0" applyNumberFormat="1" applyFont="1" applyFill="1" applyBorder="1" applyAlignment="1">
      <alignment horizontal="center" vertical="center"/>
    </xf>
    <xf numFmtId="4" fontId="12" fillId="3" borderId="8" xfId="51" applyNumberFormat="1" applyFont="1" applyFill="1" applyBorder="1" applyAlignment="1" applyProtection="1">
      <alignment horizontal="center" vertical="center" shrinkToFit="1"/>
    </xf>
    <xf numFmtId="164" fontId="8" fillId="3" borderId="6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20" borderId="6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4" xfId="51" applyNumberFormat="1" applyFont="1" applyFill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9" fillId="20" borderId="14" xfId="51" applyNumberFormat="1" applyFont="1" applyFill="1" applyAlignment="1" applyProtection="1">
      <alignment horizontal="center" vertical="center" shrinkToFit="1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view="pageBreakPreview" zoomScaleNormal="100" zoomScaleSheetLayoutView="75" workbookViewId="0">
      <selection activeCell="B193" sqref="B193"/>
    </sheetView>
  </sheetViews>
  <sheetFormatPr defaultRowHeight="12.75"/>
  <cols>
    <col min="1" max="1" width="105.7109375" style="2" customWidth="1"/>
    <col min="2" max="2" width="19.140625" style="82" customWidth="1"/>
    <col min="3" max="3" width="18.7109375" style="82" customWidth="1"/>
    <col min="4" max="4" width="19.140625" style="2" customWidth="1"/>
    <col min="5" max="5" width="12" style="2" customWidth="1"/>
    <col min="6" max="6" width="12.85546875" style="2" customWidth="1"/>
  </cols>
  <sheetData>
    <row r="1" spans="1:6">
      <c r="A1" s="90" t="s">
        <v>241</v>
      </c>
      <c r="B1" s="90"/>
      <c r="C1" s="90"/>
      <c r="D1" s="90"/>
      <c r="E1" s="90"/>
      <c r="F1" s="90"/>
    </row>
    <row r="2" spans="1:6">
      <c r="A2" s="3"/>
      <c r="B2" s="53"/>
      <c r="C2" s="54"/>
      <c r="D2" s="4"/>
      <c r="E2" s="91" t="s">
        <v>90</v>
      </c>
      <c r="F2" s="91"/>
    </row>
    <row r="3" spans="1:6" ht="25.5">
      <c r="A3" s="5" t="s">
        <v>0</v>
      </c>
      <c r="B3" s="34" t="s">
        <v>240</v>
      </c>
      <c r="C3" s="34" t="s">
        <v>242</v>
      </c>
      <c r="D3" s="6" t="s">
        <v>243</v>
      </c>
      <c r="E3" s="6" t="s">
        <v>14</v>
      </c>
      <c r="F3" s="6" t="s">
        <v>237</v>
      </c>
    </row>
    <row r="4" spans="1:6" s="1" customFormat="1">
      <c r="A4" s="85" t="s">
        <v>12</v>
      </c>
      <c r="B4" s="28">
        <f>B5+B33</f>
        <v>151921952.16</v>
      </c>
      <c r="C4" s="28">
        <f>C5+C33</f>
        <v>153553166.28000003</v>
      </c>
      <c r="D4" s="28">
        <f>D5+D33</f>
        <v>131442312.88000003</v>
      </c>
      <c r="E4" s="7">
        <f t="shared" ref="E4:E69" si="0">C4/B4*100</f>
        <v>101.07371850927909</v>
      </c>
      <c r="F4" s="7">
        <f>C4/D4*100</f>
        <v>116.82171662650676</v>
      </c>
    </row>
    <row r="5" spans="1:6" s="1" customFormat="1">
      <c r="A5" s="8" t="s">
        <v>8</v>
      </c>
      <c r="B5" s="39">
        <f>B6+B9+B14+B19+B23+B25</f>
        <v>134474273</v>
      </c>
      <c r="C5" s="39">
        <f>C6+C9+C14+C19+C23+C25</f>
        <v>138707585.96000004</v>
      </c>
      <c r="D5" s="87">
        <f>D6+D9+D14+D19+D23+D25</f>
        <v>116030514.31000002</v>
      </c>
      <c r="E5" s="9">
        <f t="shared" si="0"/>
        <v>103.14804673456017</v>
      </c>
      <c r="F5" s="9">
        <f t="shared" ref="F5:F70" si="1">C5/D5*100</f>
        <v>119.54405854774843</v>
      </c>
    </row>
    <row r="6" spans="1:6" s="1" customFormat="1">
      <c r="A6" s="8" t="s">
        <v>13</v>
      </c>
      <c r="B6" s="39">
        <f>B7</f>
        <v>78233446</v>
      </c>
      <c r="C6" s="39">
        <f>C7</f>
        <v>85623296.140000001</v>
      </c>
      <c r="D6" s="29">
        <f>D7</f>
        <v>71486645.689999998</v>
      </c>
      <c r="E6" s="9">
        <f t="shared" si="0"/>
        <v>109.44589624749497</v>
      </c>
      <c r="F6" s="9">
        <f t="shared" si="1"/>
        <v>119.77523258162542</v>
      </c>
    </row>
    <row r="7" spans="1:6" s="1" customFormat="1">
      <c r="A7" s="10" t="s">
        <v>1</v>
      </c>
      <c r="B7" s="55">
        <v>78233446</v>
      </c>
      <c r="C7" s="55">
        <v>85623296.140000001</v>
      </c>
      <c r="D7" s="30">
        <v>71486645.689999998</v>
      </c>
      <c r="E7" s="9">
        <f t="shared" si="0"/>
        <v>109.44589624749497</v>
      </c>
      <c r="F7" s="9">
        <f t="shared" si="1"/>
        <v>119.77523258162542</v>
      </c>
    </row>
    <row r="8" spans="1:6" s="1" customFormat="1">
      <c r="A8" s="10" t="s">
        <v>69</v>
      </c>
      <c r="B8" s="55">
        <f>B7*49.99/64.99</f>
        <v>60176795.899984621</v>
      </c>
      <c r="C8" s="55">
        <f>C7*49.99/64.99</f>
        <v>65861033.605763972</v>
      </c>
      <c r="D8" s="30">
        <f>D7*49.99/64.99</f>
        <v>54987189.075905524</v>
      </c>
      <c r="E8" s="9">
        <f t="shared" si="0"/>
        <v>109.44589624749497</v>
      </c>
      <c r="F8" s="9">
        <f t="shared" si="1"/>
        <v>119.77523258162543</v>
      </c>
    </row>
    <row r="9" spans="1:6" s="1" customFormat="1" ht="21" customHeight="1">
      <c r="A9" s="12" t="s">
        <v>70</v>
      </c>
      <c r="B9" s="39">
        <f>B10+B11+B12+B13</f>
        <v>8127650</v>
      </c>
      <c r="C9" s="39">
        <f>C10+C11+C12+C13</f>
        <v>8607463.3200000003</v>
      </c>
      <c r="D9" s="29">
        <f>D10+D11+D12+D13</f>
        <v>7074882.2600000007</v>
      </c>
      <c r="E9" s="9">
        <f t="shared" si="0"/>
        <v>105.90346926848476</v>
      </c>
      <c r="F9" s="9">
        <f t="shared" si="1"/>
        <v>121.66228360668153</v>
      </c>
    </row>
    <row r="10" spans="1:6" s="1" customFormat="1" ht="32.25" customHeight="1">
      <c r="A10" s="13" t="s">
        <v>71</v>
      </c>
      <c r="B10" s="56">
        <v>3674600</v>
      </c>
      <c r="C10" s="56">
        <v>4300841.41</v>
      </c>
      <c r="D10" s="30">
        <v>3242825.94</v>
      </c>
      <c r="E10" s="9">
        <f t="shared" si="0"/>
        <v>117.04243754422249</v>
      </c>
      <c r="F10" s="9">
        <f t="shared" si="1"/>
        <v>132.62634164077275</v>
      </c>
    </row>
    <row r="11" spans="1:6" s="1" customFormat="1" ht="49.5" customHeight="1">
      <c r="A11" s="13" t="s">
        <v>72</v>
      </c>
      <c r="B11" s="56">
        <v>21070</v>
      </c>
      <c r="C11" s="57">
        <v>23789.9</v>
      </c>
      <c r="D11" s="30">
        <v>23002.17</v>
      </c>
      <c r="E11" s="9">
        <f t="shared" si="0"/>
        <v>112.90887517797819</v>
      </c>
      <c r="F11" s="9">
        <f t="shared" si="1"/>
        <v>103.42458994086212</v>
      </c>
    </row>
    <row r="12" spans="1:6" s="1" customFormat="1" ht="33" customHeight="1">
      <c r="A12" s="13" t="s">
        <v>73</v>
      </c>
      <c r="B12" s="58">
        <v>4892850</v>
      </c>
      <c r="C12" s="57">
        <v>4787243.01</v>
      </c>
      <c r="D12" s="30">
        <v>4358501.79</v>
      </c>
      <c r="E12" s="9">
        <f t="shared" si="0"/>
        <v>97.84160581256323</v>
      </c>
      <c r="F12" s="9">
        <f t="shared" si="1"/>
        <v>109.8368944343143</v>
      </c>
    </row>
    <row r="13" spans="1:6" s="1" customFormat="1" ht="27.75" customHeight="1">
      <c r="A13" s="13" t="s">
        <v>74</v>
      </c>
      <c r="B13" s="59">
        <v>-460870</v>
      </c>
      <c r="C13" s="57">
        <v>-504411</v>
      </c>
      <c r="D13" s="30">
        <v>-549447.64</v>
      </c>
      <c r="E13" s="9">
        <f t="shared" si="0"/>
        <v>109.44756655889947</v>
      </c>
      <c r="F13" s="9">
        <f t="shared" si="1"/>
        <v>91.803288116771228</v>
      </c>
    </row>
    <row r="14" spans="1:6" s="1" customFormat="1">
      <c r="A14" s="8" t="s">
        <v>2</v>
      </c>
      <c r="B14" s="39">
        <f>B16+B17+B18+B15</f>
        <v>26137967</v>
      </c>
      <c r="C14" s="39">
        <f>C16+C17+C18+C15</f>
        <v>27943875.149999999</v>
      </c>
      <c r="D14" s="29">
        <f>D16+D17+D18+D15</f>
        <v>22134867.109999999</v>
      </c>
      <c r="E14" s="9">
        <f t="shared" si="0"/>
        <v>106.90913776882493</v>
      </c>
      <c r="F14" s="9">
        <f t="shared" si="1"/>
        <v>126.24369963972192</v>
      </c>
    </row>
    <row r="15" spans="1:6" s="1" customFormat="1">
      <c r="A15" s="13" t="s">
        <v>203</v>
      </c>
      <c r="B15" s="55">
        <v>11132000</v>
      </c>
      <c r="C15" s="55">
        <v>13254062.789999999</v>
      </c>
      <c r="D15" s="30">
        <v>14194850.6</v>
      </c>
      <c r="E15" s="9">
        <f t="shared" si="0"/>
        <v>119.06272718289614</v>
      </c>
      <c r="F15" s="9">
        <f t="shared" si="1"/>
        <v>93.372330315332803</v>
      </c>
    </row>
    <row r="16" spans="1:6" s="1" customFormat="1" ht="19.5" customHeight="1">
      <c r="A16" s="13" t="s">
        <v>6</v>
      </c>
      <c r="B16" s="34">
        <v>0</v>
      </c>
      <c r="C16" s="60">
        <v>-25003.16</v>
      </c>
      <c r="D16" s="6">
        <v>1725526.12</v>
      </c>
      <c r="E16" s="9" t="e">
        <f t="shared" si="0"/>
        <v>#DIV/0!</v>
      </c>
      <c r="F16" s="9">
        <f t="shared" si="1"/>
        <v>-1.4490166048602033</v>
      </c>
    </row>
    <row r="17" spans="1:6" s="1" customFormat="1">
      <c r="A17" s="13" t="s">
        <v>3</v>
      </c>
      <c r="B17" s="34">
        <v>13301767</v>
      </c>
      <c r="C17" s="34">
        <v>13370799.99</v>
      </c>
      <c r="D17" s="6">
        <v>4318925.17</v>
      </c>
      <c r="E17" s="9">
        <f t="shared" si="0"/>
        <v>100.51897608791374</v>
      </c>
      <c r="F17" s="9">
        <f t="shared" si="1"/>
        <v>309.58628509879924</v>
      </c>
    </row>
    <row r="18" spans="1:6" s="1" customFormat="1">
      <c r="A18" s="13" t="s">
        <v>52</v>
      </c>
      <c r="B18" s="34">
        <v>1704200</v>
      </c>
      <c r="C18" s="61">
        <v>1344015.53</v>
      </c>
      <c r="D18" s="6">
        <v>1895565.22</v>
      </c>
      <c r="E18" s="9">
        <f t="shared" si="0"/>
        <v>78.864894378594059</v>
      </c>
      <c r="F18" s="9">
        <f t="shared" si="1"/>
        <v>70.903154152617347</v>
      </c>
    </row>
    <row r="19" spans="1:6" s="1" customFormat="1">
      <c r="A19" s="12" t="s">
        <v>10</v>
      </c>
      <c r="B19" s="39">
        <f>B21+B20+B22</f>
        <v>16851110</v>
      </c>
      <c r="C19" s="39">
        <f>C21+C20+C22</f>
        <v>11165637.99</v>
      </c>
      <c r="D19" s="29">
        <f>D21+D20+D22</f>
        <v>13105584.23</v>
      </c>
      <c r="E19" s="9">
        <f t="shared" si="0"/>
        <v>66.260548949000992</v>
      </c>
      <c r="F19" s="9">
        <f t="shared" si="1"/>
        <v>85.19756001751324</v>
      </c>
    </row>
    <row r="20" spans="1:6" s="1" customFormat="1">
      <c r="A20" s="13" t="s">
        <v>21</v>
      </c>
      <c r="B20" s="34">
        <v>7233710</v>
      </c>
      <c r="C20" s="61">
        <v>3565477.7</v>
      </c>
      <c r="D20" s="6">
        <v>5483347.1299999999</v>
      </c>
      <c r="E20" s="9">
        <f t="shared" si="0"/>
        <v>49.289751731822264</v>
      </c>
      <c r="F20" s="9">
        <f t="shared" si="1"/>
        <v>65.023745815632878</v>
      </c>
    </row>
    <row r="21" spans="1:6" s="1" customFormat="1">
      <c r="A21" s="14" t="s">
        <v>75</v>
      </c>
      <c r="B21" s="62">
        <v>2491400</v>
      </c>
      <c r="C21" s="60">
        <v>1895771.5</v>
      </c>
      <c r="D21" s="31">
        <v>1916576.73</v>
      </c>
      <c r="E21" s="9">
        <f t="shared" si="0"/>
        <v>76.092618608011563</v>
      </c>
      <c r="F21" s="9">
        <f t="shared" si="1"/>
        <v>98.914458801761612</v>
      </c>
    </row>
    <row r="22" spans="1:6" s="1" customFormat="1">
      <c r="A22" s="13" t="s">
        <v>11</v>
      </c>
      <c r="B22" s="34">
        <v>7126000</v>
      </c>
      <c r="C22" s="34">
        <v>5704388.79</v>
      </c>
      <c r="D22" s="6">
        <v>5705660.3700000001</v>
      </c>
      <c r="E22" s="9">
        <f t="shared" si="0"/>
        <v>80.050361914117317</v>
      </c>
      <c r="F22" s="9">
        <f t="shared" si="1"/>
        <v>99.977713710288725</v>
      </c>
    </row>
    <row r="23" spans="1:6" s="1" customFormat="1">
      <c r="A23" s="12" t="s">
        <v>7</v>
      </c>
      <c r="B23" s="41">
        <f>B24</f>
        <v>3506200</v>
      </c>
      <c r="C23" s="41">
        <f>C24</f>
        <v>3666679</v>
      </c>
      <c r="D23" s="32">
        <f>D24</f>
        <v>774691.15</v>
      </c>
      <c r="E23" s="9">
        <f t="shared" si="0"/>
        <v>104.57700644572472</v>
      </c>
      <c r="F23" s="9">
        <f t="shared" si="1"/>
        <v>473.30849203582613</v>
      </c>
    </row>
    <row r="24" spans="1:6" s="1" customFormat="1">
      <c r="A24" s="13" t="s">
        <v>4</v>
      </c>
      <c r="B24" s="34">
        <v>3506200</v>
      </c>
      <c r="C24" s="61">
        <v>3666679</v>
      </c>
      <c r="D24" s="6">
        <v>774691.15</v>
      </c>
      <c r="E24" s="9">
        <f t="shared" si="0"/>
        <v>104.57700644572472</v>
      </c>
      <c r="F24" s="9">
        <f t="shared" si="1"/>
        <v>473.30849203582613</v>
      </c>
    </row>
    <row r="25" spans="1:6" s="1" customFormat="1">
      <c r="A25" s="12" t="s">
        <v>15</v>
      </c>
      <c r="B25" s="39">
        <f>B26+B27+B29+B32+B28+B30+B31</f>
        <v>1617900</v>
      </c>
      <c r="C25" s="39">
        <f>C26+C27+C29+C32+C28+C30+C31</f>
        <v>1700634.36</v>
      </c>
      <c r="D25" s="39">
        <f>D26+D27+D29+D32+D28+D30+D31</f>
        <v>1453843.87</v>
      </c>
      <c r="E25" s="9">
        <f t="shared" si="0"/>
        <v>105.11368811422214</v>
      </c>
      <c r="F25" s="9">
        <f t="shared" si="1"/>
        <v>116.97503391474903</v>
      </c>
    </row>
    <row r="26" spans="1:6" s="1" customFormat="1" ht="26.25" customHeight="1">
      <c r="A26" s="13" t="s">
        <v>53</v>
      </c>
      <c r="B26" s="34">
        <v>1605400</v>
      </c>
      <c r="C26" s="61">
        <v>1690634.36</v>
      </c>
      <c r="D26" s="6">
        <v>1441893.87</v>
      </c>
      <c r="E26" s="9">
        <f t="shared" si="0"/>
        <v>105.30922885262241</v>
      </c>
      <c r="F26" s="9">
        <f t="shared" si="1"/>
        <v>117.25095689601621</v>
      </c>
    </row>
    <row r="27" spans="1:6" s="1" customFormat="1" ht="38.25" hidden="1">
      <c r="A27" s="13" t="s">
        <v>93</v>
      </c>
      <c r="B27" s="34">
        <v>0</v>
      </c>
      <c r="C27" s="34">
        <v>0</v>
      </c>
      <c r="D27" s="6">
        <v>0</v>
      </c>
      <c r="E27" s="9" t="e">
        <f t="shared" si="0"/>
        <v>#DIV/0!</v>
      </c>
      <c r="F27" s="9" t="e">
        <f t="shared" si="1"/>
        <v>#DIV/0!</v>
      </c>
    </row>
    <row r="28" spans="1:6" s="1" customFormat="1" ht="30" customHeight="1">
      <c r="A28" s="13" t="s">
        <v>150</v>
      </c>
      <c r="B28" s="34">
        <v>7500</v>
      </c>
      <c r="C28" s="34">
        <v>5000</v>
      </c>
      <c r="D28" s="6">
        <v>6950</v>
      </c>
      <c r="E28" s="9">
        <f t="shared" si="0"/>
        <v>66.666666666666657</v>
      </c>
      <c r="F28" s="9">
        <f t="shared" si="1"/>
        <v>71.942446043165461</v>
      </c>
    </row>
    <row r="29" spans="1:6" s="1" customFormat="1" ht="25.5" hidden="1">
      <c r="A29" s="13" t="s">
        <v>176</v>
      </c>
      <c r="B29" s="34">
        <v>0</v>
      </c>
      <c r="C29" s="34">
        <v>0</v>
      </c>
      <c r="D29" s="6">
        <v>0</v>
      </c>
      <c r="E29" s="9" t="e">
        <f t="shared" si="0"/>
        <v>#DIV/0!</v>
      </c>
      <c r="F29" s="9" t="e">
        <f t="shared" si="1"/>
        <v>#DIV/0!</v>
      </c>
    </row>
    <row r="30" spans="1:6" s="1" customFormat="1" hidden="1">
      <c r="A30" s="13" t="s">
        <v>177</v>
      </c>
      <c r="B30" s="34">
        <v>0</v>
      </c>
      <c r="C30" s="34">
        <v>0</v>
      </c>
      <c r="D30" s="6">
        <v>0</v>
      </c>
      <c r="E30" s="9" t="e">
        <f t="shared" si="0"/>
        <v>#DIV/0!</v>
      </c>
      <c r="F30" s="9" t="e">
        <f t="shared" si="1"/>
        <v>#DIV/0!</v>
      </c>
    </row>
    <row r="31" spans="1:6" s="1" customFormat="1" ht="38.25" hidden="1">
      <c r="A31" s="13" t="s">
        <v>178</v>
      </c>
      <c r="B31" s="34">
        <v>0</v>
      </c>
      <c r="C31" s="34">
        <v>0</v>
      </c>
      <c r="D31" s="6">
        <v>0</v>
      </c>
      <c r="E31" s="9" t="e">
        <f t="shared" si="0"/>
        <v>#DIV/0!</v>
      </c>
      <c r="F31" s="9" t="e">
        <f t="shared" si="1"/>
        <v>#DIV/0!</v>
      </c>
    </row>
    <row r="32" spans="1:6" s="1" customFormat="1" ht="17.25" customHeight="1">
      <c r="A32" s="13" t="s">
        <v>66</v>
      </c>
      <c r="B32" s="34">
        <v>5000</v>
      </c>
      <c r="C32" s="34">
        <v>5000</v>
      </c>
      <c r="D32" s="6">
        <v>5000</v>
      </c>
      <c r="E32" s="9">
        <f t="shared" si="0"/>
        <v>100</v>
      </c>
      <c r="F32" s="9">
        <f t="shared" si="1"/>
        <v>100</v>
      </c>
    </row>
    <row r="33" spans="1:6" s="1" customFormat="1">
      <c r="A33" s="12" t="s">
        <v>9</v>
      </c>
      <c r="B33" s="39">
        <f>B34+B46+B53+B58+B68+B69</f>
        <v>17447679.16</v>
      </c>
      <c r="C33" s="39">
        <f>C34+C46+C53+C58+C68+C69</f>
        <v>14845580.32</v>
      </c>
      <c r="D33" s="29">
        <f>D34+D46+D53+D58+D68+D69</f>
        <v>15411798.57</v>
      </c>
      <c r="E33" s="9">
        <f t="shared" si="0"/>
        <v>85.086275279720354</v>
      </c>
      <c r="F33" s="9">
        <f t="shared" si="1"/>
        <v>96.326072862759972</v>
      </c>
    </row>
    <row r="34" spans="1:6" s="1" customFormat="1" ht="25.5">
      <c r="A34" s="12" t="s">
        <v>129</v>
      </c>
      <c r="B34" s="41">
        <f>B35+B36+B37+B38+B39+B40+B42+B41+B44+B45+B43</f>
        <v>3926978</v>
      </c>
      <c r="C34" s="41">
        <f>C35+C36+C37+C38+C39+C40+C42+C41+C44+C45+C43</f>
        <v>3825618.61</v>
      </c>
      <c r="D34" s="32">
        <f>D35+D36+D37+D38+D39+D42+D40+D41+D44+D45</f>
        <v>4486992.8100000005</v>
      </c>
      <c r="E34" s="9">
        <f t="shared" si="0"/>
        <v>97.418895904178726</v>
      </c>
      <c r="F34" s="9">
        <f t="shared" si="1"/>
        <v>85.260190332241677</v>
      </c>
    </row>
    <row r="35" spans="1:6" s="1" customFormat="1" ht="25.5" hidden="1">
      <c r="A35" s="13" t="s">
        <v>128</v>
      </c>
      <c r="B35" s="34">
        <v>0</v>
      </c>
      <c r="C35" s="34">
        <v>0</v>
      </c>
      <c r="D35" s="6">
        <v>0</v>
      </c>
      <c r="E35" s="9" t="e">
        <f t="shared" si="0"/>
        <v>#DIV/0!</v>
      </c>
      <c r="F35" s="9" t="e">
        <f t="shared" si="1"/>
        <v>#DIV/0!</v>
      </c>
    </row>
    <row r="36" spans="1:6" s="1" customFormat="1" ht="36.75" customHeight="1">
      <c r="A36" s="13" t="s">
        <v>120</v>
      </c>
      <c r="B36" s="56">
        <v>3018033</v>
      </c>
      <c r="C36" s="63">
        <v>3164564.03</v>
      </c>
      <c r="D36" s="6">
        <v>3965396.4</v>
      </c>
      <c r="E36" s="9">
        <f t="shared" si="0"/>
        <v>104.85518316068776</v>
      </c>
      <c r="F36" s="9">
        <f t="shared" si="1"/>
        <v>79.804481337603477</v>
      </c>
    </row>
    <row r="37" spans="1:6" s="1" customFormat="1" ht="49.5" customHeight="1">
      <c r="A37" s="13" t="s">
        <v>64</v>
      </c>
      <c r="B37" s="56">
        <v>34590</v>
      </c>
      <c r="C37" s="63">
        <v>22783.3</v>
      </c>
      <c r="D37" s="6">
        <v>46628.05</v>
      </c>
      <c r="E37" s="9">
        <f t="shared" si="0"/>
        <v>65.866724486845911</v>
      </c>
      <c r="F37" s="9">
        <f t="shared" si="1"/>
        <v>48.861790274309129</v>
      </c>
    </row>
    <row r="38" spans="1:6" s="1" customFormat="1" ht="32.25" customHeight="1">
      <c r="A38" s="13" t="s">
        <v>79</v>
      </c>
      <c r="B38" s="56">
        <v>580930</v>
      </c>
      <c r="C38" s="63">
        <v>349992.58</v>
      </c>
      <c r="D38" s="6">
        <v>237906.23</v>
      </c>
      <c r="E38" s="9">
        <f t="shared" si="0"/>
        <v>60.246945415110254</v>
      </c>
      <c r="F38" s="9">
        <f t="shared" si="1"/>
        <v>147.11366743107149</v>
      </c>
    </row>
    <row r="39" spans="1:6" s="1" customFormat="1" ht="24.75" customHeight="1">
      <c r="A39" s="13" t="s">
        <v>54</v>
      </c>
      <c r="B39" s="58">
        <v>0</v>
      </c>
      <c r="C39" s="63">
        <v>33901.769999999997</v>
      </c>
      <c r="D39" s="6">
        <v>72351.19</v>
      </c>
      <c r="E39" s="9" t="e">
        <f t="shared" si="0"/>
        <v>#DIV/0!</v>
      </c>
      <c r="F39" s="9">
        <f t="shared" si="1"/>
        <v>46.857238975613249</v>
      </c>
    </row>
    <row r="40" spans="1:6" s="1" customFormat="1" ht="25.5" hidden="1">
      <c r="A40" s="13" t="s">
        <v>137</v>
      </c>
      <c r="B40" s="61">
        <v>0</v>
      </c>
      <c r="C40" s="64">
        <v>0</v>
      </c>
      <c r="D40" s="6">
        <v>0</v>
      </c>
      <c r="E40" s="9" t="e">
        <f t="shared" si="0"/>
        <v>#DIV/0!</v>
      </c>
      <c r="F40" s="9" t="e">
        <f t="shared" si="1"/>
        <v>#DIV/0!</v>
      </c>
    </row>
    <row r="41" spans="1:6" s="1" customFormat="1">
      <c r="A41" s="13" t="s">
        <v>172</v>
      </c>
      <c r="B41" s="65">
        <v>53000</v>
      </c>
      <c r="C41" s="66">
        <v>83238.929999999993</v>
      </c>
      <c r="D41" s="6">
        <v>0</v>
      </c>
      <c r="E41" s="9">
        <f t="shared" si="0"/>
        <v>157.05458490566036</v>
      </c>
      <c r="F41" s="9" t="e">
        <f t="shared" si="1"/>
        <v>#DIV/0!</v>
      </c>
    </row>
    <row r="42" spans="1:6" s="1" customFormat="1">
      <c r="A42" s="13" t="s">
        <v>89</v>
      </c>
      <c r="B42" s="61">
        <v>207857</v>
      </c>
      <c r="C42" s="61">
        <v>161187.13</v>
      </c>
      <c r="D42" s="6">
        <v>99676.57</v>
      </c>
      <c r="E42" s="9">
        <f t="shared" si="0"/>
        <v>77.547126149227594</v>
      </c>
      <c r="F42" s="9">
        <f t="shared" si="1"/>
        <v>161.71014913534844</v>
      </c>
    </row>
    <row r="43" spans="1:6" s="1" customFormat="1" ht="64.5" customHeight="1">
      <c r="A43" s="13" t="s">
        <v>236</v>
      </c>
      <c r="B43" s="67">
        <v>68</v>
      </c>
      <c r="C43" s="68">
        <v>67.67</v>
      </c>
      <c r="D43" s="6">
        <v>0</v>
      </c>
      <c r="E43" s="9">
        <f t="shared" si="0"/>
        <v>99.514705882352942</v>
      </c>
      <c r="F43" s="9" t="e">
        <f t="shared" si="1"/>
        <v>#DIV/0!</v>
      </c>
    </row>
    <row r="44" spans="1:6" s="1" customFormat="1" ht="29.25" customHeight="1">
      <c r="A44" s="13" t="s">
        <v>192</v>
      </c>
      <c r="B44" s="61">
        <v>2500</v>
      </c>
      <c r="C44" s="61">
        <v>0</v>
      </c>
      <c r="D44" s="6">
        <v>2500</v>
      </c>
      <c r="E44" s="9">
        <f t="shared" si="0"/>
        <v>0</v>
      </c>
      <c r="F44" s="9">
        <f t="shared" si="1"/>
        <v>0</v>
      </c>
    </row>
    <row r="45" spans="1:6" s="1" customFormat="1" ht="36.75" customHeight="1">
      <c r="A45" s="13" t="s">
        <v>214</v>
      </c>
      <c r="B45" s="61">
        <v>30000</v>
      </c>
      <c r="C45" s="61">
        <v>9883.2000000000007</v>
      </c>
      <c r="D45" s="6">
        <v>62534.37</v>
      </c>
      <c r="E45" s="9">
        <f t="shared" si="0"/>
        <v>32.944000000000003</v>
      </c>
      <c r="F45" s="9">
        <f t="shared" si="1"/>
        <v>15.804428828498631</v>
      </c>
    </row>
    <row r="46" spans="1:6" s="1" customFormat="1">
      <c r="A46" s="12" t="s">
        <v>5</v>
      </c>
      <c r="B46" s="41">
        <f>B47+B48+B49+B50+B51+B52</f>
        <v>270000</v>
      </c>
      <c r="C46" s="41">
        <f>C47+C48+C49+C50+C51+C52</f>
        <v>271223.86</v>
      </c>
      <c r="D46" s="32">
        <f>D47+D48+D49+D50+D51+D52</f>
        <v>170255.22</v>
      </c>
      <c r="E46" s="9">
        <f t="shared" si="0"/>
        <v>100.45328148148147</v>
      </c>
      <c r="F46" s="9">
        <f t="shared" si="1"/>
        <v>159.30428447362729</v>
      </c>
    </row>
    <row r="47" spans="1:6" s="1" customFormat="1" ht="16.5" customHeight="1">
      <c r="A47" s="13" t="s">
        <v>130</v>
      </c>
      <c r="B47" s="34">
        <v>145000</v>
      </c>
      <c r="C47" s="34">
        <v>147522.04999999999</v>
      </c>
      <c r="D47" s="6">
        <v>90913.88</v>
      </c>
      <c r="E47" s="9">
        <f t="shared" si="0"/>
        <v>101.73934482758619</v>
      </c>
      <c r="F47" s="9">
        <f t="shared" si="1"/>
        <v>162.26570684256353</v>
      </c>
    </row>
    <row r="48" spans="1:6" s="1" customFormat="1" hidden="1">
      <c r="A48" s="13" t="s">
        <v>131</v>
      </c>
      <c r="B48" s="34"/>
      <c r="C48" s="34"/>
      <c r="D48" s="6"/>
      <c r="E48" s="9" t="e">
        <f t="shared" si="0"/>
        <v>#DIV/0!</v>
      </c>
      <c r="F48" s="9" t="e">
        <f t="shared" si="1"/>
        <v>#DIV/0!</v>
      </c>
    </row>
    <row r="49" spans="1:6" s="1" customFormat="1">
      <c r="A49" s="13" t="s">
        <v>132</v>
      </c>
      <c r="B49" s="34">
        <v>118500</v>
      </c>
      <c r="C49" s="34">
        <v>117278.54</v>
      </c>
      <c r="D49" s="6">
        <v>77598.5</v>
      </c>
      <c r="E49" s="9">
        <f t="shared" si="0"/>
        <v>98.969232067510546</v>
      </c>
      <c r="F49" s="9">
        <f t="shared" si="1"/>
        <v>151.13506060039819</v>
      </c>
    </row>
    <row r="50" spans="1:6" s="1" customFormat="1" ht="12.75" hidden="1" customHeight="1">
      <c r="A50" s="13" t="s">
        <v>55</v>
      </c>
      <c r="B50" s="34"/>
      <c r="C50" s="34"/>
      <c r="D50" s="6"/>
      <c r="E50" s="9" t="e">
        <f t="shared" si="0"/>
        <v>#DIV/0!</v>
      </c>
      <c r="F50" s="9" t="e">
        <f t="shared" si="1"/>
        <v>#DIV/0!</v>
      </c>
    </row>
    <row r="51" spans="1:6" s="1" customFormat="1">
      <c r="A51" s="15" t="s">
        <v>154</v>
      </c>
      <c r="B51" s="34">
        <v>6500</v>
      </c>
      <c r="C51" s="34">
        <v>6423.27</v>
      </c>
      <c r="D51" s="6">
        <v>1742.84</v>
      </c>
      <c r="E51" s="9">
        <f t="shared" si="0"/>
        <v>98.819538461538471</v>
      </c>
      <c r="F51" s="9">
        <f t="shared" si="1"/>
        <v>368.55190378921765</v>
      </c>
    </row>
    <row r="52" spans="1:6" s="1" customFormat="1" hidden="1">
      <c r="A52" s="15" t="s">
        <v>155</v>
      </c>
      <c r="B52" s="34">
        <v>0</v>
      </c>
      <c r="C52" s="34">
        <v>0</v>
      </c>
      <c r="D52" s="6">
        <v>0</v>
      </c>
      <c r="E52" s="9" t="e">
        <f t="shared" si="0"/>
        <v>#DIV/0!</v>
      </c>
      <c r="F52" s="9" t="e">
        <f t="shared" si="1"/>
        <v>#DIV/0!</v>
      </c>
    </row>
    <row r="53" spans="1:6" s="1" customFormat="1">
      <c r="A53" s="12" t="s">
        <v>133</v>
      </c>
      <c r="B53" s="39">
        <f>B54+B55+B56+B57</f>
        <v>3126730</v>
      </c>
      <c r="C53" s="39">
        <f>C54+C55+C56+C57</f>
        <v>2238572.25</v>
      </c>
      <c r="D53" s="29">
        <f>D54+D55+D56+D57</f>
        <v>2352287.46</v>
      </c>
      <c r="E53" s="9">
        <f t="shared" si="0"/>
        <v>71.594677186709433</v>
      </c>
      <c r="F53" s="9">
        <f t="shared" si="1"/>
        <v>95.165760480651457</v>
      </c>
    </row>
    <row r="54" spans="1:6" s="1" customFormat="1" ht="25.5" customHeight="1">
      <c r="A54" s="13" t="s">
        <v>82</v>
      </c>
      <c r="B54" s="56">
        <v>149500</v>
      </c>
      <c r="C54" s="63">
        <v>150658.01</v>
      </c>
      <c r="D54" s="30">
        <v>166342.67000000001</v>
      </c>
      <c r="E54" s="9">
        <f t="shared" si="0"/>
        <v>100.77458862876254</v>
      </c>
      <c r="F54" s="9">
        <f t="shared" si="1"/>
        <v>90.57087396757548</v>
      </c>
    </row>
    <row r="55" spans="1:6" s="1" customFormat="1" ht="27" customHeight="1">
      <c r="A55" s="13" t="s">
        <v>83</v>
      </c>
      <c r="B55" s="56">
        <v>213930</v>
      </c>
      <c r="C55" s="63">
        <v>82568.33</v>
      </c>
      <c r="D55" s="30">
        <v>132908.65</v>
      </c>
      <c r="E55" s="9">
        <f t="shared" si="0"/>
        <v>38.595956621324731</v>
      </c>
      <c r="F55" s="9">
        <f t="shared" si="1"/>
        <v>62.124120589592934</v>
      </c>
    </row>
    <row r="56" spans="1:6" s="1" customFormat="1">
      <c r="A56" s="13" t="s">
        <v>56</v>
      </c>
      <c r="B56" s="55">
        <v>2748500</v>
      </c>
      <c r="C56" s="55">
        <v>1988466</v>
      </c>
      <c r="D56" s="30">
        <v>1990319.06</v>
      </c>
      <c r="E56" s="9">
        <f t="shared" si="0"/>
        <v>72.347316718209925</v>
      </c>
      <c r="F56" s="9">
        <f t="shared" si="1"/>
        <v>99.906896334500246</v>
      </c>
    </row>
    <row r="57" spans="1:6" s="1" customFormat="1">
      <c r="A57" s="13" t="s">
        <v>100</v>
      </c>
      <c r="B57" s="55">
        <v>14800</v>
      </c>
      <c r="C57" s="63">
        <v>16879.91</v>
      </c>
      <c r="D57" s="6">
        <v>62717.08</v>
      </c>
      <c r="E57" s="9">
        <f t="shared" si="0"/>
        <v>114.05344594594595</v>
      </c>
      <c r="F57" s="9">
        <f t="shared" si="1"/>
        <v>26.914374840155187</v>
      </c>
    </row>
    <row r="58" spans="1:6" s="1" customFormat="1" ht="27.75" customHeight="1">
      <c r="A58" s="12" t="s">
        <v>134</v>
      </c>
      <c r="B58" s="41">
        <f>B60+B61+B65+B64+B63+B67+B62+B66</f>
        <v>3911500</v>
      </c>
      <c r="C58" s="41">
        <f>C60+C61+C65+C64+C63+C67+C62+C66</f>
        <v>4556000.0999999996</v>
      </c>
      <c r="D58" s="32">
        <f>D60+D61+D65+D64+D62+D63+D67</f>
        <v>5085727.0500000007</v>
      </c>
      <c r="E58" s="9">
        <f t="shared" si="0"/>
        <v>116.47705739486129</v>
      </c>
      <c r="F58" s="9">
        <f t="shared" si="1"/>
        <v>89.584046788354456</v>
      </c>
    </row>
    <row r="59" spans="1:6" s="1" customFormat="1" ht="63.75" hidden="1" customHeight="1">
      <c r="A59" s="13" t="s">
        <v>116</v>
      </c>
      <c r="B59" s="34">
        <v>0</v>
      </c>
      <c r="C59" s="34">
        <v>0</v>
      </c>
      <c r="D59" s="6">
        <v>0</v>
      </c>
      <c r="E59" s="9" t="e">
        <f t="shared" si="0"/>
        <v>#DIV/0!</v>
      </c>
      <c r="F59" s="9" t="e">
        <f t="shared" si="1"/>
        <v>#DIV/0!</v>
      </c>
    </row>
    <row r="60" spans="1:6" s="1" customFormat="1" ht="38.25" customHeight="1">
      <c r="A60" s="16" t="s">
        <v>135</v>
      </c>
      <c r="B60" s="61">
        <v>100000</v>
      </c>
      <c r="C60" s="56">
        <v>87600</v>
      </c>
      <c r="D60" s="6">
        <v>512700</v>
      </c>
      <c r="E60" s="9">
        <f t="shared" si="0"/>
        <v>87.6</v>
      </c>
      <c r="F60" s="9">
        <f t="shared" si="1"/>
        <v>17.086015213575191</v>
      </c>
    </row>
    <row r="61" spans="1:6" s="1" customFormat="1" ht="38.25" hidden="1">
      <c r="A61" s="16" t="s">
        <v>136</v>
      </c>
      <c r="B61" s="61">
        <v>0</v>
      </c>
      <c r="C61" s="56">
        <v>0</v>
      </c>
      <c r="D61" s="6">
        <v>0</v>
      </c>
      <c r="E61" s="9" t="e">
        <f t="shared" si="0"/>
        <v>#DIV/0!</v>
      </c>
      <c r="F61" s="9" t="e">
        <f t="shared" si="1"/>
        <v>#DIV/0!</v>
      </c>
    </row>
    <row r="62" spans="1:6" s="1" customFormat="1" ht="38.25" hidden="1">
      <c r="A62" s="16" t="s">
        <v>156</v>
      </c>
      <c r="B62" s="59">
        <v>0</v>
      </c>
      <c r="C62" s="56">
        <v>0</v>
      </c>
      <c r="D62" s="6">
        <v>0</v>
      </c>
      <c r="E62" s="9" t="e">
        <f t="shared" si="0"/>
        <v>#DIV/0!</v>
      </c>
      <c r="F62" s="9" t="e">
        <f t="shared" si="1"/>
        <v>#DIV/0!</v>
      </c>
    </row>
    <row r="63" spans="1:6" s="1" customFormat="1" ht="45.75" customHeight="1">
      <c r="A63" s="16" t="s">
        <v>160</v>
      </c>
      <c r="B63" s="59">
        <v>934300</v>
      </c>
      <c r="C63" s="56">
        <v>937700</v>
      </c>
      <c r="D63" s="6">
        <v>931700</v>
      </c>
      <c r="E63" s="9">
        <f t="shared" si="0"/>
        <v>100.36390880873381</v>
      </c>
      <c r="F63" s="9">
        <f t="shared" si="1"/>
        <v>100.6439841150585</v>
      </c>
    </row>
    <row r="64" spans="1:6" s="1" customFormat="1" ht="37.5" customHeight="1">
      <c r="A64" s="16" t="s">
        <v>153</v>
      </c>
      <c r="B64" s="59">
        <v>27200</v>
      </c>
      <c r="C64" s="56">
        <v>54142.1</v>
      </c>
      <c r="D64" s="6">
        <v>105675.6</v>
      </c>
      <c r="E64" s="9">
        <f t="shared" si="0"/>
        <v>199.0518382352941</v>
      </c>
      <c r="F64" s="9">
        <f t="shared" si="1"/>
        <v>51.234248965702577</v>
      </c>
    </row>
    <row r="65" spans="1:6" s="1" customFormat="1" ht="25.5">
      <c r="A65" s="15" t="s">
        <v>121</v>
      </c>
      <c r="B65" s="69">
        <v>2750000</v>
      </c>
      <c r="C65" s="58">
        <v>3364284.84</v>
      </c>
      <c r="D65" s="33">
        <v>3535651.45</v>
      </c>
      <c r="E65" s="9">
        <f t="shared" si="0"/>
        <v>122.33763054545454</v>
      </c>
      <c r="F65" s="9">
        <f t="shared" si="1"/>
        <v>95.153181459671316</v>
      </c>
    </row>
    <row r="66" spans="1:6" s="1" customFormat="1" ht="39" customHeight="1">
      <c r="A66" s="15" t="s">
        <v>227</v>
      </c>
      <c r="B66" s="61">
        <v>100000</v>
      </c>
      <c r="C66" s="61">
        <v>112273.16</v>
      </c>
      <c r="D66" s="6">
        <v>0</v>
      </c>
      <c r="E66" s="9">
        <f t="shared" si="0"/>
        <v>112.27316</v>
      </c>
      <c r="F66" s="9" t="e">
        <f t="shared" si="1"/>
        <v>#DIV/0!</v>
      </c>
    </row>
    <row r="67" spans="1:6" s="1" customFormat="1" ht="38.25" hidden="1" customHeight="1">
      <c r="A67" s="15" t="s">
        <v>161</v>
      </c>
      <c r="B67" s="61">
        <v>0</v>
      </c>
      <c r="C67" s="61">
        <v>0</v>
      </c>
      <c r="D67" s="6">
        <v>0</v>
      </c>
      <c r="E67" s="9" t="e">
        <f t="shared" si="0"/>
        <v>#DIV/0!</v>
      </c>
      <c r="F67" s="9" t="e">
        <f t="shared" si="1"/>
        <v>#DIV/0!</v>
      </c>
    </row>
    <row r="68" spans="1:6" s="1" customFormat="1">
      <c r="A68" s="12" t="s">
        <v>122</v>
      </c>
      <c r="B68" s="41">
        <v>1292460</v>
      </c>
      <c r="C68" s="41">
        <v>1437150.95</v>
      </c>
      <c r="D68" s="32">
        <v>914449.45</v>
      </c>
      <c r="E68" s="9">
        <f t="shared" si="0"/>
        <v>111.19500410070717</v>
      </c>
      <c r="F68" s="9">
        <f t="shared" si="1"/>
        <v>157.16023996733773</v>
      </c>
    </row>
    <row r="69" spans="1:6" s="1" customFormat="1">
      <c r="A69" s="17" t="s">
        <v>138</v>
      </c>
      <c r="B69" s="41">
        <f>B70+B71+B72+B73+B74</f>
        <v>4920011.16</v>
      </c>
      <c r="C69" s="41">
        <f>C70+C71+C72+C73+C74</f>
        <v>2517014.5499999998</v>
      </c>
      <c r="D69" s="32">
        <f>D70+D71+D72+D73+D74</f>
        <v>2402086.58</v>
      </c>
      <c r="E69" s="9">
        <f t="shared" si="0"/>
        <v>51.158716274131379</v>
      </c>
      <c r="F69" s="9">
        <f t="shared" si="1"/>
        <v>104.78450572751628</v>
      </c>
    </row>
    <row r="70" spans="1:6" s="1" customFormat="1">
      <c r="A70" s="18" t="s">
        <v>141</v>
      </c>
      <c r="B70" s="34">
        <v>0</v>
      </c>
      <c r="C70" s="34">
        <v>1097.25</v>
      </c>
      <c r="D70" s="6">
        <v>0</v>
      </c>
      <c r="E70" s="9" t="e">
        <f>C70/B70*100</f>
        <v>#DIV/0!</v>
      </c>
      <c r="F70" s="9" t="e">
        <f t="shared" si="1"/>
        <v>#DIV/0!</v>
      </c>
    </row>
    <row r="71" spans="1:6" s="1" customFormat="1">
      <c r="A71" s="19" t="s">
        <v>139</v>
      </c>
      <c r="B71" s="34">
        <v>0</v>
      </c>
      <c r="C71" s="34">
        <v>0</v>
      </c>
      <c r="D71" s="6">
        <v>-2004.67</v>
      </c>
      <c r="E71" s="9" t="e">
        <f>C71/B71*100</f>
        <v>#DIV/0!</v>
      </c>
      <c r="F71" s="9">
        <f>C71/D71*100</f>
        <v>0</v>
      </c>
    </row>
    <row r="72" spans="1:6" s="1" customFormat="1">
      <c r="A72" s="19" t="s">
        <v>142</v>
      </c>
      <c r="B72" s="34">
        <v>1320</v>
      </c>
      <c r="C72" s="34">
        <v>1326.8</v>
      </c>
      <c r="D72" s="6">
        <v>173519.72</v>
      </c>
      <c r="E72" s="9">
        <f>C72/B72*100</f>
        <v>100.51515151515152</v>
      </c>
      <c r="F72" s="9">
        <f>C72/D72*100</f>
        <v>0.76463931592328527</v>
      </c>
    </row>
    <row r="73" spans="1:6" s="1" customFormat="1">
      <c r="A73" s="20" t="s">
        <v>140</v>
      </c>
      <c r="B73" s="34">
        <v>82762</v>
      </c>
      <c r="C73" s="34">
        <v>0</v>
      </c>
      <c r="D73" s="6">
        <v>84763.53</v>
      </c>
      <c r="E73" s="9">
        <f>C73/B73*100</f>
        <v>0</v>
      </c>
      <c r="F73" s="9">
        <f>C73/D73*100</f>
        <v>0</v>
      </c>
    </row>
    <row r="74" spans="1:6" s="1" customFormat="1" ht="19.5" customHeight="1">
      <c r="A74" s="21" t="s">
        <v>215</v>
      </c>
      <c r="B74" s="34">
        <v>4835929.16</v>
      </c>
      <c r="C74" s="34">
        <v>2514590.5</v>
      </c>
      <c r="D74" s="34">
        <v>2145808</v>
      </c>
      <c r="E74" s="22">
        <f>C74/B74*100</f>
        <v>51.998083859441813</v>
      </c>
      <c r="F74" s="22">
        <f>C74/D74*100</f>
        <v>117.18618347960302</v>
      </c>
    </row>
    <row r="75" spans="1:6" s="1" customFormat="1">
      <c r="A75" s="83" t="s">
        <v>18</v>
      </c>
      <c r="B75" s="28">
        <f>B4</f>
        <v>151921952.16</v>
      </c>
      <c r="C75" s="28">
        <f>C4</f>
        <v>153553166.28000003</v>
      </c>
      <c r="D75" s="28">
        <f>D4</f>
        <v>131442312.88000003</v>
      </c>
      <c r="E75" s="7">
        <f t="shared" ref="E75:E145" si="2">C75/B75*100</f>
        <v>101.07371850927909</v>
      </c>
      <c r="F75" s="7">
        <f t="shared" ref="F75:F170" si="3">C75/D75*100</f>
        <v>116.82171662650676</v>
      </c>
    </row>
    <row r="76" spans="1:6" s="1" customFormat="1">
      <c r="A76" s="84" t="s">
        <v>17</v>
      </c>
      <c r="B76" s="28">
        <f>B77+B204+B207+B211</f>
        <v>619179515.79999983</v>
      </c>
      <c r="C76" s="28">
        <f>C77+C204+C207+C211</f>
        <v>512459817.10000002</v>
      </c>
      <c r="D76" s="28">
        <f>D77+D204+D211+D206+D207</f>
        <v>449359586.32000005</v>
      </c>
      <c r="E76" s="7">
        <f t="shared" si="2"/>
        <v>82.764336355327501</v>
      </c>
      <c r="F76" s="7">
        <f t="shared" si="3"/>
        <v>114.04225762640452</v>
      </c>
    </row>
    <row r="77" spans="1:6" s="51" customFormat="1" ht="23.25" customHeight="1">
      <c r="A77" s="38" t="s">
        <v>50</v>
      </c>
      <c r="B77" s="39">
        <f>B78+B82+B160+B194</f>
        <v>617951001.99999988</v>
      </c>
      <c r="C77" s="39">
        <f>C78+C82+C160+C194</f>
        <v>511101816.19</v>
      </c>
      <c r="D77" s="39">
        <f>D78+D82+D160+D194</f>
        <v>452348053.48000002</v>
      </c>
      <c r="E77" s="22">
        <f t="shared" si="2"/>
        <v>82.709116828974743</v>
      </c>
      <c r="F77" s="22">
        <f t="shared" si="3"/>
        <v>112.98861844502173</v>
      </c>
    </row>
    <row r="78" spans="1:6" s="51" customFormat="1" ht="16.5" customHeight="1">
      <c r="A78" s="38" t="s">
        <v>57</v>
      </c>
      <c r="B78" s="39">
        <f>B79+B80+B81</f>
        <v>29069300</v>
      </c>
      <c r="C78" s="39">
        <f>C79+C80+C81</f>
        <v>26646400</v>
      </c>
      <c r="D78" s="39">
        <f>D79+D80+D81</f>
        <v>30822000</v>
      </c>
      <c r="E78" s="22">
        <f t="shared" si="2"/>
        <v>91.66508997464679</v>
      </c>
      <c r="F78" s="22">
        <f t="shared" si="3"/>
        <v>86.452533904354027</v>
      </c>
    </row>
    <row r="79" spans="1:6" s="51" customFormat="1" ht="15.75" customHeight="1">
      <c r="A79" s="40" t="s">
        <v>216</v>
      </c>
      <c r="B79" s="34">
        <v>24288100</v>
      </c>
      <c r="C79" s="34">
        <v>22264000</v>
      </c>
      <c r="D79" s="34">
        <v>30822000</v>
      </c>
      <c r="E79" s="22">
        <f t="shared" si="2"/>
        <v>91.666289252761644</v>
      </c>
      <c r="F79" s="22">
        <f t="shared" si="3"/>
        <v>72.234118486795154</v>
      </c>
    </row>
    <row r="80" spans="1:6" s="51" customFormat="1" ht="15.75" customHeight="1">
      <c r="A80" s="21" t="s">
        <v>58</v>
      </c>
      <c r="B80" s="6">
        <v>4781200</v>
      </c>
      <c r="C80" s="6">
        <v>4382400</v>
      </c>
      <c r="D80" s="34">
        <v>0</v>
      </c>
      <c r="E80" s="22">
        <f t="shared" si="2"/>
        <v>91.658997741152845</v>
      </c>
      <c r="F80" s="22" t="e">
        <f t="shared" si="3"/>
        <v>#DIV/0!</v>
      </c>
    </row>
    <row r="81" spans="1:6" s="51" customFormat="1" hidden="1">
      <c r="A81" s="21" t="s">
        <v>143</v>
      </c>
      <c r="B81" s="6"/>
      <c r="C81" s="6"/>
      <c r="D81" s="34"/>
      <c r="E81" s="22" t="e">
        <f t="shared" si="2"/>
        <v>#DIV/0!</v>
      </c>
      <c r="F81" s="22" t="e">
        <f t="shared" si="3"/>
        <v>#DIV/0!</v>
      </c>
    </row>
    <row r="82" spans="1:6" s="51" customFormat="1">
      <c r="A82" s="38" t="s">
        <v>16</v>
      </c>
      <c r="B82" s="32">
        <f>B88+B90+B91+B92+B94+B93+B96+B98+B108+B113+B114+B97+B102+B103</f>
        <v>211441808.32999998</v>
      </c>
      <c r="C82" s="32">
        <f>C88+C90+C91+C92+C94+C93+C96+C98+C108+C113+C114+C97+C102+C103</f>
        <v>162720073.04999998</v>
      </c>
      <c r="D82" s="41">
        <f>SUM(D83:D98)+D114+D113+D108</f>
        <v>134566702.19999999</v>
      </c>
      <c r="E82" s="22">
        <f t="shared" si="2"/>
        <v>76.957378644832929</v>
      </c>
      <c r="F82" s="22">
        <f t="shared" si="3"/>
        <v>120.92149869895525</v>
      </c>
    </row>
    <row r="83" spans="1:6" s="51" customFormat="1" hidden="1">
      <c r="A83" s="21" t="s">
        <v>94</v>
      </c>
      <c r="B83" s="6">
        <f>B85+B86+B87</f>
        <v>0</v>
      </c>
      <c r="C83" s="6">
        <f>C85+C86+C87</f>
        <v>0</v>
      </c>
      <c r="D83" s="34">
        <v>0</v>
      </c>
      <c r="E83" s="22" t="e">
        <f t="shared" si="2"/>
        <v>#DIV/0!</v>
      </c>
      <c r="F83" s="22" t="e">
        <f t="shared" si="3"/>
        <v>#DIV/0!</v>
      </c>
    </row>
    <row r="84" spans="1:6" s="51" customFormat="1" hidden="1">
      <c r="A84" s="42" t="s">
        <v>123</v>
      </c>
      <c r="B84" s="35"/>
      <c r="C84" s="35"/>
      <c r="D84" s="34"/>
      <c r="E84" s="22" t="e">
        <f t="shared" si="2"/>
        <v>#DIV/0!</v>
      </c>
      <c r="F84" s="22" t="e">
        <f t="shared" si="3"/>
        <v>#DIV/0!</v>
      </c>
    </row>
    <row r="85" spans="1:6" s="51" customFormat="1" hidden="1">
      <c r="A85" s="42" t="s">
        <v>111</v>
      </c>
      <c r="B85" s="6">
        <v>0</v>
      </c>
      <c r="C85" s="6">
        <v>0</v>
      </c>
      <c r="D85" s="34">
        <v>0</v>
      </c>
      <c r="E85" s="22" t="e">
        <f t="shared" si="2"/>
        <v>#DIV/0!</v>
      </c>
      <c r="F85" s="22" t="e">
        <f t="shared" si="3"/>
        <v>#DIV/0!</v>
      </c>
    </row>
    <row r="86" spans="1:6" s="51" customFormat="1" hidden="1">
      <c r="A86" s="42" t="s">
        <v>112</v>
      </c>
      <c r="B86" s="6">
        <v>0</v>
      </c>
      <c r="C86" s="6">
        <v>0</v>
      </c>
      <c r="D86" s="34">
        <v>0</v>
      </c>
      <c r="E86" s="22" t="e">
        <f t="shared" si="2"/>
        <v>#DIV/0!</v>
      </c>
      <c r="F86" s="22" t="e">
        <f t="shared" si="3"/>
        <v>#DIV/0!</v>
      </c>
    </row>
    <row r="87" spans="1:6" s="51" customFormat="1" hidden="1">
      <c r="A87" s="42" t="s">
        <v>114</v>
      </c>
      <c r="B87" s="6">
        <v>0</v>
      </c>
      <c r="C87" s="6">
        <v>0</v>
      </c>
      <c r="D87" s="34">
        <v>0</v>
      </c>
      <c r="E87" s="22" t="e">
        <f t="shared" si="2"/>
        <v>#DIV/0!</v>
      </c>
      <c r="F87" s="22" t="e">
        <f t="shared" si="3"/>
        <v>#DIV/0!</v>
      </c>
    </row>
    <row r="88" spans="1:6" s="51" customFormat="1" ht="30.75" customHeight="1">
      <c r="A88" s="21" t="s">
        <v>151</v>
      </c>
      <c r="B88" s="6">
        <v>0</v>
      </c>
      <c r="C88" s="6">
        <v>0</v>
      </c>
      <c r="D88" s="34">
        <v>450000</v>
      </c>
      <c r="E88" s="22" t="e">
        <f t="shared" si="2"/>
        <v>#DIV/0!</v>
      </c>
      <c r="F88" s="22">
        <f t="shared" si="3"/>
        <v>0</v>
      </c>
    </row>
    <row r="89" spans="1:6" s="51" customFormat="1" hidden="1">
      <c r="A89" s="21" t="s">
        <v>157</v>
      </c>
      <c r="B89" s="6"/>
      <c r="C89" s="6"/>
      <c r="D89" s="34"/>
      <c r="E89" s="22" t="e">
        <f t="shared" si="2"/>
        <v>#DIV/0!</v>
      </c>
      <c r="F89" s="22" t="e">
        <f t="shared" si="3"/>
        <v>#DIV/0!</v>
      </c>
    </row>
    <row r="90" spans="1:6" s="51" customFormat="1" ht="17.25" customHeight="1">
      <c r="A90" s="21" t="s">
        <v>152</v>
      </c>
      <c r="B90" s="88">
        <v>6384368.1500000004</v>
      </c>
      <c r="C90" s="88">
        <v>6384368.1500000004</v>
      </c>
      <c r="D90" s="34">
        <v>7203141.5899999999</v>
      </c>
      <c r="E90" s="22">
        <f t="shared" si="2"/>
        <v>100</v>
      </c>
      <c r="F90" s="22">
        <f t="shared" si="3"/>
        <v>88.633106405451073</v>
      </c>
    </row>
    <row r="91" spans="1:6" s="51" customFormat="1">
      <c r="A91" s="21" t="s">
        <v>162</v>
      </c>
      <c r="B91" s="88">
        <v>5181203.97</v>
      </c>
      <c r="C91" s="88">
        <v>5135809.3</v>
      </c>
      <c r="D91" s="34">
        <v>5254376.3099999996</v>
      </c>
      <c r="E91" s="22">
        <f t="shared" si="2"/>
        <v>99.123858657894147</v>
      </c>
      <c r="F91" s="22">
        <f t="shared" si="3"/>
        <v>97.743461773486871</v>
      </c>
    </row>
    <row r="92" spans="1:6" s="51" customFormat="1" ht="18.75" customHeight="1">
      <c r="A92" s="21" t="s">
        <v>196</v>
      </c>
      <c r="B92" s="88">
        <v>958585.86</v>
      </c>
      <c r="C92" s="88">
        <v>958585.86</v>
      </c>
      <c r="D92" s="34">
        <v>2266962.9300000002</v>
      </c>
      <c r="E92" s="22">
        <f t="shared" si="2"/>
        <v>100</v>
      </c>
      <c r="F92" s="22">
        <f t="shared" si="3"/>
        <v>42.285025807634177</v>
      </c>
    </row>
    <row r="93" spans="1:6" s="51" customFormat="1" ht="26.25" customHeight="1">
      <c r="A93" s="21" t="s">
        <v>238</v>
      </c>
      <c r="B93" s="88">
        <v>43333.33</v>
      </c>
      <c r="C93" s="88">
        <v>0</v>
      </c>
      <c r="D93" s="34">
        <v>0</v>
      </c>
      <c r="E93" s="22">
        <f t="shared" si="2"/>
        <v>0</v>
      </c>
      <c r="F93" s="22" t="e">
        <f t="shared" si="3"/>
        <v>#DIV/0!</v>
      </c>
    </row>
    <row r="94" spans="1:6" s="51" customFormat="1" ht="25.5" customHeight="1">
      <c r="A94" s="21" t="s">
        <v>208</v>
      </c>
      <c r="B94" s="88">
        <v>10786460</v>
      </c>
      <c r="C94" s="88">
        <v>7877196.6200000001</v>
      </c>
      <c r="D94" s="34">
        <v>7270760.7800000003</v>
      </c>
      <c r="E94" s="22">
        <f t="shared" si="2"/>
        <v>73.028561919295115</v>
      </c>
      <c r="F94" s="22">
        <f t="shared" si="3"/>
        <v>108.34074807780982</v>
      </c>
    </row>
    <row r="95" spans="1:6" s="51" customFormat="1" ht="25.5" hidden="1">
      <c r="A95" s="21" t="s">
        <v>163</v>
      </c>
      <c r="B95" s="6"/>
      <c r="C95" s="6"/>
      <c r="D95" s="34"/>
      <c r="E95" s="22" t="e">
        <f t="shared" si="2"/>
        <v>#DIV/0!</v>
      </c>
      <c r="F95" s="22" t="e">
        <f t="shared" si="3"/>
        <v>#DIV/0!</v>
      </c>
    </row>
    <row r="96" spans="1:6" s="51" customFormat="1" ht="25.5" hidden="1">
      <c r="A96" s="21" t="s">
        <v>95</v>
      </c>
      <c r="B96" s="6">
        <v>0</v>
      </c>
      <c r="C96" s="6">
        <v>0</v>
      </c>
      <c r="D96" s="34">
        <v>0</v>
      </c>
      <c r="E96" s="22" t="e">
        <f t="shared" si="2"/>
        <v>#DIV/0!</v>
      </c>
      <c r="F96" s="22" t="e">
        <f t="shared" si="3"/>
        <v>#DIV/0!</v>
      </c>
    </row>
    <row r="97" spans="1:6" s="51" customFormat="1" ht="28.5" customHeight="1">
      <c r="A97" s="43" t="s">
        <v>118</v>
      </c>
      <c r="B97" s="88">
        <v>52713670</v>
      </c>
      <c r="C97" s="88">
        <v>32106572.609999999</v>
      </c>
      <c r="D97" s="34">
        <v>0</v>
      </c>
      <c r="E97" s="22">
        <f t="shared" si="2"/>
        <v>60.907488721616232</v>
      </c>
      <c r="F97" s="22" t="e">
        <f t="shared" si="3"/>
        <v>#DIV/0!</v>
      </c>
    </row>
    <row r="98" spans="1:6" s="51" customFormat="1" ht="33.75" customHeight="1">
      <c r="A98" s="44" t="s">
        <v>101</v>
      </c>
      <c r="B98" s="88">
        <f>B99+B100+B101</f>
        <v>22312689</v>
      </c>
      <c r="C98" s="88">
        <f>C99+C100+C101</f>
        <v>22311995</v>
      </c>
      <c r="D98" s="34">
        <v>13111189</v>
      </c>
      <c r="E98" s="22">
        <f t="shared" si="2"/>
        <v>99.996889662200729</v>
      </c>
      <c r="F98" s="22">
        <f t="shared" si="3"/>
        <v>170.1752220946552</v>
      </c>
    </row>
    <row r="99" spans="1:6" s="51" customFormat="1" ht="25.5">
      <c r="A99" s="45" t="s">
        <v>230</v>
      </c>
      <c r="B99" s="35">
        <v>13584100</v>
      </c>
      <c r="C99" s="35">
        <v>13584100</v>
      </c>
      <c r="D99" s="34">
        <v>5883626</v>
      </c>
      <c r="E99" s="22">
        <f t="shared" si="2"/>
        <v>100</v>
      </c>
      <c r="F99" s="22">
        <f t="shared" si="3"/>
        <v>230.8797330081824</v>
      </c>
    </row>
    <row r="100" spans="1:6" s="51" customFormat="1" ht="25.5">
      <c r="A100" s="45" t="s">
        <v>231</v>
      </c>
      <c r="B100" s="35">
        <v>7902789</v>
      </c>
      <c r="C100" s="35">
        <v>7902095</v>
      </c>
      <c r="D100" s="36">
        <v>6476163</v>
      </c>
      <c r="E100" s="22">
        <f t="shared" si="2"/>
        <v>99.991218290150471</v>
      </c>
      <c r="F100" s="22">
        <f t="shared" si="3"/>
        <v>122.01816106234509</v>
      </c>
    </row>
    <row r="101" spans="1:6" s="51" customFormat="1" ht="25.5">
      <c r="A101" s="45" t="s">
        <v>232</v>
      </c>
      <c r="B101" s="35">
        <v>825800</v>
      </c>
      <c r="C101" s="35">
        <v>825800</v>
      </c>
      <c r="D101" s="34">
        <v>751400</v>
      </c>
      <c r="E101" s="22">
        <f t="shared" si="2"/>
        <v>100</v>
      </c>
      <c r="F101" s="22">
        <f t="shared" si="3"/>
        <v>109.90151716795316</v>
      </c>
    </row>
    <row r="102" spans="1:6" s="51" customFormat="1" ht="27" customHeight="1">
      <c r="A102" s="44" t="s">
        <v>228</v>
      </c>
      <c r="B102" s="88">
        <v>10240200</v>
      </c>
      <c r="C102" s="88">
        <v>10240200</v>
      </c>
      <c r="D102" s="34">
        <v>0</v>
      </c>
      <c r="E102" s="22">
        <f t="shared" si="2"/>
        <v>100</v>
      </c>
      <c r="F102" s="22" t="e">
        <f t="shared" si="3"/>
        <v>#DIV/0!</v>
      </c>
    </row>
    <row r="103" spans="1:6" s="51" customFormat="1" ht="42" customHeight="1">
      <c r="A103" s="44" t="s">
        <v>229</v>
      </c>
      <c r="B103" s="88">
        <v>6031348.5599999996</v>
      </c>
      <c r="C103" s="88">
        <v>5945480.2300000004</v>
      </c>
      <c r="D103" s="34">
        <v>0</v>
      </c>
      <c r="E103" s="22">
        <f t="shared" si="2"/>
        <v>98.576299659258964</v>
      </c>
      <c r="F103" s="22" t="e">
        <f t="shared" si="3"/>
        <v>#DIV/0!</v>
      </c>
    </row>
    <row r="104" spans="1:6" s="51" customFormat="1" ht="25.5" hidden="1">
      <c r="A104" s="45" t="s">
        <v>179</v>
      </c>
      <c r="B104" s="35"/>
      <c r="C104" s="35">
        <v>0</v>
      </c>
      <c r="D104" s="36">
        <v>0</v>
      </c>
      <c r="E104" s="22" t="e">
        <f t="shared" si="2"/>
        <v>#DIV/0!</v>
      </c>
      <c r="F104" s="22" t="e">
        <f t="shared" si="3"/>
        <v>#DIV/0!</v>
      </c>
    </row>
    <row r="105" spans="1:6" s="51" customFormat="1" hidden="1">
      <c r="A105" s="45" t="s">
        <v>180</v>
      </c>
      <c r="B105" s="35"/>
      <c r="C105" s="35">
        <v>0</v>
      </c>
      <c r="D105" s="36">
        <v>0</v>
      </c>
      <c r="E105" s="22" t="e">
        <f t="shared" si="2"/>
        <v>#DIV/0!</v>
      </c>
      <c r="F105" s="22" t="e">
        <f t="shared" si="3"/>
        <v>#DIV/0!</v>
      </c>
    </row>
    <row r="106" spans="1:6" s="51" customFormat="1" ht="51" hidden="1">
      <c r="A106" s="46" t="s">
        <v>102</v>
      </c>
      <c r="B106" s="6">
        <v>0</v>
      </c>
      <c r="C106" s="6">
        <v>0</v>
      </c>
      <c r="D106" s="34">
        <v>0</v>
      </c>
      <c r="E106" s="22" t="e">
        <f t="shared" si="2"/>
        <v>#DIV/0!</v>
      </c>
      <c r="F106" s="22" t="e">
        <f t="shared" si="3"/>
        <v>#DIV/0!</v>
      </c>
    </row>
    <row r="107" spans="1:6" s="51" customFormat="1" ht="25.5" hidden="1">
      <c r="A107" s="21" t="s">
        <v>97</v>
      </c>
      <c r="B107" s="6">
        <v>0</v>
      </c>
      <c r="C107" s="6">
        <v>0</v>
      </c>
      <c r="D107" s="34">
        <v>0</v>
      </c>
      <c r="E107" s="22" t="e">
        <f t="shared" si="2"/>
        <v>#DIV/0!</v>
      </c>
      <c r="F107" s="22" t="e">
        <f t="shared" si="3"/>
        <v>#DIV/0!</v>
      </c>
    </row>
    <row r="108" spans="1:6" s="51" customFormat="1">
      <c r="A108" s="21" t="s">
        <v>96</v>
      </c>
      <c r="B108" s="88">
        <f>B109+B110+B111+B112</f>
        <v>300000</v>
      </c>
      <c r="C108" s="88">
        <f>C109+C110+C111+C112</f>
        <v>300000</v>
      </c>
      <c r="D108" s="34">
        <f>D109+D110+D111+D112</f>
        <v>375000</v>
      </c>
      <c r="E108" s="22">
        <f t="shared" si="2"/>
        <v>100</v>
      </c>
      <c r="F108" s="22">
        <f t="shared" si="3"/>
        <v>80</v>
      </c>
    </row>
    <row r="109" spans="1:6" s="51" customFormat="1" hidden="1">
      <c r="A109" s="47" t="s">
        <v>113</v>
      </c>
      <c r="B109" s="89"/>
      <c r="C109" s="89"/>
      <c r="D109" s="36"/>
      <c r="E109" s="22" t="e">
        <f t="shared" si="2"/>
        <v>#DIV/0!</v>
      </c>
      <c r="F109" s="22" t="e">
        <f t="shared" si="3"/>
        <v>#DIV/0!</v>
      </c>
    </row>
    <row r="110" spans="1:6" s="51" customFormat="1">
      <c r="A110" s="42" t="s">
        <v>219</v>
      </c>
      <c r="B110" s="89">
        <v>0</v>
      </c>
      <c r="C110" s="89">
        <v>0</v>
      </c>
      <c r="D110" s="36">
        <v>75000</v>
      </c>
      <c r="E110" s="22" t="e">
        <f t="shared" si="2"/>
        <v>#DIV/0!</v>
      </c>
      <c r="F110" s="22">
        <f t="shared" si="3"/>
        <v>0</v>
      </c>
    </row>
    <row r="111" spans="1:6" s="51" customFormat="1" ht="18" customHeight="1">
      <c r="A111" s="48" t="s">
        <v>220</v>
      </c>
      <c r="B111" s="89">
        <v>300000</v>
      </c>
      <c r="C111" s="89">
        <v>300000</v>
      </c>
      <c r="D111" s="36">
        <v>300000</v>
      </c>
      <c r="E111" s="22">
        <f t="shared" si="2"/>
        <v>100</v>
      </c>
      <c r="F111" s="22">
        <f t="shared" si="3"/>
        <v>100</v>
      </c>
    </row>
    <row r="112" spans="1:6" s="51" customFormat="1" ht="38.25" hidden="1" customHeight="1">
      <c r="A112" s="48" t="s">
        <v>181</v>
      </c>
      <c r="B112" s="35">
        <v>0</v>
      </c>
      <c r="C112" s="35">
        <v>0</v>
      </c>
      <c r="D112" s="36">
        <v>0</v>
      </c>
      <c r="E112" s="22" t="e">
        <f t="shared" si="2"/>
        <v>#DIV/0!</v>
      </c>
      <c r="F112" s="22" t="e">
        <f t="shared" si="3"/>
        <v>#DIV/0!</v>
      </c>
    </row>
    <row r="113" spans="1:6" s="51" customFormat="1" ht="29.25" customHeight="1">
      <c r="A113" s="40" t="s">
        <v>197</v>
      </c>
      <c r="B113" s="88">
        <v>9468282.8300000001</v>
      </c>
      <c r="C113" s="88">
        <v>9468282.8300000001</v>
      </c>
      <c r="D113" s="34">
        <v>0</v>
      </c>
      <c r="E113" s="22">
        <f t="shared" si="2"/>
        <v>100</v>
      </c>
      <c r="F113" s="22" t="e">
        <f t="shared" si="3"/>
        <v>#DIV/0!</v>
      </c>
    </row>
    <row r="114" spans="1:6" s="51" customFormat="1">
      <c r="A114" s="21" t="s">
        <v>51</v>
      </c>
      <c r="B114" s="6">
        <f>SUM(B116:B159)</f>
        <v>87021666.629999995</v>
      </c>
      <c r="C114" s="6">
        <f>SUM(C116:C159)</f>
        <v>61991582.450000003</v>
      </c>
      <c r="D114" s="34">
        <f>SUM(D116:D159)</f>
        <v>98635271.590000004</v>
      </c>
      <c r="E114" s="22">
        <f t="shared" si="2"/>
        <v>71.236951498040966</v>
      </c>
      <c r="F114" s="22">
        <f t="shared" si="3"/>
        <v>62.849304767651624</v>
      </c>
    </row>
    <row r="115" spans="1:6" s="51" customFormat="1">
      <c r="A115" s="21" t="s">
        <v>22</v>
      </c>
      <c r="B115" s="6"/>
      <c r="C115" s="6"/>
      <c r="D115" s="34"/>
      <c r="E115" s="22" t="e">
        <f t="shared" si="2"/>
        <v>#DIV/0!</v>
      </c>
      <c r="F115" s="22" t="e">
        <f t="shared" si="3"/>
        <v>#DIV/0!</v>
      </c>
    </row>
    <row r="116" spans="1:6" s="51" customFormat="1">
      <c r="A116" s="42" t="s">
        <v>217</v>
      </c>
      <c r="B116" s="35">
        <v>67000</v>
      </c>
      <c r="C116" s="35">
        <v>67000</v>
      </c>
      <c r="D116" s="36">
        <v>173000</v>
      </c>
      <c r="E116" s="22">
        <f t="shared" si="2"/>
        <v>100</v>
      </c>
      <c r="F116" s="22">
        <f t="shared" si="3"/>
        <v>38.728323699421964</v>
      </c>
    </row>
    <row r="117" spans="1:6" s="51" customFormat="1" ht="20.25" customHeight="1">
      <c r="A117" s="42" t="s">
        <v>173</v>
      </c>
      <c r="B117" s="35">
        <v>8086773.8399999999</v>
      </c>
      <c r="C117" s="35">
        <v>0</v>
      </c>
      <c r="D117" s="36">
        <v>10316249.02</v>
      </c>
      <c r="E117" s="22">
        <f t="shared" si="2"/>
        <v>0</v>
      </c>
      <c r="F117" s="22">
        <f t="shared" si="3"/>
        <v>0</v>
      </c>
    </row>
    <row r="118" spans="1:6" s="51" customFormat="1" ht="25.5">
      <c r="A118" s="42" t="s">
        <v>193</v>
      </c>
      <c r="B118" s="35">
        <v>10865300</v>
      </c>
      <c r="C118" s="35">
        <v>9403060</v>
      </c>
      <c r="D118" s="36">
        <v>9754902</v>
      </c>
      <c r="E118" s="22">
        <f t="shared" si="2"/>
        <v>86.542111124405224</v>
      </c>
      <c r="F118" s="22">
        <f t="shared" si="3"/>
        <v>96.393177501936975</v>
      </c>
    </row>
    <row r="119" spans="1:6" s="51" customFormat="1" ht="30" customHeight="1">
      <c r="A119" s="42" t="s">
        <v>233</v>
      </c>
      <c r="B119" s="35">
        <v>4245100</v>
      </c>
      <c r="C119" s="35">
        <v>0</v>
      </c>
      <c r="D119" s="36">
        <v>0</v>
      </c>
      <c r="E119" s="22">
        <f t="shared" si="2"/>
        <v>0</v>
      </c>
      <c r="F119" s="22" t="e">
        <f t="shared" si="3"/>
        <v>#DIV/0!</v>
      </c>
    </row>
    <row r="120" spans="1:6" s="51" customFormat="1" ht="23.25" customHeight="1">
      <c r="A120" s="42" t="s">
        <v>234</v>
      </c>
      <c r="B120" s="6">
        <v>5394300</v>
      </c>
      <c r="C120" s="6">
        <v>139160.70000000001</v>
      </c>
      <c r="D120" s="36">
        <v>0</v>
      </c>
      <c r="E120" s="22">
        <f t="shared" si="2"/>
        <v>2.579773093821256</v>
      </c>
      <c r="F120" s="22" t="e">
        <f t="shared" si="3"/>
        <v>#DIV/0!</v>
      </c>
    </row>
    <row r="121" spans="1:6" s="51" customFormat="1" ht="30.75" customHeight="1">
      <c r="A121" s="42" t="s">
        <v>218</v>
      </c>
      <c r="B121" s="6">
        <v>319800</v>
      </c>
      <c r="C121" s="6">
        <v>209387.88</v>
      </c>
      <c r="D121" s="36">
        <v>191000</v>
      </c>
      <c r="E121" s="22">
        <f t="shared" si="2"/>
        <v>65.474634146341458</v>
      </c>
      <c r="F121" s="22">
        <f t="shared" si="3"/>
        <v>109.62716230366492</v>
      </c>
    </row>
    <row r="122" spans="1:6" s="51" customFormat="1" hidden="1">
      <c r="A122" s="42" t="s">
        <v>235</v>
      </c>
      <c r="B122" s="35">
        <v>0</v>
      </c>
      <c r="C122" s="35">
        <v>0</v>
      </c>
      <c r="D122" s="36">
        <v>0</v>
      </c>
      <c r="E122" s="22" t="e">
        <f t="shared" si="2"/>
        <v>#DIV/0!</v>
      </c>
      <c r="F122" s="22" t="e">
        <f t="shared" si="3"/>
        <v>#DIV/0!</v>
      </c>
    </row>
    <row r="123" spans="1:6" s="51" customFormat="1">
      <c r="A123" s="42" t="s">
        <v>207</v>
      </c>
      <c r="B123" s="6">
        <v>1274300</v>
      </c>
      <c r="C123" s="6">
        <v>1274257.8</v>
      </c>
      <c r="D123" s="36">
        <v>0</v>
      </c>
      <c r="E123" s="22">
        <f t="shared" si="2"/>
        <v>99.996688377932983</v>
      </c>
      <c r="F123" s="22" t="e">
        <f t="shared" si="3"/>
        <v>#DIV/0!</v>
      </c>
    </row>
    <row r="124" spans="1:6" s="51" customFormat="1" ht="20.25" customHeight="1">
      <c r="A124" s="42" t="s">
        <v>194</v>
      </c>
      <c r="B124" s="6">
        <v>2656700</v>
      </c>
      <c r="C124" s="6">
        <v>2223364</v>
      </c>
      <c r="D124" s="36">
        <v>2382582.4</v>
      </c>
      <c r="E124" s="22">
        <f t="shared" si="2"/>
        <v>83.688937403545751</v>
      </c>
      <c r="F124" s="22">
        <f t="shared" si="3"/>
        <v>93.317402159942091</v>
      </c>
    </row>
    <row r="125" spans="1:6" s="51" customFormat="1" ht="12.75" hidden="1" customHeight="1">
      <c r="A125" s="42" t="s">
        <v>182</v>
      </c>
      <c r="B125" s="6">
        <v>0</v>
      </c>
      <c r="C125" s="6">
        <v>0</v>
      </c>
      <c r="D125" s="36">
        <v>0</v>
      </c>
      <c r="E125" s="22" t="e">
        <f t="shared" si="2"/>
        <v>#DIV/0!</v>
      </c>
      <c r="F125" s="22" t="e">
        <f t="shared" si="3"/>
        <v>#DIV/0!</v>
      </c>
    </row>
    <row r="126" spans="1:6" s="51" customFormat="1" hidden="1">
      <c r="A126" s="42" t="s">
        <v>209</v>
      </c>
      <c r="B126" s="6">
        <v>0</v>
      </c>
      <c r="C126" s="6">
        <v>0</v>
      </c>
      <c r="D126" s="36">
        <v>0</v>
      </c>
      <c r="E126" s="22" t="e">
        <f t="shared" si="2"/>
        <v>#DIV/0!</v>
      </c>
      <c r="F126" s="22" t="e">
        <f t="shared" si="3"/>
        <v>#DIV/0!</v>
      </c>
    </row>
    <row r="127" spans="1:6" s="51" customFormat="1">
      <c r="A127" s="42" t="s">
        <v>183</v>
      </c>
      <c r="B127" s="6">
        <v>8716300</v>
      </c>
      <c r="C127" s="6">
        <v>5212500</v>
      </c>
      <c r="D127" s="36">
        <v>0</v>
      </c>
      <c r="E127" s="22">
        <f t="shared" si="2"/>
        <v>59.801750742861081</v>
      </c>
      <c r="F127" s="22" t="e">
        <f t="shared" si="3"/>
        <v>#DIV/0!</v>
      </c>
    </row>
    <row r="128" spans="1:6" s="51" customFormat="1" ht="12" hidden="1" customHeight="1">
      <c r="A128" s="42" t="s">
        <v>184</v>
      </c>
      <c r="B128" s="35">
        <v>0</v>
      </c>
      <c r="C128" s="35">
        <v>0</v>
      </c>
      <c r="D128" s="36">
        <v>0</v>
      </c>
      <c r="E128" s="22" t="e">
        <f t="shared" si="2"/>
        <v>#DIV/0!</v>
      </c>
      <c r="F128" s="22" t="e">
        <f t="shared" si="3"/>
        <v>#DIV/0!</v>
      </c>
    </row>
    <row r="129" spans="1:6" s="51" customFormat="1" hidden="1">
      <c r="A129" s="42" t="s">
        <v>206</v>
      </c>
      <c r="B129" s="35"/>
      <c r="C129" s="35"/>
      <c r="D129" s="36"/>
      <c r="E129" s="22" t="e">
        <f t="shared" si="2"/>
        <v>#DIV/0!</v>
      </c>
      <c r="F129" s="22" t="e">
        <f t="shared" si="3"/>
        <v>#DIV/0!</v>
      </c>
    </row>
    <row r="130" spans="1:6" s="51" customFormat="1" hidden="1">
      <c r="A130" s="42" t="s">
        <v>115</v>
      </c>
      <c r="B130" s="35"/>
      <c r="C130" s="35"/>
      <c r="D130" s="36"/>
      <c r="E130" s="22" t="e">
        <f t="shared" si="2"/>
        <v>#DIV/0!</v>
      </c>
      <c r="F130" s="22" t="e">
        <f t="shared" si="3"/>
        <v>#DIV/0!</v>
      </c>
    </row>
    <row r="131" spans="1:6" s="51" customFormat="1" hidden="1">
      <c r="A131" s="42" t="s">
        <v>127</v>
      </c>
      <c r="B131" s="35"/>
      <c r="C131" s="35"/>
      <c r="D131" s="36"/>
      <c r="E131" s="22" t="e">
        <f t="shared" si="2"/>
        <v>#DIV/0!</v>
      </c>
      <c r="F131" s="22" t="e">
        <f t="shared" si="3"/>
        <v>#DIV/0!</v>
      </c>
    </row>
    <row r="132" spans="1:6" s="51" customFormat="1" ht="39.75" customHeight="1">
      <c r="A132" s="42" t="s">
        <v>198</v>
      </c>
      <c r="B132" s="6">
        <v>3955303</v>
      </c>
      <c r="C132" s="6">
        <v>2192117</v>
      </c>
      <c r="D132" s="36">
        <v>4698548</v>
      </c>
      <c r="E132" s="22">
        <f t="shared" si="2"/>
        <v>55.422226818021272</v>
      </c>
      <c r="F132" s="22">
        <f t="shared" si="3"/>
        <v>46.655200713071359</v>
      </c>
    </row>
    <row r="133" spans="1:6" s="51" customFormat="1">
      <c r="A133" s="42" t="s">
        <v>119</v>
      </c>
      <c r="B133" s="35">
        <v>15994189.789999999</v>
      </c>
      <c r="C133" s="35">
        <v>15844559.57</v>
      </c>
      <c r="D133" s="36">
        <v>8051731</v>
      </c>
      <c r="E133" s="22">
        <f t="shared" si="2"/>
        <v>99.064471398897922</v>
      </c>
      <c r="F133" s="22">
        <f t="shared" si="3"/>
        <v>196.78451217508385</v>
      </c>
    </row>
    <row r="134" spans="1:6" s="51" customFormat="1" ht="12" customHeight="1">
      <c r="A134" s="42" t="s">
        <v>225</v>
      </c>
      <c r="B134" s="35">
        <v>0</v>
      </c>
      <c r="C134" s="35">
        <v>0</v>
      </c>
      <c r="D134" s="36">
        <v>556380</v>
      </c>
      <c r="E134" s="22" t="e">
        <f t="shared" si="2"/>
        <v>#DIV/0!</v>
      </c>
      <c r="F134" s="22">
        <f t="shared" si="3"/>
        <v>0</v>
      </c>
    </row>
    <row r="135" spans="1:6" s="51" customFormat="1" hidden="1">
      <c r="A135" s="42" t="s">
        <v>145</v>
      </c>
      <c r="B135" s="35"/>
      <c r="C135" s="35"/>
      <c r="D135" s="36"/>
      <c r="E135" s="22" t="e">
        <f t="shared" si="2"/>
        <v>#DIV/0!</v>
      </c>
      <c r="F135" s="22" t="e">
        <f t="shared" si="3"/>
        <v>#DIV/0!</v>
      </c>
    </row>
    <row r="136" spans="1:6" s="51" customFormat="1" hidden="1">
      <c r="A136" s="42" t="s">
        <v>159</v>
      </c>
      <c r="B136" s="35"/>
      <c r="C136" s="35"/>
      <c r="D136" s="36"/>
      <c r="E136" s="22" t="e">
        <f t="shared" si="2"/>
        <v>#DIV/0!</v>
      </c>
      <c r="F136" s="22" t="e">
        <f t="shared" si="3"/>
        <v>#DIV/0!</v>
      </c>
    </row>
    <row r="137" spans="1:6" s="51" customFormat="1" hidden="1">
      <c r="A137" s="42" t="s">
        <v>144</v>
      </c>
      <c r="B137" s="35"/>
      <c r="C137" s="35"/>
      <c r="D137" s="36"/>
      <c r="E137" s="22" t="e">
        <f t="shared" si="2"/>
        <v>#DIV/0!</v>
      </c>
      <c r="F137" s="22" t="e">
        <f t="shared" si="3"/>
        <v>#DIV/0!</v>
      </c>
    </row>
    <row r="138" spans="1:6" s="51" customFormat="1" ht="12" customHeight="1">
      <c r="A138" s="49" t="s">
        <v>124</v>
      </c>
      <c r="B138" s="35">
        <v>3908500</v>
      </c>
      <c r="C138" s="35">
        <v>3908500</v>
      </c>
      <c r="D138" s="36">
        <v>3607600</v>
      </c>
      <c r="E138" s="22">
        <f t="shared" si="2"/>
        <v>100</v>
      </c>
      <c r="F138" s="22">
        <f t="shared" si="3"/>
        <v>108.34072513582439</v>
      </c>
    </row>
    <row r="139" spans="1:6" s="51" customFormat="1" ht="25.5" hidden="1">
      <c r="A139" s="49" t="s">
        <v>126</v>
      </c>
      <c r="B139" s="35"/>
      <c r="C139" s="35"/>
      <c r="D139" s="36"/>
      <c r="E139" s="22" t="e">
        <f t="shared" si="2"/>
        <v>#DIV/0!</v>
      </c>
      <c r="F139" s="22" t="e">
        <f t="shared" si="3"/>
        <v>#DIV/0!</v>
      </c>
    </row>
    <row r="140" spans="1:6" s="51" customFormat="1" hidden="1">
      <c r="A140" s="49" t="s">
        <v>226</v>
      </c>
      <c r="B140" s="35">
        <v>0</v>
      </c>
      <c r="C140" s="35">
        <v>0</v>
      </c>
      <c r="D140" s="36">
        <v>0</v>
      </c>
      <c r="E140" s="22" t="e">
        <f t="shared" si="2"/>
        <v>#DIV/0!</v>
      </c>
      <c r="F140" s="22" t="e">
        <f t="shared" si="3"/>
        <v>#DIV/0!</v>
      </c>
    </row>
    <row r="141" spans="1:6" s="51" customFormat="1" hidden="1">
      <c r="A141" s="49" t="s">
        <v>171</v>
      </c>
      <c r="B141" s="35"/>
      <c r="C141" s="35"/>
      <c r="D141" s="36"/>
      <c r="E141" s="22" t="e">
        <f t="shared" si="2"/>
        <v>#DIV/0!</v>
      </c>
      <c r="F141" s="22" t="e">
        <f t="shared" si="3"/>
        <v>#DIV/0!</v>
      </c>
    </row>
    <row r="142" spans="1:6" s="51" customFormat="1" ht="28.5" customHeight="1">
      <c r="A142" s="49" t="s">
        <v>195</v>
      </c>
      <c r="B142" s="35">
        <v>0</v>
      </c>
      <c r="C142" s="35">
        <v>0</v>
      </c>
      <c r="D142" s="36">
        <v>4571041.55</v>
      </c>
      <c r="E142" s="22" t="e">
        <f t="shared" si="2"/>
        <v>#DIV/0!</v>
      </c>
      <c r="F142" s="22">
        <f t="shared" si="3"/>
        <v>0</v>
      </c>
    </row>
    <row r="143" spans="1:6" s="51" customFormat="1" ht="25.5">
      <c r="A143" s="49" t="s">
        <v>221</v>
      </c>
      <c r="B143" s="35">
        <v>0</v>
      </c>
      <c r="C143" s="35">
        <v>0</v>
      </c>
      <c r="D143" s="36">
        <v>29883106.5</v>
      </c>
      <c r="E143" s="22" t="e">
        <f t="shared" si="2"/>
        <v>#DIV/0!</v>
      </c>
      <c r="F143" s="22">
        <f t="shared" si="3"/>
        <v>0</v>
      </c>
    </row>
    <row r="144" spans="1:6" s="51" customFormat="1" ht="25.5">
      <c r="A144" s="49" t="s">
        <v>222</v>
      </c>
      <c r="B144" s="35">
        <v>0</v>
      </c>
      <c r="C144" s="35">
        <v>0</v>
      </c>
      <c r="D144" s="36">
        <v>827206</v>
      </c>
      <c r="E144" s="22" t="e">
        <f t="shared" si="2"/>
        <v>#DIV/0!</v>
      </c>
      <c r="F144" s="22">
        <f t="shared" si="3"/>
        <v>0</v>
      </c>
    </row>
    <row r="145" spans="1:6" s="51" customFormat="1" ht="13.5" customHeight="1">
      <c r="A145" s="49" t="s">
        <v>146</v>
      </c>
      <c r="B145" s="35">
        <v>1763100</v>
      </c>
      <c r="C145" s="35">
        <v>1763100</v>
      </c>
      <c r="D145" s="36">
        <v>813700</v>
      </c>
      <c r="E145" s="22">
        <f t="shared" si="2"/>
        <v>100</v>
      </c>
      <c r="F145" s="22">
        <f t="shared" si="3"/>
        <v>216.67690795133342</v>
      </c>
    </row>
    <row r="146" spans="1:6" s="51" customFormat="1" hidden="1">
      <c r="A146" s="49" t="s">
        <v>169</v>
      </c>
      <c r="B146" s="35">
        <v>0</v>
      </c>
      <c r="C146" s="35">
        <v>0</v>
      </c>
      <c r="D146" s="36">
        <v>0</v>
      </c>
      <c r="E146" s="22" t="e">
        <f t="shared" ref="E146:E210" si="4">C146/B146*100</f>
        <v>#DIV/0!</v>
      </c>
      <c r="F146" s="22" t="e">
        <f t="shared" si="3"/>
        <v>#DIV/0!</v>
      </c>
    </row>
    <row r="147" spans="1:6" s="51" customFormat="1" ht="25.5" hidden="1">
      <c r="A147" s="49" t="s">
        <v>165</v>
      </c>
      <c r="B147" s="35"/>
      <c r="C147" s="35"/>
      <c r="D147" s="34"/>
      <c r="E147" s="22" t="e">
        <f t="shared" si="4"/>
        <v>#DIV/0!</v>
      </c>
      <c r="F147" s="22" t="e">
        <f t="shared" si="3"/>
        <v>#DIV/0!</v>
      </c>
    </row>
    <row r="148" spans="1:6" s="51" customFormat="1" ht="25.5" hidden="1">
      <c r="A148" s="49" t="s">
        <v>164</v>
      </c>
      <c r="B148" s="35"/>
      <c r="C148" s="35"/>
      <c r="D148" s="36"/>
      <c r="E148" s="22" t="e">
        <f t="shared" si="4"/>
        <v>#DIV/0!</v>
      </c>
      <c r="F148" s="22" t="e">
        <f t="shared" si="3"/>
        <v>#DIV/0!</v>
      </c>
    </row>
    <row r="149" spans="1:6" s="51" customFormat="1" ht="25.5" hidden="1">
      <c r="A149" s="49" t="s">
        <v>199</v>
      </c>
      <c r="B149" s="35">
        <v>0</v>
      </c>
      <c r="C149" s="35">
        <v>0</v>
      </c>
      <c r="D149" s="36">
        <v>0</v>
      </c>
      <c r="E149" s="22" t="e">
        <f t="shared" si="4"/>
        <v>#DIV/0!</v>
      </c>
      <c r="F149" s="22" t="e">
        <f t="shared" si="3"/>
        <v>#DIV/0!</v>
      </c>
    </row>
    <row r="150" spans="1:6" s="51" customFormat="1" ht="18.75" hidden="1" customHeight="1">
      <c r="A150" s="49" t="s">
        <v>174</v>
      </c>
      <c r="B150" s="35"/>
      <c r="C150" s="35"/>
      <c r="D150" s="36"/>
      <c r="E150" s="22" t="e">
        <f t="shared" si="4"/>
        <v>#DIV/0!</v>
      </c>
      <c r="F150" s="22" t="e">
        <f t="shared" si="3"/>
        <v>#DIV/0!</v>
      </c>
    </row>
    <row r="151" spans="1:6" s="51" customFormat="1" ht="25.5" hidden="1">
      <c r="A151" s="49" t="s">
        <v>175</v>
      </c>
      <c r="B151" s="35"/>
      <c r="C151" s="35"/>
      <c r="D151" s="36"/>
      <c r="E151" s="22" t="e">
        <f t="shared" si="4"/>
        <v>#DIV/0!</v>
      </c>
      <c r="F151" s="22" t="e">
        <f t="shared" si="3"/>
        <v>#DIV/0!</v>
      </c>
    </row>
    <row r="152" spans="1:6" s="51" customFormat="1" ht="38.25">
      <c r="A152" s="50" t="s">
        <v>223</v>
      </c>
      <c r="B152" s="35">
        <v>0</v>
      </c>
      <c r="C152" s="35">
        <v>0</v>
      </c>
      <c r="D152" s="36">
        <v>9696600</v>
      </c>
      <c r="E152" s="22" t="e">
        <f t="shared" si="4"/>
        <v>#DIV/0!</v>
      </c>
      <c r="F152" s="22">
        <f t="shared" si="3"/>
        <v>0</v>
      </c>
    </row>
    <row r="153" spans="1:6" s="51" customFormat="1" ht="12" customHeight="1">
      <c r="A153" s="49" t="s">
        <v>200</v>
      </c>
      <c r="B153" s="35">
        <v>18900400</v>
      </c>
      <c r="C153" s="35">
        <v>18900400</v>
      </c>
      <c r="D153" s="36">
        <v>12928600</v>
      </c>
      <c r="E153" s="22">
        <f t="shared" si="4"/>
        <v>100</v>
      </c>
      <c r="F153" s="22">
        <f t="shared" si="3"/>
        <v>146.19061615333447</v>
      </c>
    </row>
    <row r="154" spans="1:6" s="51" customFormat="1" ht="25.5" hidden="1">
      <c r="A154" s="49" t="s">
        <v>201</v>
      </c>
      <c r="B154" s="35"/>
      <c r="C154" s="35"/>
      <c r="D154" s="36"/>
      <c r="E154" s="22" t="e">
        <f t="shared" si="4"/>
        <v>#DIV/0!</v>
      </c>
      <c r="F154" s="22" t="e">
        <f t="shared" si="3"/>
        <v>#DIV/0!</v>
      </c>
    </row>
    <row r="155" spans="1:6" s="51" customFormat="1" ht="25.5" hidden="1">
      <c r="A155" s="49" t="s">
        <v>185</v>
      </c>
      <c r="B155" s="35">
        <v>0</v>
      </c>
      <c r="C155" s="35">
        <v>0</v>
      </c>
      <c r="D155" s="36">
        <v>0</v>
      </c>
      <c r="E155" s="22" t="e">
        <f t="shared" si="4"/>
        <v>#DIV/0!</v>
      </c>
      <c r="F155" s="22" t="e">
        <f t="shared" si="3"/>
        <v>#DIV/0!</v>
      </c>
    </row>
    <row r="156" spans="1:6" s="51" customFormat="1" hidden="1">
      <c r="A156" s="49" t="s">
        <v>204</v>
      </c>
      <c r="B156" s="35">
        <v>0</v>
      </c>
      <c r="C156" s="35">
        <v>0</v>
      </c>
      <c r="D156" s="36">
        <v>0</v>
      </c>
      <c r="E156" s="22" t="e">
        <f t="shared" si="4"/>
        <v>#DIV/0!</v>
      </c>
      <c r="F156" s="22" t="e">
        <f t="shared" si="3"/>
        <v>#DIV/0!</v>
      </c>
    </row>
    <row r="157" spans="1:6" s="51" customFormat="1" ht="38.25" hidden="1">
      <c r="A157" s="50" t="s">
        <v>210</v>
      </c>
      <c r="B157" s="35">
        <v>0</v>
      </c>
      <c r="C157" s="35">
        <v>0</v>
      </c>
      <c r="D157" s="36">
        <v>0</v>
      </c>
      <c r="E157" s="22" t="e">
        <f t="shared" si="4"/>
        <v>#DIV/0!</v>
      </c>
      <c r="F157" s="22" t="e">
        <f t="shared" si="3"/>
        <v>#DIV/0!</v>
      </c>
    </row>
    <row r="158" spans="1:6" s="51" customFormat="1" ht="37.5" customHeight="1">
      <c r="A158" s="50" t="s">
        <v>224</v>
      </c>
      <c r="B158" s="35">
        <v>874600</v>
      </c>
      <c r="C158" s="35">
        <v>854175.5</v>
      </c>
      <c r="D158" s="36">
        <v>183025.12</v>
      </c>
      <c r="E158" s="22">
        <f t="shared" si="4"/>
        <v>97.664703864623831</v>
      </c>
      <c r="F158" s="22">
        <f t="shared" si="3"/>
        <v>466.69850564774936</v>
      </c>
    </row>
    <row r="159" spans="1:6" s="1" customFormat="1" ht="51" hidden="1">
      <c r="A159" s="24" t="s">
        <v>211</v>
      </c>
      <c r="B159" s="35">
        <v>0</v>
      </c>
      <c r="C159" s="35">
        <v>0</v>
      </c>
      <c r="D159" s="35">
        <v>0</v>
      </c>
      <c r="E159" s="9" t="e">
        <f t="shared" si="4"/>
        <v>#DIV/0!</v>
      </c>
      <c r="F159" s="9" t="e">
        <f t="shared" si="3"/>
        <v>#DIV/0!</v>
      </c>
    </row>
    <row r="160" spans="1:6" s="1" customFormat="1">
      <c r="A160" s="12" t="s">
        <v>19</v>
      </c>
      <c r="B160" s="32">
        <f>B163+B165+B169+B170+B188+B189+B190+B192</f>
        <v>350521211.5</v>
      </c>
      <c r="C160" s="32">
        <f>C163+C165+C169+C170+C188+C189+C190+C193+C192</f>
        <v>297449322.94</v>
      </c>
      <c r="D160" s="32">
        <f>D163+D165+D170+D188+D190+D189+D169+D193+D192</f>
        <v>271108014.15000004</v>
      </c>
      <c r="E160" s="9">
        <f t="shared" si="4"/>
        <v>84.859150653711581</v>
      </c>
      <c r="F160" s="9">
        <f t="shared" si="3"/>
        <v>109.71616751079358</v>
      </c>
    </row>
    <row r="161" spans="1:6" s="1" customFormat="1" hidden="1">
      <c r="A161" s="13" t="s">
        <v>85</v>
      </c>
      <c r="B161" s="6"/>
      <c r="C161" s="6"/>
      <c r="D161" s="6"/>
      <c r="E161" s="9" t="e">
        <f t="shared" si="4"/>
        <v>#DIV/0!</v>
      </c>
      <c r="F161" s="9" t="e">
        <f t="shared" si="3"/>
        <v>#DIV/0!</v>
      </c>
    </row>
    <row r="162" spans="1:6" s="1" customFormat="1" hidden="1">
      <c r="A162" s="13" t="s">
        <v>88</v>
      </c>
      <c r="B162" s="6"/>
      <c r="C162" s="6"/>
      <c r="D162" s="6"/>
      <c r="E162" s="9" t="e">
        <f t="shared" si="4"/>
        <v>#DIV/0!</v>
      </c>
      <c r="F162" s="9" t="e">
        <f t="shared" si="3"/>
        <v>#DIV/0!</v>
      </c>
    </row>
    <row r="163" spans="1:6" s="1" customFormat="1" ht="18.75" customHeight="1">
      <c r="A163" s="13" t="s">
        <v>59</v>
      </c>
      <c r="B163" s="6">
        <v>1252500</v>
      </c>
      <c r="C163" s="6">
        <v>1054830.18</v>
      </c>
      <c r="D163" s="6">
        <v>988678.95</v>
      </c>
      <c r="E163" s="9">
        <f t="shared" si="4"/>
        <v>84.217978443113779</v>
      </c>
      <c r="F163" s="9">
        <f t="shared" si="3"/>
        <v>106.69087068152912</v>
      </c>
    </row>
    <row r="164" spans="1:6" s="1" customFormat="1" ht="25.5" hidden="1">
      <c r="A164" s="13" t="s">
        <v>67</v>
      </c>
      <c r="B164" s="6"/>
      <c r="C164" s="6"/>
      <c r="D164" s="6"/>
      <c r="E164" s="9" t="e">
        <f t="shared" si="4"/>
        <v>#DIV/0!</v>
      </c>
      <c r="F164" s="9" t="e">
        <f t="shared" si="3"/>
        <v>#DIV/0!</v>
      </c>
    </row>
    <row r="165" spans="1:6" s="1" customFormat="1" ht="29.25" customHeight="1">
      <c r="A165" s="13" t="s">
        <v>60</v>
      </c>
      <c r="B165" s="6">
        <v>1547900</v>
      </c>
      <c r="C165" s="6">
        <v>1425900</v>
      </c>
      <c r="D165" s="6">
        <v>1330600</v>
      </c>
      <c r="E165" s="9">
        <f t="shared" si="4"/>
        <v>92.118353898830676</v>
      </c>
      <c r="F165" s="9">
        <f t="shared" si="3"/>
        <v>107.16218247407186</v>
      </c>
    </row>
    <row r="166" spans="1:6" s="1" customFormat="1" ht="25.5" hidden="1" customHeight="1">
      <c r="A166" s="13" t="s">
        <v>62</v>
      </c>
      <c r="B166" s="6"/>
      <c r="C166" s="6"/>
      <c r="D166" s="6"/>
      <c r="E166" s="9" t="e">
        <f t="shared" si="4"/>
        <v>#DIV/0!</v>
      </c>
      <c r="F166" s="9" t="e">
        <f t="shared" si="3"/>
        <v>#DIV/0!</v>
      </c>
    </row>
    <row r="167" spans="1:6" s="1" customFormat="1" hidden="1">
      <c r="A167" s="13" t="s">
        <v>88</v>
      </c>
      <c r="B167" s="6"/>
      <c r="C167" s="6"/>
      <c r="D167" s="6"/>
      <c r="E167" s="9" t="e">
        <f t="shared" si="4"/>
        <v>#DIV/0!</v>
      </c>
      <c r="F167" s="9" t="e">
        <f t="shared" si="3"/>
        <v>#DIV/0!</v>
      </c>
    </row>
    <row r="168" spans="1:6" s="1" customFormat="1" hidden="1">
      <c r="A168" s="13" t="s">
        <v>45</v>
      </c>
      <c r="B168" s="6"/>
      <c r="C168" s="6"/>
      <c r="D168" s="6"/>
      <c r="E168" s="9" t="e">
        <f t="shared" si="4"/>
        <v>#DIV/0!</v>
      </c>
      <c r="F168" s="9" t="e">
        <f t="shared" si="3"/>
        <v>#DIV/0!</v>
      </c>
    </row>
    <row r="169" spans="1:6" s="1" customFormat="1" ht="25.5">
      <c r="A169" s="13" t="s">
        <v>67</v>
      </c>
      <c r="B169" s="6">
        <v>28100</v>
      </c>
      <c r="C169" s="6">
        <v>28100</v>
      </c>
      <c r="D169" s="6">
        <v>3100</v>
      </c>
      <c r="E169" s="9">
        <f t="shared" si="4"/>
        <v>100</v>
      </c>
      <c r="F169" s="9">
        <f t="shared" si="3"/>
        <v>906.45161290322585</v>
      </c>
    </row>
    <row r="170" spans="1:6" s="1" customFormat="1" ht="15.75" customHeight="1">
      <c r="A170" s="13" t="s">
        <v>63</v>
      </c>
      <c r="B170" s="6">
        <f>SUM(B172:B187)</f>
        <v>340385495.5</v>
      </c>
      <c r="C170" s="6">
        <f>SUM(C172:C187)</f>
        <v>287693640.19999999</v>
      </c>
      <c r="D170" s="34">
        <v>266277388.91999999</v>
      </c>
      <c r="E170" s="9">
        <f t="shared" si="4"/>
        <v>84.519946943508927</v>
      </c>
      <c r="F170" s="9">
        <f t="shared" si="3"/>
        <v>108.04283509270638</v>
      </c>
    </row>
    <row r="171" spans="1:6" s="1" customFormat="1" ht="13.5" customHeight="1">
      <c r="A171" s="13" t="s">
        <v>22</v>
      </c>
      <c r="B171" s="6"/>
      <c r="C171" s="6"/>
      <c r="D171" s="6"/>
      <c r="E171" s="9"/>
      <c r="F171" s="9"/>
    </row>
    <row r="172" spans="1:6" s="1" customFormat="1" ht="25.5" hidden="1">
      <c r="A172" s="23" t="s">
        <v>158</v>
      </c>
      <c r="B172" s="35">
        <v>0</v>
      </c>
      <c r="C172" s="35">
        <v>0</v>
      </c>
      <c r="D172" s="35">
        <v>0</v>
      </c>
      <c r="E172" s="9" t="e">
        <f t="shared" si="4"/>
        <v>#DIV/0!</v>
      </c>
      <c r="F172" s="9" t="e">
        <f t="shared" ref="F172:F214" si="5">C172/D172*100</f>
        <v>#DIV/0!</v>
      </c>
    </row>
    <row r="173" spans="1:6" s="1" customFormat="1" ht="18" customHeight="1">
      <c r="A173" s="24" t="s">
        <v>117</v>
      </c>
      <c r="B173" s="35">
        <v>2100</v>
      </c>
      <c r="C173" s="35">
        <v>0</v>
      </c>
      <c r="D173" s="35">
        <v>0</v>
      </c>
      <c r="E173" s="9">
        <f t="shared" si="4"/>
        <v>0</v>
      </c>
      <c r="F173" s="9" t="e">
        <f t="shared" si="5"/>
        <v>#DIV/0!</v>
      </c>
    </row>
    <row r="174" spans="1:6" s="1" customFormat="1" ht="22.5" customHeight="1">
      <c r="A174" s="23" t="s">
        <v>147</v>
      </c>
      <c r="B174" s="35">
        <v>700</v>
      </c>
      <c r="C174" s="35">
        <v>700</v>
      </c>
      <c r="D174" s="35">
        <v>100</v>
      </c>
      <c r="E174" s="9">
        <f t="shared" si="4"/>
        <v>100</v>
      </c>
      <c r="F174" s="9">
        <f t="shared" si="5"/>
        <v>700</v>
      </c>
    </row>
    <row r="175" spans="1:6" s="1" customFormat="1" ht="38.25" hidden="1">
      <c r="A175" s="23" t="s">
        <v>148</v>
      </c>
      <c r="B175" s="35"/>
      <c r="C175" s="35"/>
      <c r="D175" s="35"/>
      <c r="E175" s="9" t="e">
        <f t="shared" si="4"/>
        <v>#DIV/0!</v>
      </c>
      <c r="F175" s="9" t="e">
        <f t="shared" si="5"/>
        <v>#DIV/0!</v>
      </c>
    </row>
    <row r="176" spans="1:6" s="51" customFormat="1" ht="40.5" customHeight="1">
      <c r="A176" s="42" t="s">
        <v>149</v>
      </c>
      <c r="B176" s="35">
        <v>2941995.5</v>
      </c>
      <c r="C176" s="35">
        <v>2941995.5</v>
      </c>
      <c r="D176" s="36">
        <v>0</v>
      </c>
      <c r="E176" s="22">
        <f t="shared" si="4"/>
        <v>100</v>
      </c>
      <c r="F176" s="22" t="e">
        <f t="shared" si="5"/>
        <v>#DIV/0!</v>
      </c>
    </row>
    <row r="177" spans="1:6" s="51" customFormat="1" ht="16.5" customHeight="1">
      <c r="A177" s="42" t="s">
        <v>103</v>
      </c>
      <c r="B177" s="35">
        <v>60100</v>
      </c>
      <c r="C177" s="35">
        <v>48384.59</v>
      </c>
      <c r="D177" s="36">
        <v>48026.28</v>
      </c>
      <c r="E177" s="22">
        <f t="shared" si="4"/>
        <v>80.506805324459236</v>
      </c>
      <c r="F177" s="22">
        <f t="shared" si="5"/>
        <v>100.74607069296226</v>
      </c>
    </row>
    <row r="178" spans="1:6" s="51" customFormat="1" ht="15.75" customHeight="1">
      <c r="A178" s="42" t="s">
        <v>104</v>
      </c>
      <c r="B178" s="35">
        <v>670800</v>
      </c>
      <c r="C178" s="35">
        <v>564521.34</v>
      </c>
      <c r="D178" s="36">
        <v>545454.01</v>
      </c>
      <c r="E178" s="22">
        <f t="shared" si="4"/>
        <v>84.156431127012524</v>
      </c>
      <c r="F178" s="22">
        <f t="shared" si="5"/>
        <v>103.49568059825978</v>
      </c>
    </row>
    <row r="179" spans="1:6" s="51" customFormat="1">
      <c r="A179" s="42" t="s">
        <v>105</v>
      </c>
      <c r="B179" s="35">
        <v>960000</v>
      </c>
      <c r="C179" s="35">
        <v>769652.76</v>
      </c>
      <c r="D179" s="36">
        <v>690743.21</v>
      </c>
      <c r="E179" s="22">
        <f t="shared" si="4"/>
        <v>80.172162499999999</v>
      </c>
      <c r="F179" s="22">
        <f t="shared" si="5"/>
        <v>111.4238618429561</v>
      </c>
    </row>
    <row r="180" spans="1:6" s="51" customFormat="1" ht="26.25" customHeight="1">
      <c r="A180" s="42" t="s">
        <v>106</v>
      </c>
      <c r="B180" s="35">
        <v>48151300</v>
      </c>
      <c r="C180" s="35">
        <v>42450486</v>
      </c>
      <c r="D180" s="36">
        <v>40589400</v>
      </c>
      <c r="E180" s="22">
        <f t="shared" si="4"/>
        <v>88.160622869995194</v>
      </c>
      <c r="F180" s="22">
        <f t="shared" si="5"/>
        <v>104.58515277387693</v>
      </c>
    </row>
    <row r="181" spans="1:6" s="51" customFormat="1" ht="35.25" customHeight="1">
      <c r="A181" s="42" t="s">
        <v>110</v>
      </c>
      <c r="B181" s="35">
        <v>238869000</v>
      </c>
      <c r="C181" s="35">
        <v>197163254.31</v>
      </c>
      <c r="D181" s="36">
        <v>180433345.41999999</v>
      </c>
      <c r="E181" s="22">
        <f t="shared" si="4"/>
        <v>82.540327254687725</v>
      </c>
      <c r="F181" s="22">
        <f t="shared" si="5"/>
        <v>109.2720715514404</v>
      </c>
    </row>
    <row r="182" spans="1:6" s="51" customFormat="1" ht="25.5" customHeight="1">
      <c r="A182" s="42" t="s">
        <v>125</v>
      </c>
      <c r="B182" s="35">
        <v>300000</v>
      </c>
      <c r="C182" s="35">
        <v>300000</v>
      </c>
      <c r="D182" s="36">
        <v>0</v>
      </c>
      <c r="E182" s="22">
        <f t="shared" si="4"/>
        <v>100</v>
      </c>
      <c r="F182" s="22" t="e">
        <f t="shared" si="5"/>
        <v>#DIV/0!</v>
      </c>
    </row>
    <row r="183" spans="1:6" s="51" customFormat="1" ht="30" customHeight="1">
      <c r="A183" s="42" t="s">
        <v>186</v>
      </c>
      <c r="B183" s="35">
        <v>186900</v>
      </c>
      <c r="C183" s="35">
        <v>178653.7</v>
      </c>
      <c r="D183" s="36">
        <v>85300</v>
      </c>
      <c r="E183" s="22">
        <f t="shared" si="4"/>
        <v>95.587854467629754</v>
      </c>
      <c r="F183" s="22">
        <f t="shared" si="5"/>
        <v>209.44161781946073</v>
      </c>
    </row>
    <row r="184" spans="1:6" s="51" customFormat="1" ht="25.5">
      <c r="A184" s="42" t="s">
        <v>107</v>
      </c>
      <c r="B184" s="35">
        <v>41120000</v>
      </c>
      <c r="C184" s="35">
        <v>37693700</v>
      </c>
      <c r="D184" s="36">
        <v>37843300</v>
      </c>
      <c r="E184" s="22">
        <f t="shared" si="4"/>
        <v>91.667558365758751</v>
      </c>
      <c r="F184" s="22">
        <f t="shared" si="5"/>
        <v>99.604685637880422</v>
      </c>
    </row>
    <row r="185" spans="1:6" s="51" customFormat="1" ht="51">
      <c r="A185" s="52" t="s">
        <v>244</v>
      </c>
      <c r="B185" s="6">
        <v>66000</v>
      </c>
      <c r="C185" s="35">
        <v>0</v>
      </c>
      <c r="D185" s="36">
        <v>0</v>
      </c>
      <c r="E185" s="22">
        <f t="shared" si="4"/>
        <v>0</v>
      </c>
      <c r="F185" s="22" t="e">
        <f t="shared" si="5"/>
        <v>#DIV/0!</v>
      </c>
    </row>
    <row r="186" spans="1:6" s="51" customFormat="1" ht="25.5" customHeight="1">
      <c r="A186" s="42" t="s">
        <v>108</v>
      </c>
      <c r="B186" s="35">
        <v>920100</v>
      </c>
      <c r="C186" s="35">
        <v>815218.5</v>
      </c>
      <c r="D186" s="36">
        <v>748045</v>
      </c>
      <c r="E186" s="22">
        <f t="shared" si="4"/>
        <v>88.601075970003265</v>
      </c>
      <c r="F186" s="22">
        <f t="shared" si="5"/>
        <v>108.97987420542883</v>
      </c>
    </row>
    <row r="187" spans="1:6" s="51" customFormat="1" ht="23.25" customHeight="1">
      <c r="A187" s="42" t="s">
        <v>109</v>
      </c>
      <c r="B187" s="35">
        <v>6136500</v>
      </c>
      <c r="C187" s="35">
        <v>4767073.5</v>
      </c>
      <c r="D187" s="36">
        <v>5293675</v>
      </c>
      <c r="E187" s="22">
        <f t="shared" si="4"/>
        <v>77.6839159129797</v>
      </c>
      <c r="F187" s="22">
        <f t="shared" si="5"/>
        <v>90.052251035433798</v>
      </c>
    </row>
    <row r="188" spans="1:6" s="51" customFormat="1" ht="38.25">
      <c r="A188" s="21" t="s">
        <v>187</v>
      </c>
      <c r="B188" s="6">
        <v>104900</v>
      </c>
      <c r="C188" s="6">
        <v>44536.56</v>
      </c>
      <c r="D188" s="34">
        <v>119632.54</v>
      </c>
      <c r="E188" s="22">
        <f t="shared" si="4"/>
        <v>42.45620591039085</v>
      </c>
      <c r="F188" s="22">
        <f t="shared" si="5"/>
        <v>37.227797721255442</v>
      </c>
    </row>
    <row r="189" spans="1:6" s="51" customFormat="1" ht="25.5">
      <c r="A189" s="52" t="s">
        <v>61</v>
      </c>
      <c r="B189" s="6">
        <v>0</v>
      </c>
      <c r="C189" s="6">
        <v>0</v>
      </c>
      <c r="D189" s="34">
        <v>129557.64</v>
      </c>
      <c r="E189" s="22" t="e">
        <f t="shared" si="4"/>
        <v>#DIV/0!</v>
      </c>
      <c r="F189" s="22">
        <f t="shared" si="5"/>
        <v>0</v>
      </c>
    </row>
    <row r="190" spans="1:6" s="51" customFormat="1" ht="33" customHeight="1">
      <c r="A190" s="52" t="s">
        <v>168</v>
      </c>
      <c r="B190" s="6">
        <v>7202316</v>
      </c>
      <c r="C190" s="6">
        <v>7202316</v>
      </c>
      <c r="D190" s="34">
        <v>2078076</v>
      </c>
      <c r="E190" s="22">
        <f t="shared" si="4"/>
        <v>100</v>
      </c>
      <c r="F190" s="22">
        <f t="shared" si="5"/>
        <v>346.58578415803851</v>
      </c>
    </row>
    <row r="191" spans="1:6" s="1" customFormat="1" hidden="1">
      <c r="A191" s="13" t="s">
        <v>47</v>
      </c>
      <c r="B191" s="70"/>
      <c r="C191" s="34"/>
      <c r="D191" s="6"/>
      <c r="E191" s="9" t="e">
        <f t="shared" si="4"/>
        <v>#DIV/0!</v>
      </c>
      <c r="F191" s="9" t="e">
        <f t="shared" si="5"/>
        <v>#DIV/0!</v>
      </c>
    </row>
    <row r="192" spans="1:6" s="1" customFormat="1">
      <c r="A192" s="13" t="s">
        <v>245</v>
      </c>
      <c r="B192" s="70">
        <v>0</v>
      </c>
      <c r="C192" s="34">
        <v>0</v>
      </c>
      <c r="D192" s="6">
        <v>180980.1</v>
      </c>
      <c r="E192" s="9"/>
      <c r="F192" s="9"/>
    </row>
    <row r="193" spans="1:6" s="1" customFormat="1" hidden="1">
      <c r="C193" s="34">
        <v>0</v>
      </c>
      <c r="D193" s="6">
        <v>0</v>
      </c>
      <c r="E193" s="9">
        <f>C193/B185*100</f>
        <v>0</v>
      </c>
      <c r="F193" s="9" t="e">
        <f t="shared" si="5"/>
        <v>#DIV/0!</v>
      </c>
    </row>
    <row r="194" spans="1:6" s="1" customFormat="1" ht="17.25" customHeight="1">
      <c r="A194" s="12" t="s">
        <v>20</v>
      </c>
      <c r="B194" s="41">
        <f>B195+B196+B198+B203+B199+B200+B201+B202</f>
        <v>26918682.170000002</v>
      </c>
      <c r="C194" s="41">
        <f>C195+C196+C198+C203+C199+C200+C201+C202</f>
        <v>24286020.199999999</v>
      </c>
      <c r="D194" s="32">
        <f>D195+D196+D198+D203+D199+D200+D201+D202</f>
        <v>15851337.130000001</v>
      </c>
      <c r="E194" s="9">
        <f t="shared" si="4"/>
        <v>90.219944819832151</v>
      </c>
      <c r="F194" s="9">
        <f t="shared" si="5"/>
        <v>153.21117708131163</v>
      </c>
    </row>
    <row r="195" spans="1:6" s="1" customFormat="1" ht="38.25" hidden="1" customHeight="1">
      <c r="A195" s="13" t="s">
        <v>212</v>
      </c>
      <c r="B195" s="34"/>
      <c r="C195" s="34"/>
      <c r="D195" s="6"/>
      <c r="E195" s="9" t="e">
        <f t="shared" si="4"/>
        <v>#DIV/0!</v>
      </c>
      <c r="F195" s="9" t="e">
        <f t="shared" si="5"/>
        <v>#DIV/0!</v>
      </c>
    </row>
    <row r="196" spans="1:6" s="1" customFormat="1" ht="38.25" hidden="1">
      <c r="A196" s="13" t="s">
        <v>84</v>
      </c>
      <c r="B196" s="34"/>
      <c r="C196" s="34"/>
      <c r="D196" s="6"/>
      <c r="E196" s="9" t="e">
        <f t="shared" si="4"/>
        <v>#DIV/0!</v>
      </c>
      <c r="F196" s="9" t="e">
        <f t="shared" si="5"/>
        <v>#DIV/0!</v>
      </c>
    </row>
    <row r="197" spans="1:6" s="1" customFormat="1" ht="25.5" hidden="1">
      <c r="A197" s="13" t="s">
        <v>78</v>
      </c>
      <c r="B197" s="34"/>
      <c r="C197" s="34"/>
      <c r="D197" s="6"/>
      <c r="E197" s="9" t="e">
        <f t="shared" si="4"/>
        <v>#DIV/0!</v>
      </c>
      <c r="F197" s="9" t="e">
        <f t="shared" si="5"/>
        <v>#DIV/0!</v>
      </c>
    </row>
    <row r="198" spans="1:6" s="1" customFormat="1" ht="25.5" hidden="1">
      <c r="A198" s="13" t="s">
        <v>76</v>
      </c>
      <c r="B198" s="34"/>
      <c r="C198" s="34"/>
      <c r="D198" s="6"/>
      <c r="E198" s="9" t="e">
        <f t="shared" si="4"/>
        <v>#DIV/0!</v>
      </c>
      <c r="F198" s="9" t="e">
        <f t="shared" si="5"/>
        <v>#DIV/0!</v>
      </c>
    </row>
    <row r="199" spans="1:6" s="1" customFormat="1" ht="38.25" hidden="1">
      <c r="A199" s="13" t="s">
        <v>84</v>
      </c>
      <c r="B199" s="34"/>
      <c r="C199" s="34"/>
      <c r="D199" s="6"/>
      <c r="E199" s="9" t="e">
        <f t="shared" si="4"/>
        <v>#DIV/0!</v>
      </c>
      <c r="F199" s="9" t="e">
        <f t="shared" si="5"/>
        <v>#DIV/0!</v>
      </c>
    </row>
    <row r="200" spans="1:6" s="1" customFormat="1" ht="25.5" hidden="1">
      <c r="A200" s="13" t="s">
        <v>86</v>
      </c>
      <c r="B200" s="34"/>
      <c r="C200" s="34"/>
      <c r="D200" s="6"/>
      <c r="E200" s="9" t="e">
        <f t="shared" si="4"/>
        <v>#DIV/0!</v>
      </c>
      <c r="F200" s="9" t="e">
        <f t="shared" si="5"/>
        <v>#DIV/0!</v>
      </c>
    </row>
    <row r="201" spans="1:6" s="1" customFormat="1" ht="25.5" hidden="1">
      <c r="A201" s="13" t="s">
        <v>213</v>
      </c>
      <c r="B201" s="34">
        <v>0</v>
      </c>
      <c r="C201" s="34">
        <v>0</v>
      </c>
      <c r="D201" s="6">
        <v>0</v>
      </c>
      <c r="E201" s="9" t="e">
        <f t="shared" si="4"/>
        <v>#DIV/0!</v>
      </c>
      <c r="F201" s="9" t="e">
        <f t="shared" si="5"/>
        <v>#DIV/0!</v>
      </c>
    </row>
    <row r="202" spans="1:6" s="1" customFormat="1" ht="32.25" customHeight="1">
      <c r="A202" s="13" t="s">
        <v>205</v>
      </c>
      <c r="B202" s="34">
        <v>16050300</v>
      </c>
      <c r="C202" s="34">
        <v>13417639</v>
      </c>
      <c r="D202" s="6">
        <v>12882283.130000001</v>
      </c>
      <c r="E202" s="9">
        <f t="shared" si="4"/>
        <v>83.597434315869492</v>
      </c>
      <c r="F202" s="9">
        <f t="shared" si="5"/>
        <v>104.15575301829281</v>
      </c>
    </row>
    <row r="203" spans="1:6" s="1" customFormat="1" ht="18.75" customHeight="1">
      <c r="A203" s="13" t="s">
        <v>202</v>
      </c>
      <c r="B203" s="34">
        <v>10868382.17</v>
      </c>
      <c r="C203" s="34">
        <v>10868381.199999999</v>
      </c>
      <c r="D203" s="6">
        <v>2969054</v>
      </c>
      <c r="E203" s="9">
        <f t="shared" si="4"/>
        <v>99.999991075028589</v>
      </c>
      <c r="F203" s="9">
        <f t="shared" si="5"/>
        <v>366.05535635256211</v>
      </c>
    </row>
    <row r="204" spans="1:6" s="1" customFormat="1" ht="18" customHeight="1">
      <c r="A204" s="12" t="s">
        <v>166</v>
      </c>
      <c r="B204" s="41">
        <f>B205</f>
        <v>1241400</v>
      </c>
      <c r="C204" s="41">
        <f>C205</f>
        <v>1379767.11</v>
      </c>
      <c r="D204" s="32">
        <f>D205</f>
        <v>8727277.7899999991</v>
      </c>
      <c r="E204" s="9">
        <f t="shared" si="4"/>
        <v>111.14605364910585</v>
      </c>
      <c r="F204" s="9">
        <f t="shared" si="5"/>
        <v>15.809822297406214</v>
      </c>
    </row>
    <row r="205" spans="1:6" s="1" customFormat="1">
      <c r="A205" s="13" t="s">
        <v>48</v>
      </c>
      <c r="B205" s="34">
        <v>1241400</v>
      </c>
      <c r="C205" s="34">
        <v>1379767.11</v>
      </c>
      <c r="D205" s="6">
        <v>8727277.7899999991</v>
      </c>
      <c r="E205" s="9">
        <f t="shared" si="4"/>
        <v>111.14605364910585</v>
      </c>
      <c r="F205" s="9">
        <f t="shared" si="5"/>
        <v>15.809822297406214</v>
      </c>
    </row>
    <row r="206" spans="1:6" s="1" customFormat="1" ht="38.25" hidden="1">
      <c r="A206" s="12" t="s">
        <v>77</v>
      </c>
      <c r="B206" s="41">
        <v>0</v>
      </c>
      <c r="C206" s="41">
        <v>0</v>
      </c>
      <c r="D206" s="32">
        <v>0</v>
      </c>
      <c r="E206" s="9" t="e">
        <f t="shared" si="4"/>
        <v>#DIV/0!</v>
      </c>
      <c r="F206" s="9" t="e">
        <f t="shared" si="5"/>
        <v>#DIV/0!</v>
      </c>
    </row>
    <row r="207" spans="1:6" s="1" customFormat="1" ht="26.25" customHeight="1">
      <c r="A207" s="12" t="s">
        <v>188</v>
      </c>
      <c r="B207" s="39">
        <f>B209+B210+B208</f>
        <v>2319394.2599999998</v>
      </c>
      <c r="C207" s="39">
        <f>C209+C210+C208</f>
        <v>2319394.2599999998</v>
      </c>
      <c r="D207" s="32">
        <f>D209+D210+D208</f>
        <v>0</v>
      </c>
      <c r="E207" s="9">
        <f t="shared" si="4"/>
        <v>100</v>
      </c>
      <c r="F207" s="9" t="e">
        <f t="shared" si="5"/>
        <v>#DIV/0!</v>
      </c>
    </row>
    <row r="208" spans="1:6" s="1" customFormat="1" ht="16.5" customHeight="1">
      <c r="A208" s="13" t="s">
        <v>80</v>
      </c>
      <c r="B208" s="55">
        <v>2319394.2599999998</v>
      </c>
      <c r="C208" s="34">
        <v>2319394.2599999998</v>
      </c>
      <c r="D208" s="6">
        <v>0</v>
      </c>
      <c r="E208" s="9">
        <f t="shared" si="4"/>
        <v>100</v>
      </c>
      <c r="F208" s="9" t="e">
        <f t="shared" si="5"/>
        <v>#DIV/0!</v>
      </c>
    </row>
    <row r="209" spans="1:6" s="1" customFormat="1" ht="25.5" hidden="1" customHeight="1">
      <c r="A209" s="13" t="s">
        <v>191</v>
      </c>
      <c r="B209" s="34"/>
      <c r="C209" s="34"/>
      <c r="D209" s="6"/>
      <c r="E209" s="9" t="e">
        <f t="shared" si="4"/>
        <v>#DIV/0!</v>
      </c>
      <c r="F209" s="9" t="e">
        <f t="shared" si="5"/>
        <v>#DIV/0!</v>
      </c>
    </row>
    <row r="210" spans="1:6" s="1" customFormat="1" ht="25.5" hidden="1">
      <c r="A210" s="13" t="s">
        <v>167</v>
      </c>
      <c r="B210" s="34">
        <v>0</v>
      </c>
      <c r="C210" s="34">
        <v>0</v>
      </c>
      <c r="D210" s="6">
        <v>0</v>
      </c>
      <c r="E210" s="9" t="e">
        <f t="shared" si="4"/>
        <v>#DIV/0!</v>
      </c>
      <c r="F210" s="9" t="e">
        <f t="shared" si="5"/>
        <v>#DIV/0!</v>
      </c>
    </row>
    <row r="211" spans="1:6" s="1" customFormat="1">
      <c r="A211" s="12" t="s">
        <v>189</v>
      </c>
      <c r="B211" s="41">
        <f>B212+B213+B214</f>
        <v>-2332280.46</v>
      </c>
      <c r="C211" s="41">
        <f>C212+C213+C214</f>
        <v>-2341160.46</v>
      </c>
      <c r="D211" s="32">
        <f>D212+D213+D214</f>
        <v>-11715744.949999999</v>
      </c>
      <c r="E211" s="9">
        <f>C211/B211*100</f>
        <v>100.38074323188386</v>
      </c>
      <c r="F211" s="9">
        <f t="shared" si="5"/>
        <v>19.983026858228079</v>
      </c>
    </row>
    <row r="212" spans="1:6" s="1" customFormat="1" hidden="1">
      <c r="A212" s="13" t="s">
        <v>80</v>
      </c>
      <c r="B212" s="34">
        <v>0</v>
      </c>
      <c r="C212" s="34">
        <v>0</v>
      </c>
      <c r="D212" s="6">
        <v>0</v>
      </c>
      <c r="E212" s="9" t="e">
        <f>C212/B212*100</f>
        <v>#DIV/0!</v>
      </c>
      <c r="F212" s="9" t="e">
        <f t="shared" si="5"/>
        <v>#DIV/0!</v>
      </c>
    </row>
    <row r="213" spans="1:6" s="1" customFormat="1" hidden="1">
      <c r="A213" s="13" t="s">
        <v>81</v>
      </c>
      <c r="B213" s="34">
        <v>0</v>
      </c>
      <c r="C213" s="34">
        <v>0</v>
      </c>
      <c r="D213" s="6">
        <v>0</v>
      </c>
      <c r="E213" s="9" t="e">
        <f>C213/B213*100</f>
        <v>#DIV/0!</v>
      </c>
      <c r="F213" s="9" t="e">
        <f t="shared" si="5"/>
        <v>#DIV/0!</v>
      </c>
    </row>
    <row r="214" spans="1:6" s="1" customFormat="1" ht="29.25" customHeight="1">
      <c r="A214" s="13" t="s">
        <v>190</v>
      </c>
      <c r="B214" s="55">
        <v>-2332280.46</v>
      </c>
      <c r="C214" s="34">
        <v>-2341160.46</v>
      </c>
      <c r="D214" s="6">
        <v>-11715744.949999999</v>
      </c>
      <c r="E214" s="9">
        <f>C214/B214*100</f>
        <v>100.38074323188386</v>
      </c>
      <c r="F214" s="9">
        <f t="shared" si="5"/>
        <v>19.983026858228079</v>
      </c>
    </row>
    <row r="215" spans="1:6" s="1" customFormat="1">
      <c r="A215" s="85" t="s">
        <v>92</v>
      </c>
      <c r="B215" s="86">
        <f>B75+B76</f>
        <v>771101467.9599998</v>
      </c>
      <c r="C215" s="86">
        <f>C75+C76</f>
        <v>666012983.38000011</v>
      </c>
      <c r="D215" s="28">
        <f>D75+D76</f>
        <v>580801899.20000005</v>
      </c>
      <c r="E215" s="7">
        <f>C215/B215*100</f>
        <v>86.371639927230561</v>
      </c>
      <c r="F215" s="7">
        <f>C215/D215*100</f>
        <v>114.67128194611111</v>
      </c>
    </row>
    <row r="216" spans="1:6" s="1" customFormat="1">
      <c r="A216" s="13" t="s">
        <v>23</v>
      </c>
      <c r="B216" s="55"/>
      <c r="C216" s="55"/>
      <c r="D216" s="30"/>
      <c r="E216" s="9"/>
      <c r="F216" s="9"/>
    </row>
    <row r="217" spans="1:6" s="1" customFormat="1">
      <c r="A217" s="12" t="s">
        <v>24</v>
      </c>
      <c r="B217" s="71">
        <v>76064507.189999998</v>
      </c>
      <c r="C217" s="71">
        <v>59890462.780000001</v>
      </c>
      <c r="D217" s="29">
        <v>56430449.5</v>
      </c>
      <c r="E217" s="9">
        <f t="shared" ref="E217:E248" si="6">C217/B217*100</f>
        <v>78.73641070256437</v>
      </c>
      <c r="F217" s="9">
        <f t="shared" ref="F217:F246" si="7">C217/D217*100</f>
        <v>106.13146503467068</v>
      </c>
    </row>
    <row r="218" spans="1:6" s="1" customFormat="1">
      <c r="A218" s="13" t="s">
        <v>25</v>
      </c>
      <c r="B218" s="73">
        <v>59176076.960000001</v>
      </c>
      <c r="C218" s="74">
        <v>48391663.200000003</v>
      </c>
      <c r="D218" s="30">
        <v>46232280.399999999</v>
      </c>
      <c r="E218" s="9">
        <f t="shared" si="6"/>
        <v>81.775720334942605</v>
      </c>
      <c r="F218" s="9">
        <f t="shared" si="7"/>
        <v>104.67072526234288</v>
      </c>
    </row>
    <row r="219" spans="1:6" s="1" customFormat="1">
      <c r="A219" s="13" t="s">
        <v>26</v>
      </c>
      <c r="B219" s="75">
        <v>2359246.83</v>
      </c>
      <c r="C219" s="74">
        <v>1471385.13</v>
      </c>
      <c r="D219" s="30">
        <v>1760570.09</v>
      </c>
      <c r="E219" s="9">
        <f t="shared" si="6"/>
        <v>62.366731250413501</v>
      </c>
      <c r="F219" s="9">
        <f t="shared" si="7"/>
        <v>83.574356872097027</v>
      </c>
    </row>
    <row r="220" spans="1:6" s="1" customFormat="1">
      <c r="A220" s="13" t="s">
        <v>27</v>
      </c>
      <c r="B220" s="75">
        <f>B217-B218-B219</f>
        <v>14529183.399999997</v>
      </c>
      <c r="C220" s="55">
        <f>C217-C218-C219</f>
        <v>10027414.449999999</v>
      </c>
      <c r="D220" s="55">
        <f>D217-D218-D219</f>
        <v>8437599.0100000016</v>
      </c>
      <c r="E220" s="9">
        <f t="shared" si="6"/>
        <v>69.015678128200946</v>
      </c>
      <c r="F220" s="9">
        <f t="shared" si="7"/>
        <v>118.84203596444669</v>
      </c>
    </row>
    <row r="221" spans="1:6" s="1" customFormat="1">
      <c r="A221" s="12" t="s">
        <v>28</v>
      </c>
      <c r="B221" s="76">
        <v>1547900</v>
      </c>
      <c r="C221" s="76">
        <v>1371229.73</v>
      </c>
      <c r="D221" s="29">
        <v>1298011.8799999999</v>
      </c>
      <c r="E221" s="9">
        <f t="shared" si="6"/>
        <v>88.586454551327606</v>
      </c>
      <c r="F221" s="9">
        <f t="shared" si="7"/>
        <v>105.64076886569021</v>
      </c>
    </row>
    <row r="222" spans="1:6" s="1" customFormat="1">
      <c r="A222" s="12" t="s">
        <v>29</v>
      </c>
      <c r="B222" s="76">
        <v>5606200.1799999997</v>
      </c>
      <c r="C222" s="76">
        <v>4725252.33</v>
      </c>
      <c r="D222" s="29">
        <v>3986550.32</v>
      </c>
      <c r="E222" s="9">
        <f t="shared" si="6"/>
        <v>84.286186334502247</v>
      </c>
      <c r="F222" s="9">
        <f t="shared" si="7"/>
        <v>118.52985540641565</v>
      </c>
    </row>
    <row r="223" spans="1:6" s="1" customFormat="1">
      <c r="A223" s="12" t="s">
        <v>30</v>
      </c>
      <c r="B223" s="77">
        <f>SUM(B224:B228)</f>
        <v>87267250.030000001</v>
      </c>
      <c r="C223" s="77">
        <f>SUM(C224:C228)</f>
        <v>67404923.260000005</v>
      </c>
      <c r="D223" s="77">
        <f>SUM(D224:D228)</f>
        <v>45700174.169999994</v>
      </c>
      <c r="E223" s="9">
        <f t="shared" si="6"/>
        <v>77.2396554684926</v>
      </c>
      <c r="F223" s="9">
        <f t="shared" si="7"/>
        <v>147.49379949682589</v>
      </c>
    </row>
    <row r="224" spans="1:6" s="1" customFormat="1">
      <c r="A224" s="13" t="s">
        <v>170</v>
      </c>
      <c r="B224" s="55">
        <v>182323.20000000001</v>
      </c>
      <c r="C224" s="55">
        <v>178211.56</v>
      </c>
      <c r="D224" s="30">
        <v>166516.10999999999</v>
      </c>
      <c r="E224" s="9">
        <f t="shared" si="6"/>
        <v>97.74486187166525</v>
      </c>
      <c r="F224" s="9">
        <f t="shared" si="7"/>
        <v>107.02361471211405</v>
      </c>
    </row>
    <row r="225" spans="1:6" s="1" customFormat="1">
      <c r="A225" s="13" t="s">
        <v>31</v>
      </c>
      <c r="B225" s="55">
        <v>11057918.689999999</v>
      </c>
      <c r="C225" s="55">
        <v>1127647.81</v>
      </c>
      <c r="D225" s="30">
        <v>678761.8</v>
      </c>
      <c r="E225" s="9">
        <f t="shared" si="6"/>
        <v>10.197649680855088</v>
      </c>
      <c r="F225" s="9">
        <f t="shared" si="7"/>
        <v>166.13306906782319</v>
      </c>
    </row>
    <row r="226" spans="1:6" s="1" customFormat="1">
      <c r="A226" s="13" t="s">
        <v>32</v>
      </c>
      <c r="B226" s="55">
        <v>64021198.840000004</v>
      </c>
      <c r="C226" s="55">
        <v>54375235.75</v>
      </c>
      <c r="D226" s="30">
        <v>38253771.039999999</v>
      </c>
      <c r="E226" s="9">
        <f t="shared" si="6"/>
        <v>84.933173285138068</v>
      </c>
      <c r="F226" s="9">
        <f t="shared" si="7"/>
        <v>142.14346526292169</v>
      </c>
    </row>
    <row r="227" spans="1:6" s="1" customFormat="1">
      <c r="A227" s="13" t="s">
        <v>65</v>
      </c>
      <c r="B227" s="78">
        <v>10856124.300000001</v>
      </c>
      <c r="C227" s="78">
        <v>10856124.300000001</v>
      </c>
      <c r="D227" s="30">
        <v>419611.44</v>
      </c>
      <c r="E227" s="9">
        <f t="shared" si="6"/>
        <v>100</v>
      </c>
      <c r="F227" s="9">
        <f t="shared" si="7"/>
        <v>2587.1850157374165</v>
      </c>
    </row>
    <row r="228" spans="1:6" s="1" customFormat="1">
      <c r="A228" s="13" t="s">
        <v>33</v>
      </c>
      <c r="B228" s="78">
        <v>1149685</v>
      </c>
      <c r="C228" s="74">
        <v>867703.84</v>
      </c>
      <c r="D228" s="30">
        <v>6181513.7800000003</v>
      </c>
      <c r="E228" s="9">
        <f t="shared" si="6"/>
        <v>75.473180914772314</v>
      </c>
      <c r="F228" s="9">
        <f t="shared" si="7"/>
        <v>14.037076853365843</v>
      </c>
    </row>
    <row r="229" spans="1:6" s="1" customFormat="1">
      <c r="A229" s="12" t="s">
        <v>34</v>
      </c>
      <c r="B229" s="77">
        <f>B230+B231+B232+B233</f>
        <v>76296208.410000011</v>
      </c>
      <c r="C229" s="77">
        <f>C230+C231+C232+C233</f>
        <v>57866537.549999997</v>
      </c>
      <c r="D229" s="29">
        <f>D230+D231+D232+D233</f>
        <v>36115047.890000001</v>
      </c>
      <c r="E229" s="9">
        <f t="shared" si="6"/>
        <v>75.844578329551084</v>
      </c>
      <c r="F229" s="9">
        <f t="shared" si="7"/>
        <v>160.228328441516</v>
      </c>
    </row>
    <row r="230" spans="1:6" s="1" customFormat="1">
      <c r="A230" s="13" t="s">
        <v>35</v>
      </c>
      <c r="B230" s="78">
        <v>345161</v>
      </c>
      <c r="C230" s="74">
        <v>194566.38</v>
      </c>
      <c r="D230" s="30">
        <v>125439.44</v>
      </c>
      <c r="E230" s="9">
        <f t="shared" si="6"/>
        <v>56.369746292309962</v>
      </c>
      <c r="F230" s="9">
        <f t="shared" si="7"/>
        <v>155.10781935888744</v>
      </c>
    </row>
    <row r="231" spans="1:6" s="1" customFormat="1">
      <c r="A231" s="13" t="s">
        <v>36</v>
      </c>
      <c r="B231" s="78">
        <v>17675457.98</v>
      </c>
      <c r="C231" s="74">
        <v>13996813.07</v>
      </c>
      <c r="D231" s="30">
        <v>2624239.5699999998</v>
      </c>
      <c r="E231" s="9">
        <f t="shared" si="6"/>
        <v>79.187838220868542</v>
      </c>
      <c r="F231" s="9">
        <f t="shared" si="7"/>
        <v>533.3664361291527</v>
      </c>
    </row>
    <row r="232" spans="1:6" s="1" customFormat="1">
      <c r="A232" s="13" t="s">
        <v>37</v>
      </c>
      <c r="B232" s="78">
        <v>45208746.530000001</v>
      </c>
      <c r="C232" s="74">
        <v>31200429.41</v>
      </c>
      <c r="D232" s="30">
        <v>30987701.66</v>
      </c>
      <c r="E232" s="9">
        <f t="shared" si="6"/>
        <v>69.014143953970844</v>
      </c>
      <c r="F232" s="9">
        <f t="shared" si="7"/>
        <v>100.68649089349726</v>
      </c>
    </row>
    <row r="233" spans="1:6" s="1" customFormat="1">
      <c r="A233" s="13" t="s">
        <v>87</v>
      </c>
      <c r="B233" s="78">
        <v>13066842.9</v>
      </c>
      <c r="C233" s="74">
        <v>12474728.689999999</v>
      </c>
      <c r="D233" s="30">
        <v>2377667.2200000002</v>
      </c>
      <c r="E233" s="9">
        <f t="shared" si="6"/>
        <v>95.46857481542078</v>
      </c>
      <c r="F233" s="9">
        <f t="shared" si="7"/>
        <v>524.6625173223357</v>
      </c>
    </row>
    <row r="234" spans="1:6" s="1" customFormat="1">
      <c r="A234" s="12" t="s">
        <v>98</v>
      </c>
      <c r="B234" s="77">
        <v>1960000</v>
      </c>
      <c r="C234" s="39">
        <v>0</v>
      </c>
      <c r="D234" s="29">
        <v>50000</v>
      </c>
      <c r="E234" s="9">
        <f t="shared" si="6"/>
        <v>0</v>
      </c>
      <c r="F234" s="9">
        <f t="shared" si="7"/>
        <v>0</v>
      </c>
    </row>
    <row r="235" spans="1:6" s="1" customFormat="1">
      <c r="A235" s="12" t="s">
        <v>38</v>
      </c>
      <c r="B235" s="76">
        <v>429643276.31999999</v>
      </c>
      <c r="C235" s="72">
        <v>352538576.42000002</v>
      </c>
      <c r="D235" s="29">
        <v>350890740.12</v>
      </c>
      <c r="E235" s="9">
        <f t="shared" si="6"/>
        <v>82.053786443390749</v>
      </c>
      <c r="F235" s="9">
        <f t="shared" si="7"/>
        <v>100.4696152139656</v>
      </c>
    </row>
    <row r="236" spans="1:6" s="1" customFormat="1">
      <c r="A236" s="13" t="s">
        <v>49</v>
      </c>
      <c r="B236" s="93">
        <v>412349748.06</v>
      </c>
      <c r="C236" s="94">
        <v>340104454.26999998</v>
      </c>
      <c r="D236" s="30">
        <v>343644105.23000002</v>
      </c>
      <c r="E236" s="9">
        <f t="shared" si="6"/>
        <v>82.479607631653565</v>
      </c>
      <c r="F236" s="9">
        <f t="shared" si="7"/>
        <v>98.969966047393427</v>
      </c>
    </row>
    <row r="237" spans="1:6" s="1" customFormat="1">
      <c r="A237" s="13" t="s">
        <v>25</v>
      </c>
      <c r="B237" s="95">
        <v>5309601.76</v>
      </c>
      <c r="C237" s="96">
        <v>4481707.5999999996</v>
      </c>
      <c r="D237" s="30">
        <v>4240731.38</v>
      </c>
      <c r="E237" s="9">
        <f t="shared" si="6"/>
        <v>84.407603480981223</v>
      </c>
      <c r="F237" s="9">
        <f t="shared" si="7"/>
        <v>105.68242122423703</v>
      </c>
    </row>
    <row r="238" spans="1:6" s="1" customFormat="1">
      <c r="A238" s="12" t="s">
        <v>46</v>
      </c>
      <c r="B238" s="97">
        <v>93953460.340000004</v>
      </c>
      <c r="C238" s="98">
        <v>76172912.170000002</v>
      </c>
      <c r="D238" s="29">
        <v>48331840.350000001</v>
      </c>
      <c r="E238" s="9">
        <f t="shared" si="6"/>
        <v>81.075153479546657</v>
      </c>
      <c r="F238" s="9">
        <f t="shared" si="7"/>
        <v>157.60399690635822</v>
      </c>
    </row>
    <row r="239" spans="1:6" s="1" customFormat="1">
      <c r="A239" s="13" t="s">
        <v>49</v>
      </c>
      <c r="B239" s="93">
        <v>39849000</v>
      </c>
      <c r="C239" s="94">
        <v>37706026.899999999</v>
      </c>
      <c r="D239" s="30">
        <v>36008547.340000004</v>
      </c>
      <c r="E239" s="9">
        <f t="shared" si="6"/>
        <v>94.622266305302517</v>
      </c>
      <c r="F239" s="9">
        <f t="shared" si="7"/>
        <v>104.7141017491543</v>
      </c>
    </row>
    <row r="240" spans="1:6" s="1" customFormat="1" hidden="1">
      <c r="A240" s="13" t="s">
        <v>27</v>
      </c>
      <c r="B240" s="79">
        <v>0</v>
      </c>
      <c r="C240" s="55">
        <v>0</v>
      </c>
      <c r="D240" s="30"/>
      <c r="E240" s="9" t="e">
        <f t="shared" si="6"/>
        <v>#DIV/0!</v>
      </c>
      <c r="F240" s="9" t="e">
        <f t="shared" si="7"/>
        <v>#DIV/0!</v>
      </c>
    </row>
    <row r="241" spans="1:6" s="1" customFormat="1">
      <c r="A241" s="12" t="s">
        <v>39</v>
      </c>
      <c r="B241" s="77">
        <f>B242+B243+B244+B245</f>
        <v>26511800.530000001</v>
      </c>
      <c r="C241" s="77">
        <f>C242+C243+C244+C245</f>
        <v>24600376.75</v>
      </c>
      <c r="D241" s="37">
        <f>D242+D243+D244+D245</f>
        <v>18857188.199999999</v>
      </c>
      <c r="E241" s="9">
        <f t="shared" si="6"/>
        <v>92.790290580841202</v>
      </c>
      <c r="F241" s="9">
        <f t="shared" si="7"/>
        <v>130.45622968327802</v>
      </c>
    </row>
    <row r="242" spans="1:6" s="1" customFormat="1">
      <c r="A242" s="13" t="s">
        <v>40</v>
      </c>
      <c r="B242" s="78">
        <v>0</v>
      </c>
      <c r="C242" s="74">
        <v>0</v>
      </c>
      <c r="D242" s="30">
        <v>72618.899999999994</v>
      </c>
      <c r="E242" s="9" t="e">
        <f t="shared" si="6"/>
        <v>#DIV/0!</v>
      </c>
      <c r="F242" s="9">
        <f t="shared" si="7"/>
        <v>0</v>
      </c>
    </row>
    <row r="243" spans="1:6" s="1" customFormat="1">
      <c r="A243" s="13" t="s">
        <v>41</v>
      </c>
      <c r="B243" s="78">
        <v>8464087.0299999993</v>
      </c>
      <c r="C243" s="74">
        <v>6989773.1200000001</v>
      </c>
      <c r="D243" s="30">
        <v>8341068.1200000001</v>
      </c>
      <c r="E243" s="9">
        <f t="shared" si="6"/>
        <v>82.581536499158616</v>
      </c>
      <c r="F243" s="9">
        <f t="shared" si="7"/>
        <v>83.799496892251739</v>
      </c>
    </row>
    <row r="244" spans="1:6" s="1" customFormat="1">
      <c r="A244" s="13" t="s">
        <v>42</v>
      </c>
      <c r="B244" s="78">
        <v>17371211.5</v>
      </c>
      <c r="C244" s="74">
        <v>17244848.059999999</v>
      </c>
      <c r="D244" s="30">
        <v>10189666.18</v>
      </c>
      <c r="E244" s="9">
        <f t="shared" si="6"/>
        <v>99.272569791692405</v>
      </c>
      <c r="F244" s="9">
        <f t="shared" si="7"/>
        <v>169.23859678394291</v>
      </c>
    </row>
    <row r="245" spans="1:6" s="1" customFormat="1">
      <c r="A245" s="13" t="s">
        <v>68</v>
      </c>
      <c r="B245" s="78">
        <v>676502</v>
      </c>
      <c r="C245" s="74">
        <v>365755.57</v>
      </c>
      <c r="D245" s="30">
        <v>253835</v>
      </c>
      <c r="E245" s="9">
        <f t="shared" si="6"/>
        <v>54.065704166432617</v>
      </c>
      <c r="F245" s="9">
        <f t="shared" si="7"/>
        <v>144.09185888470856</v>
      </c>
    </row>
    <row r="246" spans="1:6" s="1" customFormat="1">
      <c r="A246" s="12" t="s">
        <v>43</v>
      </c>
      <c r="B246" s="76">
        <v>32888918</v>
      </c>
      <c r="C246" s="72">
        <v>16392976.550000001</v>
      </c>
      <c r="D246" s="29">
        <v>326618</v>
      </c>
      <c r="E246" s="9">
        <f t="shared" si="6"/>
        <v>49.843465662202689</v>
      </c>
      <c r="F246" s="9">
        <f t="shared" si="7"/>
        <v>5019.0058569950215</v>
      </c>
    </row>
    <row r="247" spans="1:6" s="1" customFormat="1" hidden="1">
      <c r="A247" s="21" t="s">
        <v>99</v>
      </c>
      <c r="B247" s="55">
        <v>0</v>
      </c>
      <c r="C247" s="55">
        <v>0</v>
      </c>
      <c r="D247" s="30">
        <v>0</v>
      </c>
      <c r="E247" s="9" t="e">
        <f t="shared" si="6"/>
        <v>#DIV/0!</v>
      </c>
      <c r="F247" s="9" t="e">
        <f>C247/D247*100</f>
        <v>#DIV/0!</v>
      </c>
    </row>
    <row r="248" spans="1:6" s="1" customFormat="1">
      <c r="A248" s="85" t="s">
        <v>91</v>
      </c>
      <c r="B248" s="28">
        <f>B247+B246+B241+B238+B235+B234+B229+B223+B222+B221+B217</f>
        <v>831739521</v>
      </c>
      <c r="C248" s="28">
        <f>C247+C246+C241+C238+C235+C234+C229+C223+C222+C221+C217</f>
        <v>660963247.54000008</v>
      </c>
      <c r="D248" s="28">
        <f>D217+D221+D222+D223+D229+D235+D238+D241+D246+D234</f>
        <v>561986620.43000007</v>
      </c>
      <c r="E248" s="7">
        <f t="shared" si="6"/>
        <v>79.467577390734576</v>
      </c>
      <c r="F248" s="7">
        <f>C248/D248*100</f>
        <v>117.61191877384354</v>
      </c>
    </row>
    <row r="249" spans="1:6" s="1" customFormat="1">
      <c r="A249" s="21" t="s">
        <v>44</v>
      </c>
      <c r="B249" s="34">
        <f>B215-B248</f>
        <v>-60638053.0400002</v>
      </c>
      <c r="C249" s="34">
        <f>C215-C248</f>
        <v>5049735.8400000334</v>
      </c>
      <c r="D249" s="6">
        <f>D215-D248</f>
        <v>18815278.769999981</v>
      </c>
      <c r="E249" s="11"/>
      <c r="F249" s="11"/>
    </row>
    <row r="250" spans="1:6">
      <c r="A250" s="25"/>
      <c r="B250" s="80"/>
      <c r="C250" s="81"/>
      <c r="D250" s="26"/>
      <c r="E250" s="27"/>
      <c r="F250" s="27"/>
    </row>
    <row r="251" spans="1:6">
      <c r="A251" s="92" t="s">
        <v>239</v>
      </c>
      <c r="B251" s="92"/>
      <c r="C251" s="92"/>
      <c r="D251" s="92"/>
      <c r="E251" s="92"/>
      <c r="F251" s="92"/>
    </row>
  </sheetData>
  <mergeCells count="3">
    <mergeCell ref="A1:F1"/>
    <mergeCell ref="E2:F2"/>
    <mergeCell ref="A251:F251"/>
  </mergeCells>
  <phoneticPr fontId="0" type="noConversion"/>
  <pageMargins left="0.70866141732283472" right="0.39370078740157483" top="0.26" bottom="0.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01.12.2022</vt:lpstr>
      <vt:lpstr>'01.12.2022'!Область_печати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2022-11-08T12:50:10Z</cp:lastPrinted>
  <dcterms:created xsi:type="dcterms:W3CDTF">2006-03-13T07:15:44Z</dcterms:created>
  <dcterms:modified xsi:type="dcterms:W3CDTF">2022-12-07T06:00:20Z</dcterms:modified>
</cp:coreProperties>
</file>