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60" windowWidth="17520" windowHeight="9045" tabRatio="597"/>
  </bookViews>
  <sheets>
    <sheet name="на 01.06.2022 " sheetId="14" r:id="rId1"/>
  </sheets>
  <definedNames>
    <definedName name="_xlnm._FilterDatabase" localSheetId="0" hidden="1">'на 01.06.2022 '!$C$1:$C$343</definedName>
    <definedName name="_xlnm.Print_Titles" localSheetId="0">'на 01.06.2022 '!$5:$7</definedName>
    <definedName name="_xlnm.Print_Area" localSheetId="0">'на 01.06.2022 '!$A$1:$G$347</definedName>
  </definedNames>
  <calcPr calcId="145621"/>
</workbook>
</file>

<file path=xl/calcChain.xml><?xml version="1.0" encoding="utf-8"?>
<calcChain xmlns="http://schemas.openxmlformats.org/spreadsheetml/2006/main">
  <c r="C9" i="14" l="1"/>
  <c r="D9" i="14"/>
  <c r="D8" i="14" s="1"/>
  <c r="E9" i="14"/>
  <c r="E8" i="14" s="1"/>
  <c r="F12" i="14"/>
  <c r="C13" i="14"/>
  <c r="F13" i="14" s="1"/>
  <c r="D13" i="14"/>
  <c r="E13" i="14"/>
  <c r="F16" i="14"/>
  <c r="C17" i="14"/>
  <c r="D17" i="14"/>
  <c r="E17" i="14"/>
  <c r="F17" i="14"/>
  <c r="F20" i="14"/>
  <c r="D21" i="14"/>
  <c r="E21" i="14"/>
  <c r="F21" i="14" s="1"/>
  <c r="F23" i="14"/>
  <c r="C24" i="14"/>
  <c r="C21" i="14" s="1"/>
  <c r="F24" i="14"/>
  <c r="C25" i="14"/>
  <c r="D25" i="14"/>
  <c r="E25" i="14"/>
  <c r="F25" i="14"/>
  <c r="F27" i="14"/>
  <c r="D29" i="14"/>
  <c r="E29" i="14"/>
  <c r="C31" i="14"/>
  <c r="C29" i="14" s="1"/>
  <c r="F31" i="14"/>
  <c r="C32" i="14"/>
  <c r="C33" i="14"/>
  <c r="D33" i="14"/>
  <c r="E33" i="14"/>
  <c r="F33" i="14"/>
  <c r="F35" i="14"/>
  <c r="C37" i="14"/>
  <c r="C36" i="14" s="1"/>
  <c r="D37" i="14"/>
  <c r="D36" i="14" s="1"/>
  <c r="E37" i="14"/>
  <c r="F37" i="14" s="1"/>
  <c r="F39" i="14"/>
  <c r="C41" i="14"/>
  <c r="D41" i="14"/>
  <c r="E41" i="14"/>
  <c r="F41" i="14" s="1"/>
  <c r="F43" i="14"/>
  <c r="C45" i="14"/>
  <c r="D45" i="14"/>
  <c r="E45" i="14"/>
  <c r="F48" i="14"/>
  <c r="C51" i="14"/>
  <c r="C49" i="14" s="1"/>
  <c r="C53" i="14"/>
  <c r="D53" i="14"/>
  <c r="E53" i="14"/>
  <c r="F53" i="14"/>
  <c r="F55" i="14"/>
  <c r="C58" i="14"/>
  <c r="C56" i="14" s="1"/>
  <c r="D58" i="14"/>
  <c r="D51" i="14" s="1"/>
  <c r="E58" i="14"/>
  <c r="F58" i="14" s="1"/>
  <c r="C60" i="14"/>
  <c r="D60" i="14"/>
  <c r="E60" i="14"/>
  <c r="F60" i="14" s="1"/>
  <c r="F62" i="14"/>
  <c r="C63" i="14"/>
  <c r="D63" i="14"/>
  <c r="E63" i="14"/>
  <c r="F63" i="14" s="1"/>
  <c r="F65" i="14"/>
  <c r="C66" i="14"/>
  <c r="F66" i="14" s="1"/>
  <c r="D66" i="14"/>
  <c r="E66" i="14"/>
  <c r="F68" i="14"/>
  <c r="C71" i="14"/>
  <c r="C69" i="14" s="1"/>
  <c r="D71" i="14"/>
  <c r="D69" i="14" s="1"/>
  <c r="E71" i="14"/>
  <c r="E337" i="14" s="1"/>
  <c r="F337" i="14" s="1"/>
  <c r="F71" i="14"/>
  <c r="C72" i="14"/>
  <c r="D72" i="14"/>
  <c r="E72" i="14"/>
  <c r="C74" i="14"/>
  <c r="D74" i="14"/>
  <c r="E74" i="14"/>
  <c r="F74" i="14"/>
  <c r="F76" i="14"/>
  <c r="F77" i="14"/>
  <c r="C78" i="14"/>
  <c r="D78" i="14"/>
  <c r="E78" i="14"/>
  <c r="F78" i="14" s="1"/>
  <c r="F80" i="14"/>
  <c r="F81" i="14"/>
  <c r="F72" i="14" s="1"/>
  <c r="C84" i="14"/>
  <c r="C82" i="14" s="1"/>
  <c r="D84" i="14"/>
  <c r="D82" i="14" s="1"/>
  <c r="E84" i="14"/>
  <c r="E82" i="14" s="1"/>
  <c r="F82" i="14" s="1"/>
  <c r="C85" i="14"/>
  <c r="D85" i="14"/>
  <c r="E85" i="14"/>
  <c r="F85" i="14"/>
  <c r="C87" i="14"/>
  <c r="C91" i="14"/>
  <c r="D91" i="14"/>
  <c r="E91" i="14"/>
  <c r="F91" i="14" s="1"/>
  <c r="F93" i="14"/>
  <c r="F94" i="14"/>
  <c r="C95" i="14"/>
  <c r="F95" i="14" s="1"/>
  <c r="D95" i="14"/>
  <c r="E95" i="14"/>
  <c r="F97" i="14"/>
  <c r="F84" i="14" s="1"/>
  <c r="F98" i="14"/>
  <c r="C99" i="14"/>
  <c r="D99" i="14"/>
  <c r="E99" i="14"/>
  <c r="F99" i="14" s="1"/>
  <c r="F101" i="14"/>
  <c r="F102" i="14"/>
  <c r="C103" i="14"/>
  <c r="F103" i="14" s="1"/>
  <c r="D103" i="14"/>
  <c r="E103" i="14"/>
  <c r="F106" i="14"/>
  <c r="C107" i="14"/>
  <c r="D107" i="14"/>
  <c r="E107" i="14"/>
  <c r="F107" i="14"/>
  <c r="F110" i="14"/>
  <c r="C111" i="14"/>
  <c r="D111" i="14"/>
  <c r="E111" i="14"/>
  <c r="F111" i="14" s="1"/>
  <c r="F114" i="14"/>
  <c r="C116" i="14"/>
  <c r="D116" i="14"/>
  <c r="E116" i="14"/>
  <c r="F119" i="14"/>
  <c r="C122" i="14"/>
  <c r="C120" i="14" s="1"/>
  <c r="D122" i="14"/>
  <c r="D120" i="14" s="1"/>
  <c r="E122" i="14"/>
  <c r="E120" i="14" s="1"/>
  <c r="F120" i="14" s="1"/>
  <c r="C123" i="14"/>
  <c r="F123" i="14" s="1"/>
  <c r="D123" i="14"/>
  <c r="E123" i="14"/>
  <c r="C125" i="14"/>
  <c r="F125" i="14" s="1"/>
  <c r="D125" i="14"/>
  <c r="E125" i="14"/>
  <c r="F128" i="14"/>
  <c r="C129" i="14"/>
  <c r="D129" i="14"/>
  <c r="E129" i="14"/>
  <c r="F129" i="14"/>
  <c r="F132" i="14"/>
  <c r="C133" i="14"/>
  <c r="D133" i="14"/>
  <c r="E133" i="14"/>
  <c r="F133" i="14" s="1"/>
  <c r="F136" i="14"/>
  <c r="C137" i="14"/>
  <c r="D137" i="14"/>
  <c r="E137" i="14"/>
  <c r="F137" i="14" s="1"/>
  <c r="F140" i="14"/>
  <c r="C141" i="14"/>
  <c r="F141" i="14" s="1"/>
  <c r="D141" i="14"/>
  <c r="E141" i="14"/>
  <c r="F143" i="14"/>
  <c r="F144" i="14"/>
  <c r="C145" i="14"/>
  <c r="D145" i="14"/>
  <c r="E145" i="14"/>
  <c r="F145" i="14" s="1"/>
  <c r="F148" i="14"/>
  <c r="C149" i="14"/>
  <c r="D149" i="14"/>
  <c r="E149" i="14"/>
  <c r="F149" i="14" s="1"/>
  <c r="F152" i="14"/>
  <c r="C153" i="14"/>
  <c r="F153" i="14" s="1"/>
  <c r="D153" i="14"/>
  <c r="E153" i="14"/>
  <c r="F156" i="14"/>
  <c r="C157" i="14"/>
  <c r="D157" i="14"/>
  <c r="E157" i="14"/>
  <c r="F157" i="14"/>
  <c r="F159" i="14"/>
  <c r="F160" i="14"/>
  <c r="C161" i="14"/>
  <c r="D161" i="14"/>
  <c r="E161" i="14"/>
  <c r="F161" i="14" s="1"/>
  <c r="F164" i="14"/>
  <c r="C165" i="14"/>
  <c r="F165" i="14" s="1"/>
  <c r="D165" i="14"/>
  <c r="E165" i="14"/>
  <c r="F167" i="14"/>
  <c r="C169" i="14"/>
  <c r="C168" i="14" s="1"/>
  <c r="D169" i="14"/>
  <c r="D168" i="14" s="1"/>
  <c r="E169" i="14"/>
  <c r="E168" i="14" s="1"/>
  <c r="F169" i="14"/>
  <c r="F171" i="14"/>
  <c r="F172" i="14"/>
  <c r="C173" i="14"/>
  <c r="D173" i="14"/>
  <c r="E173" i="14"/>
  <c r="F173" i="14" s="1"/>
  <c r="F176" i="14"/>
  <c r="C178" i="14"/>
  <c r="F178" i="14" s="1"/>
  <c r="D178" i="14"/>
  <c r="E178" i="14"/>
  <c r="E177" i="14" s="1"/>
  <c r="F181" i="14"/>
  <c r="C182" i="14"/>
  <c r="D182" i="14"/>
  <c r="E182" i="14"/>
  <c r="F182" i="14"/>
  <c r="F185" i="14"/>
  <c r="C186" i="14"/>
  <c r="D186" i="14"/>
  <c r="E186" i="14"/>
  <c r="F186" i="14" s="1"/>
  <c r="F189" i="14"/>
  <c r="C190" i="14"/>
  <c r="D190" i="14"/>
  <c r="E190" i="14"/>
  <c r="F190" i="14" s="1"/>
  <c r="F192" i="14"/>
  <c r="F193" i="14"/>
  <c r="C194" i="14"/>
  <c r="D194" i="14"/>
  <c r="E194" i="14"/>
  <c r="F194" i="14"/>
  <c r="F196" i="14"/>
  <c r="C198" i="14"/>
  <c r="D198" i="14"/>
  <c r="E198" i="14"/>
  <c r="F198" i="14" s="1"/>
  <c r="F201" i="14"/>
  <c r="C202" i="14"/>
  <c r="D202" i="14"/>
  <c r="E202" i="14"/>
  <c r="F202" i="14" s="1"/>
  <c r="F204" i="14"/>
  <c r="F205" i="14"/>
  <c r="C206" i="14"/>
  <c r="D206" i="14"/>
  <c r="E206" i="14"/>
  <c r="F206" i="14"/>
  <c r="F209" i="14"/>
  <c r="C210" i="14"/>
  <c r="D210" i="14"/>
  <c r="E210" i="14"/>
  <c r="F210" i="14" s="1"/>
  <c r="F213" i="14"/>
  <c r="D214" i="14"/>
  <c r="E214" i="14"/>
  <c r="F214" i="14" s="1"/>
  <c r="C217" i="14"/>
  <c r="C214" i="14" s="1"/>
  <c r="F217" i="14"/>
  <c r="C218" i="14"/>
  <c r="D218" i="14"/>
  <c r="E218" i="14"/>
  <c r="F218" i="14"/>
  <c r="F220" i="14"/>
  <c r="F221" i="14"/>
  <c r="C222" i="14"/>
  <c r="D222" i="14"/>
  <c r="E222" i="14"/>
  <c r="F222" i="14" s="1"/>
  <c r="F224" i="14"/>
  <c r="F225" i="14"/>
  <c r="F226" i="14"/>
  <c r="C227" i="14"/>
  <c r="D227" i="14"/>
  <c r="E227" i="14"/>
  <c r="F227" i="14" s="1"/>
  <c r="F229" i="14"/>
  <c r="F230" i="14"/>
  <c r="C231" i="14"/>
  <c r="F231" i="14" s="1"/>
  <c r="D231" i="14"/>
  <c r="E231" i="14"/>
  <c r="F234" i="14"/>
  <c r="C235" i="14"/>
  <c r="D235" i="14"/>
  <c r="E235" i="14"/>
  <c r="F235" i="14"/>
  <c r="F238" i="14"/>
  <c r="C239" i="14"/>
  <c r="D239" i="14"/>
  <c r="E239" i="14"/>
  <c r="F239" i="14" s="1"/>
  <c r="F242" i="14"/>
  <c r="C243" i="14"/>
  <c r="D243" i="14"/>
  <c r="E243" i="14"/>
  <c r="F243" i="14" s="1"/>
  <c r="F245" i="14"/>
  <c r="F246" i="14"/>
  <c r="C247" i="14"/>
  <c r="E247" i="14"/>
  <c r="F247" i="14"/>
  <c r="F249" i="14"/>
  <c r="C250" i="14"/>
  <c r="D250" i="14"/>
  <c r="D247" i="14" s="1"/>
  <c r="F250" i="14"/>
  <c r="C251" i="14"/>
  <c r="D251" i="14"/>
  <c r="E251" i="14"/>
  <c r="F251" i="14"/>
  <c r="F253" i="14"/>
  <c r="F254" i="14"/>
  <c r="C255" i="14"/>
  <c r="D255" i="14"/>
  <c r="E255" i="14"/>
  <c r="F255" i="14" s="1"/>
  <c r="F258" i="14"/>
  <c r="C259" i="14"/>
  <c r="F259" i="14" s="1"/>
  <c r="D259" i="14"/>
  <c r="E259" i="14"/>
  <c r="F261" i="14"/>
  <c r="C263" i="14"/>
  <c r="C262" i="14" s="1"/>
  <c r="D263" i="14"/>
  <c r="D262" i="14" s="1"/>
  <c r="E263" i="14"/>
  <c r="E262" i="14" s="1"/>
  <c r="F263" i="14"/>
  <c r="F266" i="14"/>
  <c r="C267" i="14"/>
  <c r="D267" i="14"/>
  <c r="E267" i="14"/>
  <c r="F267" i="14" s="1"/>
  <c r="F269" i="14"/>
  <c r="C271" i="14"/>
  <c r="D271" i="14"/>
  <c r="E271" i="14"/>
  <c r="F271" i="14" s="1"/>
  <c r="F274" i="14"/>
  <c r="C275" i="14"/>
  <c r="F275" i="14" s="1"/>
  <c r="D275" i="14"/>
  <c r="E275" i="14"/>
  <c r="F278" i="14"/>
  <c r="C279" i="14"/>
  <c r="D279" i="14"/>
  <c r="E279" i="14"/>
  <c r="F279" i="14"/>
  <c r="F281" i="14"/>
  <c r="C283" i="14"/>
  <c r="C282" i="14" s="1"/>
  <c r="D283" i="14"/>
  <c r="D282" i="14" s="1"/>
  <c r="E283" i="14"/>
  <c r="F283" i="14" s="1"/>
  <c r="F286" i="14"/>
  <c r="C287" i="14"/>
  <c r="D287" i="14"/>
  <c r="E287" i="14"/>
  <c r="F287" i="14" s="1"/>
  <c r="F289" i="14"/>
  <c r="F290" i="14"/>
  <c r="C291" i="14"/>
  <c r="D291" i="14"/>
  <c r="E291" i="14"/>
  <c r="F291" i="14"/>
  <c r="F294" i="14"/>
  <c r="C295" i="14"/>
  <c r="D295" i="14"/>
  <c r="E295" i="14"/>
  <c r="F295" i="14" s="1"/>
  <c r="F298" i="14"/>
  <c r="C299" i="14"/>
  <c r="D299" i="14"/>
  <c r="E299" i="14"/>
  <c r="F299" i="14" s="1"/>
  <c r="F302" i="14"/>
  <c r="C303" i="14"/>
  <c r="F303" i="14" s="1"/>
  <c r="D303" i="14"/>
  <c r="E303" i="14"/>
  <c r="F306" i="14"/>
  <c r="C307" i="14"/>
  <c r="D307" i="14"/>
  <c r="E307" i="14"/>
  <c r="F307" i="14"/>
  <c r="F310" i="14"/>
  <c r="C311" i="14"/>
  <c r="D311" i="14"/>
  <c r="E311" i="14"/>
  <c r="F311" i="14" s="1"/>
  <c r="F314" i="14"/>
  <c r="C315" i="14"/>
  <c r="D315" i="14"/>
  <c r="E315" i="14"/>
  <c r="F315" i="14" s="1"/>
  <c r="F318" i="14"/>
  <c r="C319" i="14"/>
  <c r="F319" i="14" s="1"/>
  <c r="D319" i="14"/>
  <c r="E319" i="14"/>
  <c r="F322" i="14"/>
  <c r="C323" i="14"/>
  <c r="D323" i="14"/>
  <c r="E323" i="14"/>
  <c r="F323" i="14"/>
  <c r="F325" i="14"/>
  <c r="C328" i="14"/>
  <c r="C327" i="14" s="1"/>
  <c r="D328" i="14"/>
  <c r="D327" i="14" s="1"/>
  <c r="E328" i="14"/>
  <c r="F328" i="14" s="1"/>
  <c r="F327" i="14" s="1"/>
  <c r="F331" i="14"/>
  <c r="C332" i="14"/>
  <c r="D332" i="14"/>
  <c r="E332" i="14"/>
  <c r="F332" i="14" s="1"/>
  <c r="F334" i="14"/>
  <c r="C337" i="14"/>
  <c r="D337" i="14"/>
  <c r="C338" i="14"/>
  <c r="D177" i="14" l="1"/>
  <c r="F262" i="14"/>
  <c r="E115" i="14"/>
  <c r="F115" i="14" s="1"/>
  <c r="D44" i="14"/>
  <c r="D335" i="14" s="1"/>
  <c r="D115" i="14"/>
  <c r="C44" i="14"/>
  <c r="F168" i="14"/>
  <c r="C115" i="14"/>
  <c r="D338" i="14"/>
  <c r="D49" i="14"/>
  <c r="F29" i="14"/>
  <c r="C8" i="14"/>
  <c r="E327" i="14"/>
  <c r="E282" i="14"/>
  <c r="F282" i="14" s="1"/>
  <c r="C177" i="14"/>
  <c r="F177" i="14" s="1"/>
  <c r="F122" i="14"/>
  <c r="E69" i="14"/>
  <c r="F69" i="14" s="1"/>
  <c r="D56" i="14"/>
  <c r="E51" i="14"/>
  <c r="F45" i="14"/>
  <c r="F116" i="14"/>
  <c r="F9" i="14"/>
  <c r="E56" i="14"/>
  <c r="F56" i="14" s="1"/>
  <c r="E36" i="14"/>
  <c r="F36" i="14" s="1"/>
  <c r="F51" i="14" l="1"/>
  <c r="E338" i="14"/>
  <c r="F338" i="14" s="1"/>
  <c r="E49" i="14"/>
  <c r="C335" i="14"/>
  <c r="F8" i="14"/>
  <c r="F49" i="14" l="1"/>
  <c r="E44" i="14"/>
  <c r="F44" i="14" l="1"/>
  <c r="E335" i="14"/>
  <c r="F335" i="14" s="1"/>
</calcChain>
</file>

<file path=xl/sharedStrings.xml><?xml version="1.0" encoding="utf-8"?>
<sst xmlns="http://schemas.openxmlformats.org/spreadsheetml/2006/main" count="423" uniqueCount="146">
  <si>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</si>
  <si>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</si>
  <si>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</si>
  <si>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</si>
  <si>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</si>
  <si>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</si>
  <si>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</si>
  <si>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</si>
  <si>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</si>
  <si>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</si>
  <si>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</si>
  <si>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</si>
  <si>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</si>
  <si>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</si>
  <si>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</si>
  <si>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</si>
  <si>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</si>
  <si>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</si>
  <si>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</si>
  <si>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</si>
  <si>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</si>
  <si>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</si>
  <si>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</si>
  <si>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</si>
  <si>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</si>
  <si>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</si>
  <si>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7.</t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</si>
  <si>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</si>
  <si>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</si>
  <si>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</si>
  <si>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</si>
  <si>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</si>
  <si>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</si>
  <si>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</si>
  <si>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</si>
  <si>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</si>
  <si>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</si>
  <si>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</si>
  <si>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</si>
  <si>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</si>
  <si>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ФИЗКУЛЬТУРА И СПОРТ</t>
  </si>
  <si>
    <t>КУЛЬТУРА, КИНЕМАТОГРАФИЯ</t>
  </si>
  <si>
    <t>6.</t>
  </si>
  <si>
    <t>8.</t>
  </si>
  <si>
    <t>9.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</si>
  <si>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</si>
  <si>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</si>
  <si>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</si>
  <si>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</si>
  <si>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</si>
  <si>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</si>
  <si>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</si>
  <si>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</si>
  <si>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</si>
  <si>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</si>
  <si>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</si>
  <si>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</si>
  <si>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</si>
  <si>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</si>
  <si>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</si>
  <si>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</si>
  <si>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</si>
  <si>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</si>
  <si>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</si>
  <si>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</si>
  <si>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</si>
  <si>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</si>
  <si>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</si>
  <si>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</si>
  <si>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</si>
  <si>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</si>
  <si>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</si>
  <si>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</si>
  <si>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</si>
  <si>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</si>
  <si>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</si>
  <si>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</si>
  <si>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</si>
  <si>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</si>
  <si>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</si>
  <si>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</si>
  <si>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</si>
  <si>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</si>
  <si>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</si>
  <si>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</si>
  <si>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</si>
  <si>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дороги № 2 в I очереди 7 микрорайона центральной части г.Чебоксары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</si>
  <si>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</si>
  <si>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</si>
  <si>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</si>
  <si>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</si>
  <si>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</si>
  <si>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</si>
  <si>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t>Субсидии бюджетам городских округов на проведение комплексных кадастровых работ</t>
  </si>
  <si>
    <t xml:space="preserve">Горкомимущество администрации г.Чебоксары 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</si>
  <si>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</si>
  <si>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</si>
  <si>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</si>
  <si>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</si>
  <si>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на реконструкцию Московской набережной 5 этап</t>
  </si>
  <si>
    <t>Субсидии на 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</si>
  <si>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Субсидии на строительство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</si>
  <si>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</si>
  <si>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Субсидии на строительство объекта "Сеть ливневой канализации в I очереди VII микрорайона центральной части города Чебоксары"</t>
  </si>
  <si>
    <t>Субсидии на 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</si>
  <si>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ливневой канализации в микрорайоне "Олимп" по ул. З. Яковлевой, 58 г. Чебоксары"</t>
  </si>
  <si>
    <t xml:space="preserve">Субсидии на 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</si>
  <si>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</si>
  <si>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
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</si>
  <si>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 ДОУ
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</si>
  <si>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</si>
  <si>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</si>
  <si>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 xml:space="preserve">Иные межбюджетные трансферты бюджетам городских округов на создание модельных муниципальных библиотек </t>
  </si>
  <si>
    <t xml:space="preserve">Субвенции бюджетам городских округов для осуществления полномочий Российской Федерации по обеспечению жильем граждан, уволенных с военной службы (службы), и приравненных к ним лиц </t>
  </si>
  <si>
    <r>
      <t xml:space="preserve"> - республиканский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</si>
  <si>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Субсидии бюджетам городских округов на реализацию мероприятий в области информатизации </t>
  </si>
  <si>
    <t>Субсидии на реконструкцию Чебоксарского залива и Красной площади в рамках создания кластера "Чувашия – сердце Волги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</si>
  <si>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</si>
  <si>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>Субсидии на строительство внутрипоселковых газораспределительных сетей в пос.Сосновка</t>
  </si>
  <si>
    <r>
      <t xml:space="preserve"> - республиканского бюжета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</si>
  <si>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</si>
  <si>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 xml:space="preserve"> - республиканского бюджета ( ГК- Фонда содействия реформированию ЖКХ) </t>
  </si>
  <si>
    <t>Субсидии бюджетам городских округов на адаптацию объектов жилищного фонда и дворовых территорий к потребностям инвалидов и других маломобильных групп населения</t>
  </si>
  <si>
    <t>Субсидии на строительсво ливневых сооружений в районе Марпосадского шоссе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</si>
  <si>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организаций дополнительного образования детей в рамках реализации Указа Президента РФ от 01.06.2012 № 761</t>
  </si>
  <si>
    <r>
      <t xml:space="preserve"> - республиканский бюджета</t>
    </r>
    <r>
      <rPr>
        <b/>
        <sz val="11"/>
        <rFont val="Times New Roman"/>
        <family val="1"/>
        <charset val="204"/>
      </rPr>
      <t xml:space="preserve"> </t>
    </r>
  </si>
  <si>
    <t>Субсидии бюджетам городских округов на реализацию мероприятий в целых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</si>
  <si>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городских округов на укрепление материально-технической базы муниципальных образовательных организаций (в части завершения капитального ремонта и благоустройства территории муниципальных общеобразовательных организаций в рамках модернизации инфраструктуры)</t>
  </si>
  <si>
    <t>Субсидии на строительство объекта "Детский сад на 110 мест в 14мкр.в НЮР г.Чебоксары"</t>
  </si>
  <si>
    <t>Субсидии на строительсво объекта "Дошкольное образовательное учреждение на 250 мест поз.27 в мкр. Университетский-2 (II очередь) в СЗР г.Чебоксары"</t>
  </si>
  <si>
    <t>Субсидии на строительство объекта "Дошколное образовательное учреждение на 240 мест мкр "Благовещенский" г. Чебоксары</t>
  </si>
  <si>
    <t>Субсидии бюджетам городских округов на реализацию инициативных проектов</t>
  </si>
  <si>
    <t xml:space="preserve"> - республиканского бюджет </t>
  </si>
  <si>
    <r>
      <t xml:space="preserve"> - республиканского бюджета </t>
    </r>
    <r>
      <rPr>
        <b/>
        <sz val="12"/>
        <color rgb="FFFF0000"/>
        <rFont val="Times New Roman"/>
        <family val="1"/>
        <charset val="204"/>
      </rPr>
      <t/>
    </r>
  </si>
  <si>
    <t>Субсидии на строительство многофункционального центра культуры и досуга в Заволжье г. Чебоксары</t>
  </si>
  <si>
    <t>Управление образования администрации г.Чебоксары,Управление культуры и развития туризма администрации г.Чебоксары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</si>
  <si>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07.05.2012 № 597</t>
  </si>
  <si>
    <r>
      <t xml:space="preserve"> - республиканский бюджета</t>
    </r>
    <r>
      <rPr>
        <b/>
        <sz val="11"/>
        <color rgb="FFFF0000"/>
        <rFont val="Times New Roman"/>
        <family val="1"/>
        <charset val="204"/>
      </rPr>
      <t xml:space="preserve"> </t>
    </r>
  </si>
  <si>
    <t>Администрации районов г.Чебоксары,   Администрация г.Чебоксары  ,Финасовое управление администрации г.Чебоксары</t>
  </si>
  <si>
    <t>Муниципальное казенное учреждение "Управление по делам гражданской обороны и чрезвычайным ситуациям города Чебоксары"</t>
  </si>
  <si>
    <t>Н.А. Козлова</t>
  </si>
  <si>
    <t>И.о. начальника финансового управления администрации города Чебоксары</t>
  </si>
  <si>
    <t>Кассовые расходы на 01.06.2022</t>
  </si>
  <si>
    <t xml:space="preserve">Поступило из вышестоящего бюджета  по состоянию на 01.06.2022 </t>
  </si>
  <si>
    <t>План на 01.06.2022</t>
  </si>
  <si>
    <t xml:space="preserve">       Сведения о субсидиях, субвенциях, иных межбюджетных трансфертах по состоянию на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</si>
</sst>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justify" vertical="center" wrapText="1"/>
    </xf>
    <xf numFmtId="0" fontId="3" fillId="2" borderId="1" xfId="2" applyNumberFormat="1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center"/>
    </xf>
    <xf numFmtId="49" fontId="6" fillId="2" borderId="1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0" fontId="10" fillId="0" borderId="0" xfId="0" applyFont="1"/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0" fontId="9" fillId="0" borderId="0" xfId="0" applyFont="1"/>
    <xf numFmtId="4" fontId="9" fillId="0" borderId="0" xfId="0" applyNumberFormat="1" applyFont="1" applyAlignment="1">
      <alignment horizontal="left"/>
    </xf>
    <xf numFmtId="14" fontId="1" fillId="2" borderId="0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left" vertical="top" wrapText="1" indent="2"/>
    </xf>
    <xf numFmtId="49" fontId="6" fillId="2" borderId="1" xfId="2" applyNumberFormat="1" applyFont="1" applyFill="1" applyBorder="1" applyAlignment="1">
      <alignment horizontal="left" vertical="top" wrapText="1" indent="2"/>
    </xf>
    <xf numFmtId="0" fontId="1" fillId="2" borderId="0" xfId="0" applyFont="1" applyFill="1" applyBorder="1" applyAlignment="1">
      <alignment horizontal="center" wrapText="1"/>
    </xf>
    <xf numFmtId="49" fontId="13" fillId="2" borderId="1" xfId="3" applyNumberFormat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justify" vertical="top" wrapText="1"/>
    </xf>
    <xf numFmtId="0" fontId="9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left" vertical="top" wrapText="1" indent="3"/>
    </xf>
    <xf numFmtId="0" fontId="3" fillId="2" borderId="1" xfId="2" applyNumberFormat="1" applyFont="1" applyFill="1" applyBorder="1" applyAlignment="1">
      <alignment horizontal="left" vertical="top" wrapText="1" indent="3"/>
    </xf>
    <xf numFmtId="49" fontId="6" fillId="2" borderId="1" xfId="2" applyNumberFormat="1" applyFont="1" applyFill="1" applyBorder="1" applyAlignment="1">
      <alignment horizontal="left" vertical="top" wrapText="1" indent="3"/>
    </xf>
    <xf numFmtId="0" fontId="1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view="pageBreakPreview" zoomScale="71" zoomScaleNormal="70" zoomScaleSheetLayoutView="7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3" sqref="C123:E123"/>
    </sheetView>
  </sheetViews>
  <sheetFormatPr defaultColWidth="9.28515625" defaultRowHeight="15" x14ac:dyDescent="0.25"/>
  <cols>
    <col min="1" max="1" width="6" style="1" customWidth="1"/>
    <col min="2" max="2" width="56.7109375" style="1" customWidth="1"/>
    <col min="3" max="3" width="20" style="1" customWidth="1"/>
    <col min="4" max="4" width="19.140625" style="1" customWidth="1"/>
    <col min="5" max="5" width="20.5703125" style="1" customWidth="1"/>
    <col min="6" max="6" width="17.42578125" style="1" customWidth="1"/>
    <col min="7" max="7" width="20.7109375" style="1" customWidth="1"/>
    <col min="8" max="8" width="21.7109375" style="1" customWidth="1"/>
    <col min="9" max="9" width="13.5703125" style="1" bestFit="1" customWidth="1"/>
    <col min="10" max="16384" width="9.28515625" style="1"/>
  </cols>
  <sheetData>
    <row r="1" spans="1:7" ht="21" customHeight="1" x14ac:dyDescent="0.25">
      <c r="A1" s="56"/>
      <c r="B1" s="56"/>
      <c r="C1" s="56"/>
      <c r="D1" s="56"/>
      <c r="E1" s="56"/>
      <c r="F1" s="56"/>
      <c r="G1" s="48"/>
    </row>
    <row r="2" spans="1:7" ht="29.25" customHeight="1" x14ac:dyDescent="0.25">
      <c r="A2" s="61" t="s">
        <v>145</v>
      </c>
      <c r="B2" s="61"/>
      <c r="C2" s="61"/>
      <c r="D2" s="61"/>
      <c r="E2" s="61"/>
      <c r="F2" s="61"/>
      <c r="G2" s="61"/>
    </row>
    <row r="3" spans="1:7" ht="18" customHeight="1" x14ac:dyDescent="0.25">
      <c r="A3" s="62"/>
      <c r="B3" s="62"/>
      <c r="C3" s="62"/>
      <c r="D3" s="62"/>
      <c r="E3" s="62"/>
      <c r="F3" s="62"/>
      <c r="G3" s="62"/>
    </row>
    <row r="4" spans="1:7" ht="29.25" customHeight="1" x14ac:dyDescent="0.25">
      <c r="A4" s="57"/>
      <c r="B4" s="57"/>
      <c r="C4" s="57"/>
      <c r="D4" s="57"/>
      <c r="E4" s="57"/>
      <c r="F4" s="28"/>
      <c r="G4" s="52" t="s">
        <v>61</v>
      </c>
    </row>
    <row r="5" spans="1:7" ht="14.85" customHeight="1" x14ac:dyDescent="0.25">
      <c r="A5" s="63" t="s">
        <v>4</v>
      </c>
      <c r="B5" s="65" t="s">
        <v>5</v>
      </c>
      <c r="C5" s="65" t="s">
        <v>144</v>
      </c>
      <c r="D5" s="65" t="s">
        <v>143</v>
      </c>
      <c r="E5" s="65" t="s">
        <v>142</v>
      </c>
      <c r="F5" s="65" t="s">
        <v>66</v>
      </c>
      <c r="G5" s="65" t="s">
        <v>67</v>
      </c>
    </row>
    <row r="6" spans="1:7" ht="61.5" customHeight="1" x14ac:dyDescent="0.25">
      <c r="A6" s="64"/>
      <c r="B6" s="66"/>
      <c r="C6" s="66"/>
      <c r="D6" s="66"/>
      <c r="E6" s="66"/>
      <c r="F6" s="66"/>
      <c r="G6" s="66"/>
    </row>
    <row r="7" spans="1:7" ht="15.75" x14ac:dyDescent="0.25">
      <c r="A7" s="13" t="s">
        <v>6</v>
      </c>
      <c r="B7" s="5">
        <v>2</v>
      </c>
      <c r="C7" s="27">
        <v>3</v>
      </c>
      <c r="D7" s="27">
        <v>4</v>
      </c>
      <c r="E7" s="27">
        <v>5</v>
      </c>
      <c r="F7" s="27" t="s">
        <v>68</v>
      </c>
      <c r="G7" s="27">
        <v>7</v>
      </c>
    </row>
    <row r="8" spans="1:7" ht="19.899999999999999" customHeight="1" x14ac:dyDescent="0.25">
      <c r="A8" s="9" t="s">
        <v>3</v>
      </c>
      <c r="B8" s="20" t="s">
        <v>7</v>
      </c>
      <c r="C8" s="29">
        <f>C9+C13+C17+C21+C25+C29+C33</f>
        <v>24743734.07</v>
      </c>
      <c r="D8" s="29">
        <f>D9+D13+D17+D21+D25+D29+D33</f>
        <v>5139473.2200000007</v>
      </c>
      <c r="E8" s="29">
        <f>E9+E13+E17+E21+E25+E29+E33</f>
        <v>5139473.2200000007</v>
      </c>
      <c r="F8" s="29">
        <f>E8/C8*100</f>
        <v>20.770806885736953</v>
      </c>
      <c r="G8" s="29"/>
    </row>
    <row r="9" spans="1:7" ht="82.9" customHeight="1" x14ac:dyDescent="0.25">
      <c r="A9" s="9"/>
      <c r="B9" s="18" t="s">
        <v>35</v>
      </c>
      <c r="C9" s="30">
        <f>C11+C12</f>
        <v>255000</v>
      </c>
      <c r="D9" s="30">
        <f>D11+D12</f>
        <v>47164.800000000003</v>
      </c>
      <c r="E9" s="30">
        <f>E11+E12</f>
        <v>47164.800000000003</v>
      </c>
      <c r="F9" s="16">
        <f>E9/C9*100</f>
        <v>18.496000000000002</v>
      </c>
      <c r="G9" s="43" t="s">
        <v>77</v>
      </c>
    </row>
    <row r="10" spans="1:7" ht="15.75" x14ac:dyDescent="0.25">
      <c r="A10" s="11"/>
      <c r="B10" s="4" t="s">
        <v>8</v>
      </c>
      <c r="C10" s="31"/>
      <c r="D10" s="31"/>
      <c r="E10" s="31"/>
      <c r="F10" s="16"/>
      <c r="G10" s="43"/>
    </row>
    <row r="11" spans="1:7" ht="19.899999999999999" customHeight="1" x14ac:dyDescent="0.25">
      <c r="A11" s="11"/>
      <c r="B11" s="4" t="s">
        <v>9</v>
      </c>
      <c r="C11" s="30"/>
      <c r="D11" s="30"/>
      <c r="E11" s="30"/>
      <c r="F11" s="16"/>
      <c r="G11" s="43"/>
    </row>
    <row r="12" spans="1:7" ht="22.9" customHeight="1" x14ac:dyDescent="0.25">
      <c r="A12" s="11"/>
      <c r="B12" s="4" t="s">
        <v>12</v>
      </c>
      <c r="C12" s="31">
        <v>255000</v>
      </c>
      <c r="D12" s="31">
        <v>47164.800000000003</v>
      </c>
      <c r="E12" s="31">
        <v>47164.800000000003</v>
      </c>
      <c r="F12" s="16">
        <f>E12/C12*100</f>
        <v>18.496000000000002</v>
      </c>
      <c r="G12" s="43"/>
    </row>
    <row r="13" spans="1:7" ht="82.9" customHeight="1" x14ac:dyDescent="0.25">
      <c r="A13" s="9"/>
      <c r="B13" s="18" t="s">
        <v>11</v>
      </c>
      <c r="C13" s="30">
        <f>C15+C16</f>
        <v>4522200</v>
      </c>
      <c r="D13" s="30">
        <f>D15+D16</f>
        <v>1448395.62</v>
      </c>
      <c r="E13" s="30">
        <f>E15+E16</f>
        <v>1448395.62</v>
      </c>
      <c r="F13" s="16">
        <f>E13/C13*100</f>
        <v>32.02856176197426</v>
      </c>
      <c r="G13" s="43" t="s">
        <v>77</v>
      </c>
    </row>
    <row r="14" spans="1:7" ht="15.75" x14ac:dyDescent="0.25">
      <c r="A14" s="11"/>
      <c r="B14" s="4" t="s">
        <v>8</v>
      </c>
      <c r="C14" s="30"/>
      <c r="D14" s="30"/>
      <c r="E14" s="30"/>
      <c r="F14" s="16"/>
      <c r="G14" s="43"/>
    </row>
    <row r="15" spans="1:7" ht="16.899999999999999" customHeight="1" x14ac:dyDescent="0.25">
      <c r="A15" s="11"/>
      <c r="B15" s="4" t="s">
        <v>9</v>
      </c>
      <c r="C15" s="30"/>
      <c r="D15" s="30"/>
      <c r="E15" s="30"/>
      <c r="F15" s="16"/>
      <c r="G15" s="43"/>
    </row>
    <row r="16" spans="1:7" ht="18.399999999999999" customHeight="1" x14ac:dyDescent="0.25">
      <c r="A16" s="14"/>
      <c r="B16" s="4" t="s">
        <v>12</v>
      </c>
      <c r="C16" s="30">
        <v>4522200</v>
      </c>
      <c r="D16" s="30">
        <v>1448395.62</v>
      </c>
      <c r="E16" s="30">
        <v>1448395.62</v>
      </c>
      <c r="F16" s="16">
        <f>E16/C16*100</f>
        <v>32.02856176197426</v>
      </c>
      <c r="G16" s="43"/>
    </row>
    <row r="17" spans="1:7" ht="213" customHeight="1" x14ac:dyDescent="0.25">
      <c r="A17" s="9"/>
      <c r="B17" s="18" t="s">
        <v>13</v>
      </c>
      <c r="C17" s="30">
        <f>C19+C20</f>
        <v>46734.81</v>
      </c>
      <c r="D17" s="30">
        <f>D19+D20</f>
        <v>6490</v>
      </c>
      <c r="E17" s="30">
        <f>E19+E20</f>
        <v>6490</v>
      </c>
      <c r="F17" s="16">
        <f>E17/C17*100</f>
        <v>13.886865058400794</v>
      </c>
      <c r="G17" s="43" t="s">
        <v>77</v>
      </c>
    </row>
    <row r="18" spans="1:7" ht="15.75" x14ac:dyDescent="0.25">
      <c r="A18" s="11"/>
      <c r="B18" s="4" t="s">
        <v>8</v>
      </c>
      <c r="C18" s="30"/>
      <c r="D18" s="30"/>
      <c r="E18" s="30"/>
      <c r="F18" s="16"/>
      <c r="G18" s="43"/>
    </row>
    <row r="19" spans="1:7" ht="15.75" x14ac:dyDescent="0.25">
      <c r="A19" s="11"/>
      <c r="B19" s="4" t="s">
        <v>9</v>
      </c>
      <c r="C19" s="30"/>
      <c r="D19" s="30"/>
      <c r="E19" s="30"/>
      <c r="F19" s="16"/>
      <c r="G19" s="43"/>
    </row>
    <row r="20" spans="1:7" ht="19.149999999999999" customHeight="1" x14ac:dyDescent="0.25">
      <c r="A20" s="14"/>
      <c r="B20" s="4" t="s">
        <v>12</v>
      </c>
      <c r="C20" s="30">
        <v>46734.81</v>
      </c>
      <c r="D20" s="30">
        <v>6490</v>
      </c>
      <c r="E20" s="30">
        <v>6490</v>
      </c>
      <c r="F20" s="16">
        <f>E20/C20*100</f>
        <v>13.886865058400794</v>
      </c>
      <c r="G20" s="43"/>
    </row>
    <row r="21" spans="1:7" ht="68.45" customHeight="1" x14ac:dyDescent="0.25">
      <c r="A21" s="9"/>
      <c r="B21" s="18" t="s">
        <v>14</v>
      </c>
      <c r="C21" s="30">
        <f>C23+C24</f>
        <v>11826800</v>
      </c>
      <c r="D21" s="30">
        <f>D23+D24</f>
        <v>3637422.8000000003</v>
      </c>
      <c r="E21" s="30">
        <f>E23+E24</f>
        <v>3637422.8000000003</v>
      </c>
      <c r="F21" s="16">
        <f>E21/C21*100</f>
        <v>30.755764873000306</v>
      </c>
      <c r="G21" s="43" t="s">
        <v>77</v>
      </c>
    </row>
    <row r="22" spans="1:7" ht="15.75" x14ac:dyDescent="0.25">
      <c r="A22" s="11"/>
      <c r="B22" s="4" t="s">
        <v>8</v>
      </c>
      <c r="C22" s="30"/>
      <c r="D22" s="30"/>
      <c r="E22" s="30"/>
      <c r="F22" s="16"/>
      <c r="G22" s="43"/>
    </row>
    <row r="23" spans="1:7" ht="19.5" customHeight="1" x14ac:dyDescent="0.25">
      <c r="A23" s="14"/>
      <c r="B23" s="4" t="s">
        <v>12</v>
      </c>
      <c r="C23" s="30">
        <v>10669100</v>
      </c>
      <c r="D23" s="30">
        <v>3366393.91</v>
      </c>
      <c r="E23" s="30">
        <v>3366393.91</v>
      </c>
      <c r="F23" s="16">
        <f>E23/C23*100</f>
        <v>31.552744936311406</v>
      </c>
      <c r="G23" s="43"/>
    </row>
    <row r="24" spans="1:7" ht="19.5" customHeight="1" x14ac:dyDescent="0.25">
      <c r="A24" s="14"/>
      <c r="B24" s="4" t="s">
        <v>12</v>
      </c>
      <c r="C24" s="30">
        <f>947700+210000</f>
        <v>1157700</v>
      </c>
      <c r="D24" s="30">
        <v>271028.89</v>
      </c>
      <c r="E24" s="30">
        <v>271028.89</v>
      </c>
      <c r="F24" s="16">
        <f>E24/C24*100</f>
        <v>23.410977800811956</v>
      </c>
      <c r="G24" s="43"/>
    </row>
    <row r="25" spans="1:7" ht="114.6" customHeight="1" x14ac:dyDescent="0.25">
      <c r="A25" s="9"/>
      <c r="B25" s="7" t="s">
        <v>34</v>
      </c>
      <c r="C25" s="32">
        <f>C27+C28</f>
        <v>1002700</v>
      </c>
      <c r="D25" s="32">
        <f>D27+D28</f>
        <v>0</v>
      </c>
      <c r="E25" s="32">
        <f>E27+E28</f>
        <v>0</v>
      </c>
      <c r="F25" s="16">
        <f>E25/C25*100</f>
        <v>0</v>
      </c>
      <c r="G25" s="43" t="s">
        <v>77</v>
      </c>
    </row>
    <row r="26" spans="1:7" ht="15.75" x14ac:dyDescent="0.25">
      <c r="A26" s="10"/>
      <c r="B26" s="4" t="s">
        <v>8</v>
      </c>
      <c r="C26" s="30"/>
      <c r="D26" s="30"/>
      <c r="E26" s="30"/>
      <c r="F26" s="16"/>
      <c r="G26" s="43"/>
    </row>
    <row r="27" spans="1:7" ht="19.5" customHeight="1" x14ac:dyDescent="0.25">
      <c r="A27" s="10"/>
      <c r="B27" s="4" t="s">
        <v>15</v>
      </c>
      <c r="C27" s="30">
        <v>1002700</v>
      </c>
      <c r="D27" s="30"/>
      <c r="E27" s="30"/>
      <c r="F27" s="16">
        <f>E27/C27*100</f>
        <v>0</v>
      </c>
      <c r="G27" s="43"/>
    </row>
    <row r="28" spans="1:7" ht="19.149999999999999" customHeight="1" x14ac:dyDescent="0.25">
      <c r="A28" s="10"/>
      <c r="B28" s="4" t="s">
        <v>12</v>
      </c>
      <c r="C28" s="30"/>
      <c r="D28" s="30"/>
      <c r="E28" s="30"/>
      <c r="F28" s="16"/>
      <c r="G28" s="43"/>
    </row>
    <row r="29" spans="1:7" ht="47.25" x14ac:dyDescent="0.25">
      <c r="A29" s="11"/>
      <c r="B29" s="41" t="s">
        <v>93</v>
      </c>
      <c r="C29" s="30">
        <f>C31+C32</f>
        <v>4705101.26</v>
      </c>
      <c r="D29" s="30">
        <f>D31+D32</f>
        <v>0</v>
      </c>
      <c r="E29" s="30">
        <f>E31+E32</f>
        <v>0</v>
      </c>
      <c r="F29" s="16">
        <f>E29/C29*100</f>
        <v>0</v>
      </c>
      <c r="G29" s="43" t="s">
        <v>94</v>
      </c>
    </row>
    <row r="30" spans="1:7" ht="15.75" x14ac:dyDescent="0.25">
      <c r="A30" s="11"/>
      <c r="B30" s="15" t="s">
        <v>8</v>
      </c>
      <c r="C30" s="30"/>
      <c r="D30" s="30"/>
      <c r="E30" s="30"/>
      <c r="F30" s="16"/>
      <c r="G30" s="43"/>
    </row>
    <row r="31" spans="1:7" ht="19.149999999999999" customHeight="1" x14ac:dyDescent="0.25">
      <c r="A31" s="11"/>
      <c r="B31" s="15" t="s">
        <v>9</v>
      </c>
      <c r="C31" s="30">
        <f>3965983.78-87908.52</f>
        <v>3878075.26</v>
      </c>
      <c r="D31" s="30"/>
      <c r="E31" s="30"/>
      <c r="F31" s="16">
        <f>E31/C31*100</f>
        <v>0</v>
      </c>
      <c r="G31" s="43"/>
    </row>
    <row r="32" spans="1:7" ht="19.149999999999999" customHeight="1" x14ac:dyDescent="0.25">
      <c r="A32" s="11"/>
      <c r="B32" s="41" t="s">
        <v>10</v>
      </c>
      <c r="C32" s="30">
        <f>845773.09-18747.09</f>
        <v>827026</v>
      </c>
      <c r="D32" s="30"/>
      <c r="E32" s="30"/>
      <c r="F32" s="16"/>
      <c r="G32" s="43"/>
    </row>
    <row r="33" spans="1:7" ht="114.75" customHeight="1" x14ac:dyDescent="0.25">
      <c r="A33" s="11"/>
      <c r="B33" s="41" t="s">
        <v>115</v>
      </c>
      <c r="C33" s="30">
        <f>C35</f>
        <v>2385198</v>
      </c>
      <c r="D33" s="30">
        <f>D35</f>
        <v>0</v>
      </c>
      <c r="E33" s="30">
        <f>E35</f>
        <v>0</v>
      </c>
      <c r="F33" s="16">
        <f>E33/C33*100</f>
        <v>0</v>
      </c>
      <c r="G33" s="43" t="s">
        <v>138</v>
      </c>
    </row>
    <row r="34" spans="1:7" ht="19.149999999999999" customHeight="1" x14ac:dyDescent="0.25">
      <c r="A34" s="11"/>
      <c r="B34" s="53" t="s">
        <v>8</v>
      </c>
      <c r="C34" s="30"/>
      <c r="D34" s="30"/>
      <c r="E34" s="30"/>
      <c r="F34" s="16"/>
      <c r="G34" s="43"/>
    </row>
    <row r="35" spans="1:7" ht="19.149999999999999" customHeight="1" x14ac:dyDescent="0.25">
      <c r="A35" s="11"/>
      <c r="B35" s="54" t="s">
        <v>12</v>
      </c>
      <c r="C35" s="30">
        <v>2385198</v>
      </c>
      <c r="D35" s="30"/>
      <c r="E35" s="30"/>
      <c r="F35" s="16">
        <f>E35/C35*100</f>
        <v>0</v>
      </c>
      <c r="G35" s="43"/>
    </row>
    <row r="36" spans="1:7" ht="36.6" customHeight="1" x14ac:dyDescent="0.25">
      <c r="A36" s="9" t="s">
        <v>2</v>
      </c>
      <c r="B36" s="20" t="s">
        <v>16</v>
      </c>
      <c r="C36" s="33">
        <f>C37+C41</f>
        <v>13623800</v>
      </c>
      <c r="D36" s="33">
        <f>D37+D41</f>
        <v>4546084.41</v>
      </c>
      <c r="E36" s="33">
        <f>E37+E41</f>
        <v>4546084.41</v>
      </c>
      <c r="F36" s="2">
        <f>E36/C36*100</f>
        <v>33.368696031944097</v>
      </c>
      <c r="G36" s="44"/>
    </row>
    <row r="37" spans="1:7" ht="84.4" customHeight="1" x14ac:dyDescent="0.25">
      <c r="A37" s="9"/>
      <c r="B37" s="18" t="s">
        <v>17</v>
      </c>
      <c r="C37" s="30">
        <f>C39+C40</f>
        <v>13534200</v>
      </c>
      <c r="D37" s="30">
        <f>D39+D40</f>
        <v>4546084.41</v>
      </c>
      <c r="E37" s="30">
        <f>E39+E40</f>
        <v>4546084.41</v>
      </c>
      <c r="F37" s="16">
        <f>E37/C37*100</f>
        <v>33.589605665647028</v>
      </c>
      <c r="G37" s="43" t="s">
        <v>78</v>
      </c>
    </row>
    <row r="38" spans="1:7" ht="15.75" x14ac:dyDescent="0.25">
      <c r="A38" s="9"/>
      <c r="B38" s="4" t="s">
        <v>8</v>
      </c>
      <c r="C38" s="30"/>
      <c r="D38" s="30"/>
      <c r="E38" s="30"/>
      <c r="F38" s="16"/>
      <c r="G38" s="43"/>
    </row>
    <row r="39" spans="1:7" ht="19.5" customHeight="1" x14ac:dyDescent="0.25">
      <c r="A39" s="11"/>
      <c r="B39" s="4" t="s">
        <v>15</v>
      </c>
      <c r="C39" s="30">
        <v>13534200</v>
      </c>
      <c r="D39" s="30">
        <v>4546084.41</v>
      </c>
      <c r="E39" s="30">
        <v>4546084.41</v>
      </c>
      <c r="F39" s="16">
        <f>E39/C39*100</f>
        <v>33.589605665647028</v>
      </c>
      <c r="G39" s="43"/>
    </row>
    <row r="40" spans="1:7" ht="19.899999999999999" customHeight="1" x14ac:dyDescent="0.25">
      <c r="A40" s="11"/>
      <c r="B40" s="4" t="s">
        <v>18</v>
      </c>
      <c r="C40" s="30"/>
      <c r="D40" s="30"/>
      <c r="E40" s="30"/>
      <c r="F40" s="16"/>
      <c r="G40" s="43"/>
    </row>
    <row r="41" spans="1:7" ht="72.75" customHeight="1" x14ac:dyDescent="0.25">
      <c r="A41" s="11"/>
      <c r="B41" s="41" t="s">
        <v>115</v>
      </c>
      <c r="C41" s="30">
        <f>C43</f>
        <v>89600</v>
      </c>
      <c r="D41" s="30">
        <f>D43</f>
        <v>0</v>
      </c>
      <c r="E41" s="30">
        <f>E43</f>
        <v>0</v>
      </c>
      <c r="F41" s="16">
        <f>E41/C41*100</f>
        <v>0</v>
      </c>
      <c r="G41" s="43" t="s">
        <v>139</v>
      </c>
    </row>
    <row r="42" spans="1:7" ht="19.899999999999999" customHeight="1" x14ac:dyDescent="0.25">
      <c r="A42" s="11"/>
      <c r="B42" s="53" t="s">
        <v>8</v>
      </c>
      <c r="C42" s="30"/>
      <c r="D42" s="30"/>
      <c r="E42" s="30"/>
      <c r="F42" s="16"/>
      <c r="G42" s="43"/>
    </row>
    <row r="43" spans="1:7" ht="19.899999999999999" customHeight="1" x14ac:dyDescent="0.25">
      <c r="A43" s="11"/>
      <c r="B43" s="54" t="s">
        <v>12</v>
      </c>
      <c r="C43" s="30">
        <v>89600</v>
      </c>
      <c r="D43" s="30"/>
      <c r="E43" s="30"/>
      <c r="F43" s="16">
        <f>E43/C43*100</f>
        <v>0</v>
      </c>
      <c r="G43" s="43"/>
    </row>
    <row r="44" spans="1:7" ht="20.65" customHeight="1" x14ac:dyDescent="0.25">
      <c r="A44" s="9" t="s">
        <v>1</v>
      </c>
      <c r="B44" s="20" t="s">
        <v>19</v>
      </c>
      <c r="C44" s="29">
        <f>C45+C49+C69+C82+C103+C107+C111</f>
        <v>1614032917.1500001</v>
      </c>
      <c r="D44" s="29">
        <f>D45+D49+D69+D82+D103+D107+D111</f>
        <v>48158122.460000001</v>
      </c>
      <c r="E44" s="29">
        <f>E45+E49+E69+E82+E103+E107+E111</f>
        <v>48158122.460000001</v>
      </c>
      <c r="F44" s="2">
        <f>E44/C44*100</f>
        <v>2.9837137736345452</v>
      </c>
      <c r="G44" s="44"/>
    </row>
    <row r="45" spans="1:7" ht="85.9" customHeight="1" x14ac:dyDescent="0.25">
      <c r="A45" s="9"/>
      <c r="B45" s="4" t="s">
        <v>49</v>
      </c>
      <c r="C45" s="35">
        <f>C47+C48</f>
        <v>28828400</v>
      </c>
      <c r="D45" s="35">
        <f>D47+D48</f>
        <v>0</v>
      </c>
      <c r="E45" s="35">
        <f>E47+E48</f>
        <v>0</v>
      </c>
      <c r="F45" s="16">
        <f>E45/C45*100</f>
        <v>0</v>
      </c>
      <c r="G45" s="43" t="s">
        <v>79</v>
      </c>
    </row>
    <row r="46" spans="1:7" ht="15.75" x14ac:dyDescent="0.25">
      <c r="A46" s="9"/>
      <c r="B46" s="4" t="s">
        <v>8</v>
      </c>
      <c r="C46" s="30"/>
      <c r="D46" s="30"/>
      <c r="E46" s="30"/>
      <c r="F46" s="16"/>
      <c r="G46" s="43"/>
    </row>
    <row r="47" spans="1:7" ht="15.75" x14ac:dyDescent="0.25">
      <c r="A47" s="9"/>
      <c r="B47" s="4" t="s">
        <v>9</v>
      </c>
      <c r="C47" s="30"/>
      <c r="D47" s="30"/>
      <c r="E47" s="30"/>
      <c r="F47" s="16"/>
      <c r="G47" s="43"/>
    </row>
    <row r="48" spans="1:7" ht="22.15" customHeight="1" x14ac:dyDescent="0.25">
      <c r="A48" s="9"/>
      <c r="B48" s="4" t="s">
        <v>10</v>
      </c>
      <c r="C48" s="30">
        <v>28828400</v>
      </c>
      <c r="D48" s="30"/>
      <c r="E48" s="30"/>
      <c r="F48" s="16">
        <f>E48/C48*100</f>
        <v>0</v>
      </c>
      <c r="G48" s="43"/>
    </row>
    <row r="49" spans="1:7" ht="85.9" customHeight="1" x14ac:dyDescent="0.25">
      <c r="A49" s="9"/>
      <c r="B49" s="7" t="s">
        <v>64</v>
      </c>
      <c r="C49" s="35">
        <f>C51</f>
        <v>937267368</v>
      </c>
      <c r="D49" s="35">
        <f>D51</f>
        <v>0</v>
      </c>
      <c r="E49" s="35">
        <f>E51</f>
        <v>0</v>
      </c>
      <c r="F49" s="16">
        <f>E49/C49*100</f>
        <v>0</v>
      </c>
      <c r="G49" s="43" t="s">
        <v>79</v>
      </c>
    </row>
    <row r="50" spans="1:7" ht="15.75" x14ac:dyDescent="0.25">
      <c r="A50" s="9"/>
      <c r="B50" s="4" t="s">
        <v>8</v>
      </c>
      <c r="C50" s="30"/>
      <c r="D50" s="30"/>
      <c r="E50" s="30"/>
      <c r="F50" s="16"/>
      <c r="G50" s="43"/>
    </row>
    <row r="51" spans="1:7" ht="19.5" customHeight="1" x14ac:dyDescent="0.25">
      <c r="A51" s="9"/>
      <c r="B51" s="4" t="s">
        <v>60</v>
      </c>
      <c r="C51" s="30">
        <f>C55+C58</f>
        <v>937267368</v>
      </c>
      <c r="D51" s="30">
        <f>D55+D58</f>
        <v>0</v>
      </c>
      <c r="E51" s="30">
        <f>E55+E58</f>
        <v>0</v>
      </c>
      <c r="F51" s="16">
        <f>E51/C51*100</f>
        <v>0</v>
      </c>
      <c r="G51" s="43"/>
    </row>
    <row r="52" spans="1:7" ht="15.75" x14ac:dyDescent="0.25">
      <c r="A52" s="23"/>
      <c r="B52" s="12" t="s">
        <v>0</v>
      </c>
      <c r="C52" s="30"/>
      <c r="D52" s="30"/>
      <c r="E52" s="30"/>
      <c r="F52" s="16"/>
      <c r="G52" s="43"/>
    </row>
    <row r="53" spans="1:7" ht="36.6" customHeight="1" x14ac:dyDescent="0.25">
      <c r="A53" s="23"/>
      <c r="B53" s="12" t="s">
        <v>62</v>
      </c>
      <c r="C53" s="35">
        <f>C55</f>
        <v>380656468</v>
      </c>
      <c r="D53" s="35">
        <f>D55</f>
        <v>0</v>
      </c>
      <c r="E53" s="35">
        <f>E55</f>
        <v>0</v>
      </c>
      <c r="F53" s="16">
        <f>E53/C53*100</f>
        <v>0</v>
      </c>
      <c r="G53" s="43"/>
    </row>
    <row r="54" spans="1:7" ht="15.75" x14ac:dyDescent="0.25">
      <c r="A54" s="23"/>
      <c r="B54" s="12" t="s">
        <v>8</v>
      </c>
      <c r="C54" s="30"/>
      <c r="D54" s="30"/>
      <c r="E54" s="30"/>
      <c r="F54" s="16"/>
      <c r="G54" s="43"/>
    </row>
    <row r="55" spans="1:7" ht="18.399999999999999" customHeight="1" x14ac:dyDescent="0.25">
      <c r="A55" s="23"/>
      <c r="B55" s="12" t="s">
        <v>60</v>
      </c>
      <c r="C55" s="30">
        <v>380656468</v>
      </c>
      <c r="D55" s="30"/>
      <c r="E55" s="30"/>
      <c r="F55" s="16">
        <f>E55/C55*100</f>
        <v>0</v>
      </c>
      <c r="G55" s="43"/>
    </row>
    <row r="56" spans="1:7" ht="31.5" x14ac:dyDescent="0.25">
      <c r="A56" s="23"/>
      <c r="B56" s="12" t="s">
        <v>63</v>
      </c>
      <c r="C56" s="30">
        <f>C58</f>
        <v>556610900</v>
      </c>
      <c r="D56" s="30">
        <f>D58</f>
        <v>0</v>
      </c>
      <c r="E56" s="30">
        <f>E58</f>
        <v>0</v>
      </c>
      <c r="F56" s="16">
        <f>E56/C56*100</f>
        <v>0</v>
      </c>
      <c r="G56" s="43"/>
    </row>
    <row r="57" spans="1:7" ht="15.75" x14ac:dyDescent="0.25">
      <c r="A57" s="23"/>
      <c r="B57" s="12" t="s">
        <v>8</v>
      </c>
      <c r="C57" s="30"/>
      <c r="D57" s="30"/>
      <c r="E57" s="30"/>
      <c r="F57" s="16"/>
      <c r="G57" s="43"/>
    </row>
    <row r="58" spans="1:7" ht="18.399999999999999" customHeight="1" x14ac:dyDescent="0.25">
      <c r="A58" s="23"/>
      <c r="B58" s="12" t="s">
        <v>65</v>
      </c>
      <c r="C58" s="30">
        <f>C62+C65+C68</f>
        <v>556610900</v>
      </c>
      <c r="D58" s="30">
        <f>D62+D65+D68</f>
        <v>0</v>
      </c>
      <c r="E58" s="30">
        <f>E62+E65+E68</f>
        <v>0</v>
      </c>
      <c r="F58" s="16">
        <f>E58/C58*100</f>
        <v>0</v>
      </c>
      <c r="G58" s="43"/>
    </row>
    <row r="59" spans="1:7" ht="15.75" x14ac:dyDescent="0.25">
      <c r="A59" s="23"/>
      <c r="B59" s="24" t="s">
        <v>0</v>
      </c>
      <c r="C59" s="30"/>
      <c r="D59" s="30"/>
      <c r="E59" s="30"/>
      <c r="F59" s="16"/>
      <c r="G59" s="43"/>
    </row>
    <row r="60" spans="1:7" ht="52.15" customHeight="1" x14ac:dyDescent="0.25">
      <c r="A60" s="23"/>
      <c r="B60" s="24" t="s">
        <v>39</v>
      </c>
      <c r="C60" s="30">
        <f>C62</f>
        <v>464307900</v>
      </c>
      <c r="D60" s="30">
        <f>D62</f>
        <v>0</v>
      </c>
      <c r="E60" s="30">
        <f>E62</f>
        <v>0</v>
      </c>
      <c r="F60" s="16">
        <f>E60/C60*100</f>
        <v>0</v>
      </c>
      <c r="G60" s="43"/>
    </row>
    <row r="61" spans="1:7" ht="15.75" x14ac:dyDescent="0.25">
      <c r="A61" s="23"/>
      <c r="B61" s="24" t="s">
        <v>8</v>
      </c>
      <c r="C61" s="30"/>
      <c r="D61" s="30"/>
      <c r="E61" s="30"/>
      <c r="F61" s="16"/>
      <c r="G61" s="43"/>
    </row>
    <row r="62" spans="1:7" ht="19.149999999999999" customHeight="1" x14ac:dyDescent="0.25">
      <c r="A62" s="23"/>
      <c r="B62" s="24" t="s">
        <v>12</v>
      </c>
      <c r="C62" s="30">
        <v>464307900</v>
      </c>
      <c r="D62" s="30"/>
      <c r="E62" s="30"/>
      <c r="F62" s="16">
        <f>E62/C62*100</f>
        <v>0</v>
      </c>
      <c r="G62" s="43"/>
    </row>
    <row r="63" spans="1:7" ht="33.6" customHeight="1" x14ac:dyDescent="0.25">
      <c r="A63" s="23"/>
      <c r="B63" s="24" t="s">
        <v>95</v>
      </c>
      <c r="C63" s="30">
        <f>C65</f>
        <v>25000000</v>
      </c>
      <c r="D63" s="30">
        <f>D65</f>
        <v>0</v>
      </c>
      <c r="E63" s="30">
        <f>E65</f>
        <v>0</v>
      </c>
      <c r="F63" s="16">
        <f>E63/C63*100</f>
        <v>0</v>
      </c>
      <c r="G63" s="43"/>
    </row>
    <row r="64" spans="1:7" ht="19.149999999999999" customHeight="1" x14ac:dyDescent="0.25">
      <c r="A64" s="23"/>
      <c r="B64" s="24" t="s">
        <v>8</v>
      </c>
      <c r="C64" s="30"/>
      <c r="D64" s="30"/>
      <c r="E64" s="30"/>
      <c r="F64" s="16"/>
      <c r="G64" s="43"/>
    </row>
    <row r="65" spans="1:7" ht="19.149999999999999" customHeight="1" x14ac:dyDescent="0.25">
      <c r="A65" s="23"/>
      <c r="B65" s="24" t="s">
        <v>12</v>
      </c>
      <c r="C65" s="30">
        <v>25000000</v>
      </c>
      <c r="D65" s="30"/>
      <c r="E65" s="30"/>
      <c r="F65" s="16">
        <f>E65/C65*100</f>
        <v>0</v>
      </c>
      <c r="G65" s="43"/>
    </row>
    <row r="66" spans="1:7" ht="46.15" customHeight="1" x14ac:dyDescent="0.25">
      <c r="A66" s="23"/>
      <c r="B66" s="24" t="s">
        <v>96</v>
      </c>
      <c r="C66" s="30">
        <f>C68</f>
        <v>67303000</v>
      </c>
      <c r="D66" s="30">
        <f>D68</f>
        <v>0</v>
      </c>
      <c r="E66" s="30">
        <f>E68</f>
        <v>0</v>
      </c>
      <c r="F66" s="16">
        <f>E66/C66*100</f>
        <v>0</v>
      </c>
      <c r="G66" s="43"/>
    </row>
    <row r="67" spans="1:7" ht="19.149999999999999" customHeight="1" x14ac:dyDescent="0.25">
      <c r="A67" s="23"/>
      <c r="B67" s="24" t="s">
        <v>8</v>
      </c>
      <c r="C67" s="30"/>
      <c r="D67" s="30"/>
      <c r="E67" s="30"/>
      <c r="F67" s="16"/>
      <c r="G67" s="43"/>
    </row>
    <row r="68" spans="1:7" ht="19.149999999999999" customHeight="1" x14ac:dyDescent="0.25">
      <c r="A68" s="23"/>
      <c r="B68" s="24" t="s">
        <v>12</v>
      </c>
      <c r="C68" s="30">
        <v>67303000</v>
      </c>
      <c r="D68" s="30"/>
      <c r="E68" s="30"/>
      <c r="F68" s="16">
        <f>E68/C68*100</f>
        <v>0</v>
      </c>
      <c r="G68" s="43"/>
    </row>
    <row r="69" spans="1:7" ht="78.75" x14ac:dyDescent="0.25">
      <c r="A69" s="23"/>
      <c r="B69" s="4" t="s">
        <v>98</v>
      </c>
      <c r="C69" s="30">
        <f>C71+C72</f>
        <v>119672730</v>
      </c>
      <c r="D69" s="30">
        <f>D71+D72</f>
        <v>9519386.3100000005</v>
      </c>
      <c r="E69" s="30">
        <f>E71+E72</f>
        <v>9519386.3100000005</v>
      </c>
      <c r="F69" s="16">
        <f>E69/C69*100</f>
        <v>7.9545158784294472</v>
      </c>
      <c r="G69" s="43" t="s">
        <v>80</v>
      </c>
    </row>
    <row r="70" spans="1:7" ht="19.149999999999999" customHeight="1" x14ac:dyDescent="0.25">
      <c r="A70" s="23"/>
      <c r="B70" s="4" t="s">
        <v>8</v>
      </c>
      <c r="C70" s="30"/>
      <c r="D70" s="30"/>
      <c r="E70" s="30"/>
      <c r="F70" s="16"/>
      <c r="G70" s="43"/>
    </row>
    <row r="71" spans="1:7" ht="19.149999999999999" customHeight="1" x14ac:dyDescent="0.25">
      <c r="A71" s="23"/>
      <c r="B71" s="4" t="s">
        <v>9</v>
      </c>
      <c r="C71" s="30">
        <f t="shared" ref="C71:F72" si="0">C76+C80</f>
        <v>96822700</v>
      </c>
      <c r="D71" s="30">
        <f t="shared" si="0"/>
        <v>8112389.9000000004</v>
      </c>
      <c r="E71" s="30">
        <f t="shared" si="0"/>
        <v>8112389.9000000004</v>
      </c>
      <c r="F71" s="30">
        <f t="shared" si="0"/>
        <v>10.7093407840994</v>
      </c>
      <c r="G71" s="43"/>
    </row>
    <row r="72" spans="1:7" ht="19.149999999999999" customHeight="1" x14ac:dyDescent="0.25">
      <c r="A72" s="23"/>
      <c r="B72" s="4" t="s">
        <v>10</v>
      </c>
      <c r="C72" s="30">
        <f t="shared" si="0"/>
        <v>22850030</v>
      </c>
      <c r="D72" s="30">
        <f t="shared" si="0"/>
        <v>1406996.41</v>
      </c>
      <c r="E72" s="30">
        <f t="shared" si="0"/>
        <v>1406996.41</v>
      </c>
      <c r="F72" s="30">
        <f t="shared" si="0"/>
        <v>10.709340822025828</v>
      </c>
      <c r="G72" s="43"/>
    </row>
    <row r="73" spans="1:7" ht="19.149999999999999" customHeight="1" x14ac:dyDescent="0.25">
      <c r="A73" s="23"/>
      <c r="B73" s="12" t="s">
        <v>0</v>
      </c>
      <c r="C73" s="30"/>
      <c r="D73" s="30"/>
      <c r="E73" s="30"/>
      <c r="F73" s="16"/>
      <c r="G73" s="43"/>
    </row>
    <row r="74" spans="1:7" ht="31.5" x14ac:dyDescent="0.25">
      <c r="A74" s="23"/>
      <c r="B74" s="50" t="s">
        <v>86</v>
      </c>
      <c r="C74" s="30">
        <f>C76+C77</f>
        <v>88888630</v>
      </c>
      <c r="D74" s="30">
        <f>D76+D77</f>
        <v>9519386.3100000005</v>
      </c>
      <c r="E74" s="30">
        <f>E76+E77</f>
        <v>9519386.3100000005</v>
      </c>
      <c r="F74" s="16">
        <f>E74/C74*100</f>
        <v>10.709340789705051</v>
      </c>
      <c r="G74" s="43"/>
    </row>
    <row r="75" spans="1:7" ht="15.75" x14ac:dyDescent="0.25">
      <c r="A75" s="23"/>
      <c r="B75" s="12" t="s">
        <v>8</v>
      </c>
      <c r="C75" s="30"/>
      <c r="D75" s="30"/>
      <c r="E75" s="30"/>
      <c r="F75" s="16"/>
      <c r="G75" s="43"/>
    </row>
    <row r="76" spans="1:7" ht="15.75" x14ac:dyDescent="0.25">
      <c r="A76" s="23"/>
      <c r="B76" s="51" t="s">
        <v>70</v>
      </c>
      <c r="C76" s="30">
        <v>75750600</v>
      </c>
      <c r="D76" s="30">
        <v>8112389.9000000004</v>
      </c>
      <c r="E76" s="30">
        <v>8112389.9000000004</v>
      </c>
      <c r="F76" s="16">
        <f>E76/C76*100</f>
        <v>10.7093407840994</v>
      </c>
      <c r="G76" s="43"/>
    </row>
    <row r="77" spans="1:7" ht="15.75" x14ac:dyDescent="0.25">
      <c r="A77" s="23"/>
      <c r="B77" s="12" t="s">
        <v>12</v>
      </c>
      <c r="C77" s="30">
        <v>13138030</v>
      </c>
      <c r="D77" s="30">
        <v>1406996.41</v>
      </c>
      <c r="E77" s="30">
        <v>1406996.41</v>
      </c>
      <c r="F77" s="16">
        <f>E77/C77*100</f>
        <v>10.709340822025828</v>
      </c>
      <c r="G77" s="43"/>
    </row>
    <row r="78" spans="1:7" ht="47.25" x14ac:dyDescent="0.25">
      <c r="A78" s="23"/>
      <c r="B78" s="50" t="s">
        <v>97</v>
      </c>
      <c r="C78" s="30">
        <f>C80+C81</f>
        <v>30784100</v>
      </c>
      <c r="D78" s="30">
        <f>D80+D81</f>
        <v>0</v>
      </c>
      <c r="E78" s="30">
        <f>E80+E81</f>
        <v>0</v>
      </c>
      <c r="F78" s="16">
        <f>E78/C78*100</f>
        <v>0</v>
      </c>
      <c r="G78" s="43"/>
    </row>
    <row r="79" spans="1:7" ht="15.75" x14ac:dyDescent="0.25">
      <c r="A79" s="23"/>
      <c r="B79" s="12" t="s">
        <v>8</v>
      </c>
      <c r="C79" s="30"/>
      <c r="D79" s="30"/>
      <c r="E79" s="30"/>
      <c r="F79" s="16"/>
      <c r="G79" s="43"/>
    </row>
    <row r="80" spans="1:7" ht="15.75" x14ac:dyDescent="0.25">
      <c r="A80" s="23"/>
      <c r="B80" s="51" t="s">
        <v>70</v>
      </c>
      <c r="C80" s="30">
        <v>21072100</v>
      </c>
      <c r="D80" s="30"/>
      <c r="E80" s="30"/>
      <c r="F80" s="16">
        <f>E80/C80*100</f>
        <v>0</v>
      </c>
      <c r="G80" s="43"/>
    </row>
    <row r="81" spans="1:7" ht="15.75" x14ac:dyDescent="0.25">
      <c r="A81" s="23"/>
      <c r="B81" s="12" t="s">
        <v>12</v>
      </c>
      <c r="C81" s="30">
        <v>9712000</v>
      </c>
      <c r="D81" s="30"/>
      <c r="E81" s="30"/>
      <c r="F81" s="16">
        <f>E81/C81*100</f>
        <v>0</v>
      </c>
      <c r="G81" s="43"/>
    </row>
    <row r="82" spans="1:7" ht="108.75" customHeight="1" x14ac:dyDescent="0.25">
      <c r="A82" s="9"/>
      <c r="B82" s="7" t="s">
        <v>56</v>
      </c>
      <c r="C82" s="35">
        <f>C84+C85</f>
        <v>524274619.15000004</v>
      </c>
      <c r="D82" s="35">
        <f>D84+D85</f>
        <v>37943675.75</v>
      </c>
      <c r="E82" s="35">
        <f>E84+E85</f>
        <v>37943675.75</v>
      </c>
      <c r="F82" s="16">
        <f>E82/C82*100</f>
        <v>7.2373665182414531</v>
      </c>
      <c r="G82" s="43"/>
    </row>
    <row r="83" spans="1:7" ht="15.75" x14ac:dyDescent="0.25">
      <c r="A83" s="9"/>
      <c r="B83" s="4" t="s">
        <v>8</v>
      </c>
      <c r="C83" s="30"/>
      <c r="D83" s="30"/>
      <c r="E83" s="30"/>
      <c r="F83" s="16"/>
      <c r="G83" s="43"/>
    </row>
    <row r="84" spans="1:7" ht="21.4" customHeight="1" x14ac:dyDescent="0.25">
      <c r="A84" s="9"/>
      <c r="B84" s="4" t="s">
        <v>9</v>
      </c>
      <c r="C84" s="30">
        <f t="shared" ref="C84:F85" si="1">C89+C93+C97+C101</f>
        <v>498803480.83000004</v>
      </c>
      <c r="D84" s="30">
        <f t="shared" si="1"/>
        <v>36100258.310000002</v>
      </c>
      <c r="E84" s="30">
        <f t="shared" si="1"/>
        <v>36100258.310000002</v>
      </c>
      <c r="F84" s="30">
        <f t="shared" si="1"/>
        <v>30.733170993542675</v>
      </c>
      <c r="G84" s="43"/>
    </row>
    <row r="85" spans="1:7" ht="19.5" customHeight="1" x14ac:dyDescent="0.25">
      <c r="A85" s="9"/>
      <c r="B85" s="4" t="s">
        <v>10</v>
      </c>
      <c r="C85" s="30">
        <f t="shared" si="1"/>
        <v>25471138.32</v>
      </c>
      <c r="D85" s="30">
        <f t="shared" si="1"/>
        <v>1843417.44</v>
      </c>
      <c r="E85" s="30">
        <f t="shared" si="1"/>
        <v>1843417.44</v>
      </c>
      <c r="F85" s="30">
        <f t="shared" si="1"/>
        <v>30.733170900986728</v>
      </c>
      <c r="G85" s="43"/>
    </row>
    <row r="86" spans="1:7" ht="19.5" customHeight="1" x14ac:dyDescent="0.25">
      <c r="A86" s="9"/>
      <c r="B86" s="12" t="s">
        <v>0</v>
      </c>
      <c r="C86" s="30"/>
      <c r="D86" s="30"/>
      <c r="E86" s="30"/>
      <c r="F86" s="16"/>
      <c r="G86" s="43"/>
    </row>
    <row r="87" spans="1:7" ht="72" customHeight="1" x14ac:dyDescent="0.25">
      <c r="A87" s="9"/>
      <c r="B87" s="59" t="s">
        <v>116</v>
      </c>
      <c r="C87" s="30">
        <f>C89+C90</f>
        <v>261867600</v>
      </c>
      <c r="D87" s="30"/>
      <c r="E87" s="30"/>
      <c r="F87" s="16"/>
      <c r="G87" s="43" t="s">
        <v>79</v>
      </c>
    </row>
    <row r="88" spans="1:7" ht="19.5" customHeight="1" x14ac:dyDescent="0.25">
      <c r="A88" s="9"/>
      <c r="B88" s="58" t="s">
        <v>8</v>
      </c>
      <c r="C88" s="30"/>
      <c r="D88" s="30"/>
      <c r="E88" s="30"/>
      <c r="F88" s="16"/>
      <c r="G88" s="43"/>
    </row>
    <row r="89" spans="1:7" ht="19.5" customHeight="1" x14ac:dyDescent="0.25">
      <c r="A89" s="9"/>
      <c r="B89" s="58" t="s">
        <v>15</v>
      </c>
      <c r="C89" s="30">
        <v>249144980.83000001</v>
      </c>
      <c r="D89" s="30"/>
      <c r="E89" s="30"/>
      <c r="F89" s="16"/>
      <c r="G89" s="43"/>
    </row>
    <row r="90" spans="1:7" ht="19.5" customHeight="1" x14ac:dyDescent="0.25">
      <c r="A90" s="9"/>
      <c r="B90" s="58" t="s">
        <v>12</v>
      </c>
      <c r="C90" s="30">
        <v>12722619.17</v>
      </c>
      <c r="D90" s="30"/>
      <c r="E90" s="30"/>
      <c r="F90" s="16"/>
      <c r="G90" s="43"/>
    </row>
    <row r="91" spans="1:7" ht="78.75" x14ac:dyDescent="0.25">
      <c r="A91" s="9"/>
      <c r="B91" s="59" t="s">
        <v>99</v>
      </c>
      <c r="C91" s="30">
        <f>C93+C94</f>
        <v>123461636.17</v>
      </c>
      <c r="D91" s="30">
        <f>D93+D94</f>
        <v>37943675.75</v>
      </c>
      <c r="E91" s="30">
        <f>E93+E94</f>
        <v>37943675.75</v>
      </c>
      <c r="F91" s="16">
        <f>E91/C91*100</f>
        <v>30.733170989046027</v>
      </c>
      <c r="G91" s="43" t="s">
        <v>79</v>
      </c>
    </row>
    <row r="92" spans="1:7" ht="19.5" customHeight="1" x14ac:dyDescent="0.25">
      <c r="A92" s="9"/>
      <c r="B92" s="58" t="s">
        <v>8</v>
      </c>
      <c r="C92" s="30"/>
      <c r="D92" s="30"/>
      <c r="E92" s="30"/>
      <c r="F92" s="16"/>
      <c r="G92" s="43"/>
    </row>
    <row r="93" spans="1:7" ht="19.5" customHeight="1" x14ac:dyDescent="0.25">
      <c r="A93" s="9"/>
      <c r="B93" s="60" t="s">
        <v>70</v>
      </c>
      <c r="C93" s="30">
        <v>117463500</v>
      </c>
      <c r="D93" s="30">
        <v>36100258.310000002</v>
      </c>
      <c r="E93" s="30">
        <v>36100258.310000002</v>
      </c>
      <c r="F93" s="16">
        <f>E93/C93*100</f>
        <v>30.733170993542675</v>
      </c>
      <c r="G93" s="43"/>
    </row>
    <row r="94" spans="1:7" ht="19.5" customHeight="1" x14ac:dyDescent="0.25">
      <c r="A94" s="9"/>
      <c r="B94" s="58" t="s">
        <v>12</v>
      </c>
      <c r="C94" s="30">
        <v>5998136.1699999999</v>
      </c>
      <c r="D94" s="30">
        <v>1843417.44</v>
      </c>
      <c r="E94" s="30">
        <v>1843417.44</v>
      </c>
      <c r="F94" s="16">
        <f>E94/C94*100</f>
        <v>30.733170900986728</v>
      </c>
      <c r="G94" s="43"/>
    </row>
    <row r="95" spans="1:7" ht="78.75" x14ac:dyDescent="0.25">
      <c r="A95" s="9"/>
      <c r="B95" s="59" t="s">
        <v>100</v>
      </c>
      <c r="C95" s="30">
        <f>C97+C98</f>
        <v>58635697.869999997</v>
      </c>
      <c r="D95" s="30">
        <f>D97+D98</f>
        <v>0</v>
      </c>
      <c r="E95" s="30">
        <f>E97+E98</f>
        <v>0</v>
      </c>
      <c r="F95" s="16">
        <f>E95/C95*100</f>
        <v>0</v>
      </c>
      <c r="G95" s="43" t="s">
        <v>80</v>
      </c>
    </row>
    <row r="96" spans="1:7" ht="19.5" customHeight="1" x14ac:dyDescent="0.25">
      <c r="A96" s="9"/>
      <c r="B96" s="58" t="s">
        <v>8</v>
      </c>
      <c r="C96" s="30"/>
      <c r="D96" s="30"/>
      <c r="E96" s="30"/>
      <c r="F96" s="16"/>
      <c r="G96" s="43"/>
    </row>
    <row r="97" spans="1:7" ht="19.5" customHeight="1" x14ac:dyDescent="0.25">
      <c r="A97" s="9"/>
      <c r="B97" s="60" t="s">
        <v>70</v>
      </c>
      <c r="C97" s="30">
        <v>55787000</v>
      </c>
      <c r="D97" s="30"/>
      <c r="E97" s="30"/>
      <c r="F97" s="16">
        <f>E97/C97*100</f>
        <v>0</v>
      </c>
      <c r="G97" s="43"/>
    </row>
    <row r="98" spans="1:7" ht="19.5" customHeight="1" x14ac:dyDescent="0.25">
      <c r="A98" s="9"/>
      <c r="B98" s="58" t="s">
        <v>12</v>
      </c>
      <c r="C98" s="30">
        <v>2848697.87</v>
      </c>
      <c r="D98" s="30"/>
      <c r="E98" s="30"/>
      <c r="F98" s="16">
        <f>E98/C98*100</f>
        <v>0</v>
      </c>
      <c r="G98" s="43"/>
    </row>
    <row r="99" spans="1:7" ht="78.75" x14ac:dyDescent="0.25">
      <c r="A99" s="9"/>
      <c r="B99" s="59" t="s">
        <v>101</v>
      </c>
      <c r="C99" s="30">
        <f>C101+C102</f>
        <v>80309685.109999999</v>
      </c>
      <c r="D99" s="30">
        <f>D101+D102</f>
        <v>0</v>
      </c>
      <c r="E99" s="30">
        <f>E101+E102</f>
        <v>0</v>
      </c>
      <c r="F99" s="16">
        <f>E99/C99*100</f>
        <v>0</v>
      </c>
      <c r="G99" s="43" t="s">
        <v>80</v>
      </c>
    </row>
    <row r="100" spans="1:7" ht="19.5" customHeight="1" x14ac:dyDescent="0.25">
      <c r="A100" s="9"/>
      <c r="B100" s="58" t="s">
        <v>8</v>
      </c>
      <c r="C100" s="30"/>
      <c r="D100" s="30"/>
      <c r="E100" s="30"/>
      <c r="F100" s="16"/>
      <c r="G100" s="43"/>
    </row>
    <row r="101" spans="1:7" ht="19.5" customHeight="1" x14ac:dyDescent="0.25">
      <c r="A101" s="9"/>
      <c r="B101" s="60" t="s">
        <v>70</v>
      </c>
      <c r="C101" s="30">
        <v>76408000</v>
      </c>
      <c r="D101" s="30"/>
      <c r="E101" s="30"/>
      <c r="F101" s="16">
        <f>E101/C101*100</f>
        <v>0</v>
      </c>
      <c r="G101" s="43"/>
    </row>
    <row r="102" spans="1:7" ht="19.5" customHeight="1" x14ac:dyDescent="0.25">
      <c r="A102" s="9"/>
      <c r="B102" s="58" t="s">
        <v>12</v>
      </c>
      <c r="C102" s="30">
        <v>3901685.11</v>
      </c>
      <c r="D102" s="30"/>
      <c r="E102" s="30"/>
      <c r="F102" s="16">
        <f>E102/C102*100</f>
        <v>0</v>
      </c>
      <c r="G102" s="43"/>
    </row>
    <row r="103" spans="1:7" ht="126.6" customHeight="1" x14ac:dyDescent="0.25">
      <c r="A103" s="11"/>
      <c r="B103" s="7" t="s">
        <v>48</v>
      </c>
      <c r="C103" s="35">
        <f>C105+C106</f>
        <v>2951400</v>
      </c>
      <c r="D103" s="35">
        <f>D105+D106</f>
        <v>331856.40000000002</v>
      </c>
      <c r="E103" s="35">
        <f>E105+E106</f>
        <v>331856.40000000002</v>
      </c>
      <c r="F103" s="16">
        <f>E103/C103*100</f>
        <v>11.24403334010978</v>
      </c>
      <c r="G103" s="43" t="s">
        <v>79</v>
      </c>
    </row>
    <row r="104" spans="1:7" ht="15.75" x14ac:dyDescent="0.25">
      <c r="A104" s="11"/>
      <c r="B104" s="4" t="s">
        <v>8</v>
      </c>
      <c r="C104" s="30"/>
      <c r="D104" s="30"/>
      <c r="E104" s="30"/>
      <c r="F104" s="16"/>
      <c r="G104" s="43"/>
    </row>
    <row r="105" spans="1:7" ht="17.649999999999999" customHeight="1" x14ac:dyDescent="0.25">
      <c r="A105" s="11"/>
      <c r="B105" s="4" t="s">
        <v>9</v>
      </c>
      <c r="C105" s="30"/>
      <c r="D105" s="30"/>
      <c r="E105" s="30"/>
      <c r="F105" s="16"/>
      <c r="G105" s="43"/>
    </row>
    <row r="106" spans="1:7" ht="22.15" customHeight="1" x14ac:dyDescent="0.25">
      <c r="A106" s="11"/>
      <c r="B106" s="4" t="s">
        <v>12</v>
      </c>
      <c r="C106" s="30">
        <v>2951400</v>
      </c>
      <c r="D106" s="30">
        <v>331856.40000000002</v>
      </c>
      <c r="E106" s="30">
        <v>331856.40000000002</v>
      </c>
      <c r="F106" s="16">
        <f>E106/C106*100</f>
        <v>11.24403334010978</v>
      </c>
      <c r="G106" s="43"/>
    </row>
    <row r="107" spans="1:7" ht="112.15" customHeight="1" x14ac:dyDescent="0.25">
      <c r="A107" s="11"/>
      <c r="B107" s="4" t="s">
        <v>87</v>
      </c>
      <c r="C107" s="30">
        <f>C109+C110</f>
        <v>5500</v>
      </c>
      <c r="D107" s="30">
        <f>D109+D110</f>
        <v>0</v>
      </c>
      <c r="E107" s="30">
        <f>E109+E110</f>
        <v>0</v>
      </c>
      <c r="F107" s="16">
        <f>E107/C107*100</f>
        <v>0</v>
      </c>
      <c r="G107" s="43" t="s">
        <v>81</v>
      </c>
    </row>
    <row r="108" spans="1:7" ht="15.75" x14ac:dyDescent="0.25">
      <c r="A108" s="11"/>
      <c r="B108" s="4" t="s">
        <v>8</v>
      </c>
      <c r="C108" s="30"/>
      <c r="D108" s="30"/>
      <c r="E108" s="30"/>
      <c r="F108" s="16"/>
      <c r="G108" s="43"/>
    </row>
    <row r="109" spans="1:7" ht="15.75" x14ac:dyDescent="0.25">
      <c r="A109" s="11"/>
      <c r="B109" s="4" t="s">
        <v>9</v>
      </c>
      <c r="C109" s="30"/>
      <c r="D109" s="30"/>
      <c r="E109" s="30"/>
      <c r="F109" s="16"/>
      <c r="G109" s="43"/>
    </row>
    <row r="110" spans="1:7" ht="15.75" x14ac:dyDescent="0.25">
      <c r="A110" s="11"/>
      <c r="B110" s="4" t="s">
        <v>12</v>
      </c>
      <c r="C110" s="30">
        <v>5500</v>
      </c>
      <c r="D110" s="30"/>
      <c r="E110" s="30"/>
      <c r="F110" s="16">
        <f>E110/C110*100</f>
        <v>0</v>
      </c>
      <c r="G110" s="43"/>
    </row>
    <row r="111" spans="1:7" ht="79.900000000000006" customHeight="1" x14ac:dyDescent="0.25">
      <c r="A111" s="11"/>
      <c r="B111" s="4" t="s">
        <v>102</v>
      </c>
      <c r="C111" s="30">
        <f>C113+C114</f>
        <v>1032900</v>
      </c>
      <c r="D111" s="30">
        <f>D113+D114</f>
        <v>363204</v>
      </c>
      <c r="E111" s="30">
        <f>E113+E114</f>
        <v>363204</v>
      </c>
      <c r="F111" s="16">
        <f>E111/C111*100</f>
        <v>35.163520185884401</v>
      </c>
      <c r="G111" s="43" t="s">
        <v>94</v>
      </c>
    </row>
    <row r="112" spans="1:7" ht="15.75" x14ac:dyDescent="0.25">
      <c r="A112" s="11"/>
      <c r="B112" s="4" t="s">
        <v>8</v>
      </c>
      <c r="C112" s="30"/>
      <c r="D112" s="30"/>
      <c r="E112" s="30"/>
      <c r="F112" s="16"/>
      <c r="G112" s="43"/>
    </row>
    <row r="113" spans="1:7" ht="22.15" customHeight="1" x14ac:dyDescent="0.25">
      <c r="A113" s="11"/>
      <c r="B113" s="4" t="s">
        <v>9</v>
      </c>
      <c r="C113" s="30"/>
      <c r="D113" s="30"/>
      <c r="E113" s="30"/>
      <c r="F113" s="16"/>
      <c r="G113" s="43"/>
    </row>
    <row r="114" spans="1:7" ht="22.15" customHeight="1" x14ac:dyDescent="0.25">
      <c r="A114" s="11"/>
      <c r="B114" s="4" t="s">
        <v>18</v>
      </c>
      <c r="C114" s="30">
        <v>1032900</v>
      </c>
      <c r="D114" s="30">
        <v>363204</v>
      </c>
      <c r="E114" s="30">
        <v>363204</v>
      </c>
      <c r="F114" s="16">
        <f>E114/C114*100</f>
        <v>35.163520185884401</v>
      </c>
      <c r="G114" s="43"/>
    </row>
    <row r="115" spans="1:7" ht="18.399999999999999" customHeight="1" x14ac:dyDescent="0.25">
      <c r="A115" s="9" t="s">
        <v>20</v>
      </c>
      <c r="B115" s="20" t="s">
        <v>21</v>
      </c>
      <c r="C115" s="33">
        <f>C116+C120+C137+C141+C145+C149+C153+C157+C161+C165</f>
        <v>686210214.26999998</v>
      </c>
      <c r="D115" s="33">
        <f>D116+D120+D137+D141+D145+D149+D153+D157+D161+D165</f>
        <v>204771663.91999999</v>
      </c>
      <c r="E115" s="33">
        <f>E116+E120+E137+E141+E145+E149+E153+E157+E161+E165</f>
        <v>204771663.91999999</v>
      </c>
      <c r="F115" s="2">
        <f>E115/C115*100</f>
        <v>29.840952475159373</v>
      </c>
      <c r="G115" s="45"/>
    </row>
    <row r="116" spans="1:7" ht="190.15" customHeight="1" x14ac:dyDescent="0.25">
      <c r="A116" s="9"/>
      <c r="B116" s="18" t="s">
        <v>38</v>
      </c>
      <c r="C116" s="30">
        <f>C118+C119</f>
        <v>68289831.599999994</v>
      </c>
      <c r="D116" s="30">
        <f>D118+D119</f>
        <v>4771663.92</v>
      </c>
      <c r="E116" s="30">
        <f>E118+E119</f>
        <v>4771663.92</v>
      </c>
      <c r="F116" s="16">
        <f>E116/C116*100</f>
        <v>6.9873710451498612</v>
      </c>
      <c r="G116" s="43" t="s">
        <v>80</v>
      </c>
    </row>
    <row r="117" spans="1:7" ht="15.75" x14ac:dyDescent="0.25">
      <c r="A117" s="9"/>
      <c r="B117" s="4" t="s">
        <v>8</v>
      </c>
      <c r="C117" s="30"/>
      <c r="D117" s="30"/>
      <c r="E117" s="30"/>
      <c r="F117" s="16"/>
      <c r="G117" s="43"/>
    </row>
    <row r="118" spans="1:7" ht="17.649999999999999" customHeight="1" x14ac:dyDescent="0.25">
      <c r="A118" s="11"/>
      <c r="B118" s="4" t="s">
        <v>9</v>
      </c>
      <c r="C118" s="30"/>
      <c r="D118" s="30"/>
      <c r="E118" s="30"/>
      <c r="F118" s="16"/>
      <c r="G118" s="43"/>
    </row>
    <row r="119" spans="1:7" ht="18" customHeight="1" x14ac:dyDescent="0.25">
      <c r="A119" s="11"/>
      <c r="B119" s="4" t="s">
        <v>10</v>
      </c>
      <c r="C119" s="30">
        <v>68289831.599999994</v>
      </c>
      <c r="D119" s="30">
        <v>4771663.92</v>
      </c>
      <c r="E119" s="30">
        <v>4771663.92</v>
      </c>
      <c r="F119" s="16">
        <f>E119/C119*100</f>
        <v>6.9873710451498612</v>
      </c>
      <c r="G119" s="43"/>
    </row>
    <row r="120" spans="1:7" ht="78.75" x14ac:dyDescent="0.25">
      <c r="A120" s="11"/>
      <c r="B120" s="4" t="s">
        <v>98</v>
      </c>
      <c r="C120" s="30">
        <f>C122+C123</f>
        <v>54713096.670000002</v>
      </c>
      <c r="D120" s="30">
        <f>D122+D123</f>
        <v>0</v>
      </c>
      <c r="E120" s="30">
        <f>E122+E123</f>
        <v>0</v>
      </c>
      <c r="F120" s="16">
        <f>E120/C120*100</f>
        <v>0</v>
      </c>
      <c r="G120" s="43" t="s">
        <v>80</v>
      </c>
    </row>
    <row r="121" spans="1:7" ht="15.75" x14ac:dyDescent="0.25">
      <c r="A121" s="11"/>
      <c r="B121" s="4" t="s">
        <v>8</v>
      </c>
      <c r="C121" s="30"/>
      <c r="D121" s="30"/>
      <c r="E121" s="30"/>
      <c r="F121" s="16"/>
      <c r="G121" s="43"/>
    </row>
    <row r="122" spans="1:7" ht="15.75" x14ac:dyDescent="0.25">
      <c r="A122" s="11"/>
      <c r="B122" s="4" t="s">
        <v>9</v>
      </c>
      <c r="C122" s="32">
        <f t="shared" ref="C122:E123" si="2">C127+C131+C135</f>
        <v>47447000</v>
      </c>
      <c r="D122" s="32">
        <f t="shared" si="2"/>
        <v>0</v>
      </c>
      <c r="E122" s="32">
        <f t="shared" si="2"/>
        <v>0</v>
      </c>
      <c r="F122" s="16">
        <f>E122/C122*100</f>
        <v>0</v>
      </c>
      <c r="G122" s="43"/>
    </row>
    <row r="123" spans="1:7" ht="21" customHeight="1" x14ac:dyDescent="0.25">
      <c r="A123" s="11"/>
      <c r="B123" s="4" t="s">
        <v>12</v>
      </c>
      <c r="C123" s="32">
        <f t="shared" si="2"/>
        <v>7266096.6699999999</v>
      </c>
      <c r="D123" s="32">
        <f t="shared" si="2"/>
        <v>0</v>
      </c>
      <c r="E123" s="32">
        <f t="shared" si="2"/>
        <v>0</v>
      </c>
      <c r="F123" s="16">
        <f>E123/C123*100</f>
        <v>0</v>
      </c>
      <c r="G123" s="43"/>
    </row>
    <row r="124" spans="1:7" ht="15.75" x14ac:dyDescent="0.25">
      <c r="A124" s="11"/>
      <c r="B124" s="12" t="s">
        <v>0</v>
      </c>
      <c r="C124" s="30"/>
      <c r="D124" s="30"/>
      <c r="E124" s="30"/>
      <c r="F124" s="16"/>
      <c r="G124" s="43"/>
    </row>
    <row r="125" spans="1:7" ht="47.25" x14ac:dyDescent="0.25">
      <c r="A125" s="11"/>
      <c r="B125" s="12" t="s">
        <v>103</v>
      </c>
      <c r="C125" s="32">
        <f>C127+C128</f>
        <v>21737376</v>
      </c>
      <c r="D125" s="32">
        <f>D127+D128</f>
        <v>0</v>
      </c>
      <c r="E125" s="32">
        <f>E127+E128</f>
        <v>0</v>
      </c>
      <c r="F125" s="16">
        <f>E125/C125*100</f>
        <v>0</v>
      </c>
      <c r="G125" s="43"/>
    </row>
    <row r="126" spans="1:7" ht="15.75" x14ac:dyDescent="0.25">
      <c r="A126" s="11"/>
      <c r="B126" s="12" t="s">
        <v>8</v>
      </c>
      <c r="C126" s="30"/>
      <c r="D126" s="30"/>
      <c r="E126" s="30"/>
      <c r="F126" s="16"/>
      <c r="G126" s="43"/>
    </row>
    <row r="127" spans="1:7" ht="15.75" x14ac:dyDescent="0.25">
      <c r="A127" s="11"/>
      <c r="B127" s="12" t="s">
        <v>15</v>
      </c>
      <c r="C127" s="30">
        <v>18687000</v>
      </c>
      <c r="D127" s="30"/>
      <c r="E127" s="30"/>
      <c r="F127" s="16"/>
      <c r="G127" s="43"/>
    </row>
    <row r="128" spans="1:7" ht="22.15" customHeight="1" x14ac:dyDescent="0.25">
      <c r="A128" s="11"/>
      <c r="B128" s="12" t="s">
        <v>74</v>
      </c>
      <c r="C128" s="30">
        <v>3050376</v>
      </c>
      <c r="D128" s="30"/>
      <c r="E128" s="30"/>
      <c r="F128" s="16">
        <f>E128/C128*100</f>
        <v>0</v>
      </c>
      <c r="G128" s="43"/>
    </row>
    <row r="129" spans="1:7" ht="78.75" x14ac:dyDescent="0.25">
      <c r="A129" s="11"/>
      <c r="B129" s="12" t="s">
        <v>104</v>
      </c>
      <c r="C129" s="32">
        <f>C131+C132</f>
        <v>27749792.670000002</v>
      </c>
      <c r="D129" s="32">
        <f>D131+D132</f>
        <v>0</v>
      </c>
      <c r="E129" s="32">
        <f>E131+E132</f>
        <v>0</v>
      </c>
      <c r="F129" s="16">
        <f>E129/C129*100</f>
        <v>0</v>
      </c>
      <c r="G129" s="43"/>
    </row>
    <row r="130" spans="1:7" ht="15.75" x14ac:dyDescent="0.25">
      <c r="A130" s="11"/>
      <c r="B130" s="12" t="s">
        <v>8</v>
      </c>
      <c r="C130" s="30"/>
      <c r="D130" s="30"/>
      <c r="E130" s="30"/>
      <c r="F130" s="16"/>
      <c r="G130" s="43"/>
    </row>
    <row r="131" spans="1:7" ht="15.75" x14ac:dyDescent="0.25">
      <c r="A131" s="11"/>
      <c r="B131" s="12" t="s">
        <v>15</v>
      </c>
      <c r="C131" s="30">
        <v>24364000</v>
      </c>
      <c r="D131" s="30"/>
      <c r="E131" s="30"/>
      <c r="F131" s="16"/>
      <c r="G131" s="43"/>
    </row>
    <row r="132" spans="1:7" ht="20.65" customHeight="1" x14ac:dyDescent="0.25">
      <c r="A132" s="11"/>
      <c r="B132" s="12" t="s">
        <v>75</v>
      </c>
      <c r="C132" s="30">
        <v>3385792.67</v>
      </c>
      <c r="D132" s="30"/>
      <c r="E132" s="30"/>
      <c r="F132" s="16">
        <f>E132/C132*100</f>
        <v>0</v>
      </c>
      <c r="G132" s="43"/>
    </row>
    <row r="133" spans="1:7" ht="47.25" x14ac:dyDescent="0.25">
      <c r="A133" s="11"/>
      <c r="B133" s="12" t="s">
        <v>105</v>
      </c>
      <c r="C133" s="32">
        <f>C135+C136</f>
        <v>5225928</v>
      </c>
      <c r="D133" s="32">
        <f>D135+D136</f>
        <v>0</v>
      </c>
      <c r="E133" s="32">
        <f>E135+E136</f>
        <v>0</v>
      </c>
      <c r="F133" s="16">
        <f>E133/C133*100</f>
        <v>0</v>
      </c>
      <c r="G133" s="43"/>
    </row>
    <row r="134" spans="1:7" ht="15.75" x14ac:dyDescent="0.25">
      <c r="A134" s="11"/>
      <c r="B134" s="12" t="s">
        <v>8</v>
      </c>
      <c r="C134" s="30"/>
      <c r="D134" s="30"/>
      <c r="E134" s="30"/>
      <c r="F134" s="16"/>
      <c r="G134" s="43"/>
    </row>
    <row r="135" spans="1:7" ht="15.75" x14ac:dyDescent="0.25">
      <c r="A135" s="11"/>
      <c r="B135" s="12" t="s">
        <v>15</v>
      </c>
      <c r="C135" s="30">
        <v>4396000</v>
      </c>
      <c r="D135" s="30"/>
      <c r="E135" s="30"/>
      <c r="F135" s="16"/>
      <c r="G135" s="43"/>
    </row>
    <row r="136" spans="1:7" ht="19.5" customHeight="1" x14ac:dyDescent="0.25">
      <c r="A136" s="11"/>
      <c r="B136" s="12" t="s">
        <v>74</v>
      </c>
      <c r="C136" s="30">
        <v>829928</v>
      </c>
      <c r="D136" s="30"/>
      <c r="E136" s="30"/>
      <c r="F136" s="16">
        <f>E136/C136*100</f>
        <v>0</v>
      </c>
      <c r="G136" s="43"/>
    </row>
    <row r="137" spans="1:7" ht="114" customHeight="1" x14ac:dyDescent="0.25">
      <c r="A137" s="9"/>
      <c r="B137" s="7" t="s">
        <v>22</v>
      </c>
      <c r="C137" s="30">
        <f>C139+C140</f>
        <v>15900</v>
      </c>
      <c r="D137" s="30">
        <f>D139+D140</f>
        <v>0</v>
      </c>
      <c r="E137" s="30">
        <f>E139+E140</f>
        <v>0</v>
      </c>
      <c r="F137" s="16">
        <f>E137/C137*100</f>
        <v>0</v>
      </c>
      <c r="G137" s="43" t="s">
        <v>81</v>
      </c>
    </row>
    <row r="138" spans="1:7" ht="15.75" x14ac:dyDescent="0.25">
      <c r="A138" s="9"/>
      <c r="B138" s="4" t="s">
        <v>8</v>
      </c>
      <c r="C138" s="30"/>
      <c r="D138" s="30"/>
      <c r="E138" s="30"/>
      <c r="F138" s="16"/>
      <c r="G138" s="43"/>
    </row>
    <row r="139" spans="1:7" ht="21" customHeight="1" x14ac:dyDescent="0.25">
      <c r="A139" s="9"/>
      <c r="B139" s="4" t="s">
        <v>15</v>
      </c>
      <c r="C139" s="30"/>
      <c r="D139" s="30"/>
      <c r="E139" s="30"/>
      <c r="F139" s="16"/>
      <c r="G139" s="43"/>
    </row>
    <row r="140" spans="1:7" ht="19.149999999999999" customHeight="1" x14ac:dyDescent="0.25">
      <c r="A140" s="11"/>
      <c r="B140" s="4" t="s">
        <v>75</v>
      </c>
      <c r="C140" s="30">
        <v>15900</v>
      </c>
      <c r="D140" s="30"/>
      <c r="E140" s="30"/>
      <c r="F140" s="16">
        <f>E140/C140*100</f>
        <v>0</v>
      </c>
      <c r="G140" s="43"/>
    </row>
    <row r="141" spans="1:7" ht="82.15" customHeight="1" x14ac:dyDescent="0.25">
      <c r="A141" s="11"/>
      <c r="B141" s="4" t="s">
        <v>45</v>
      </c>
      <c r="C141" s="30">
        <f>C143+C144</f>
        <v>139948092.84999999</v>
      </c>
      <c r="D141" s="30">
        <f>D143+D144</f>
        <v>0</v>
      </c>
      <c r="E141" s="30">
        <f>E143+E144</f>
        <v>0</v>
      </c>
      <c r="F141" s="16">
        <f>E141/C141*100</f>
        <v>0</v>
      </c>
      <c r="G141" s="43" t="s">
        <v>79</v>
      </c>
    </row>
    <row r="142" spans="1:7" ht="15.75" x14ac:dyDescent="0.25">
      <c r="A142" s="11"/>
      <c r="B142" s="4" t="s">
        <v>8</v>
      </c>
      <c r="C142" s="30"/>
      <c r="D142" s="30"/>
      <c r="E142" s="30"/>
      <c r="F142" s="16"/>
      <c r="G142" s="43"/>
    </row>
    <row r="143" spans="1:7" ht="21.4" customHeight="1" x14ac:dyDescent="0.25">
      <c r="A143" s="11"/>
      <c r="B143" s="4" t="s">
        <v>76</v>
      </c>
      <c r="C143" s="30">
        <v>138965508.44999999</v>
      </c>
      <c r="D143" s="30"/>
      <c r="E143" s="30"/>
      <c r="F143" s="16">
        <f>E143/C143*100</f>
        <v>0</v>
      </c>
      <c r="G143" s="43"/>
    </row>
    <row r="144" spans="1:7" ht="21" customHeight="1" x14ac:dyDescent="0.25">
      <c r="A144" s="11"/>
      <c r="B144" s="4" t="s">
        <v>10</v>
      </c>
      <c r="C144" s="30">
        <v>982584.4</v>
      </c>
      <c r="D144" s="30"/>
      <c r="E144" s="30"/>
      <c r="F144" s="16">
        <f>E144/C144*100</f>
        <v>0</v>
      </c>
      <c r="G144" s="43"/>
    </row>
    <row r="145" spans="1:7" ht="132.4" customHeight="1" x14ac:dyDescent="0.25">
      <c r="A145" s="11"/>
      <c r="B145" s="4" t="s">
        <v>88</v>
      </c>
      <c r="C145" s="30">
        <f>C147+C148</f>
        <v>1798806.2</v>
      </c>
      <c r="D145" s="30">
        <f>D147+D148</f>
        <v>0</v>
      </c>
      <c r="E145" s="30">
        <f>E147+E148</f>
        <v>0</v>
      </c>
      <c r="F145" s="16">
        <f>E145/C145*100</f>
        <v>0</v>
      </c>
      <c r="G145" s="43" t="s">
        <v>79</v>
      </c>
    </row>
    <row r="146" spans="1:7" ht="22.15" customHeight="1" x14ac:dyDescent="0.25">
      <c r="A146" s="11"/>
      <c r="B146" s="6" t="s">
        <v>8</v>
      </c>
      <c r="C146" s="30"/>
      <c r="D146" s="30"/>
      <c r="E146" s="30"/>
      <c r="F146" s="16"/>
      <c r="G146" s="43"/>
    </row>
    <row r="147" spans="1:7" ht="22.15" customHeight="1" x14ac:dyDescent="0.25">
      <c r="A147" s="11"/>
      <c r="B147" s="6" t="s">
        <v>9</v>
      </c>
      <c r="C147" s="30"/>
      <c r="D147" s="30"/>
      <c r="E147" s="30"/>
      <c r="F147" s="16"/>
      <c r="G147" s="43"/>
    </row>
    <row r="148" spans="1:7" ht="22.15" customHeight="1" x14ac:dyDescent="0.25">
      <c r="A148" s="11"/>
      <c r="B148" s="6" t="s">
        <v>10</v>
      </c>
      <c r="C148" s="30">
        <v>1798806.2</v>
      </c>
      <c r="D148" s="30"/>
      <c r="E148" s="30"/>
      <c r="F148" s="16">
        <f>E148/C148*100</f>
        <v>0</v>
      </c>
      <c r="G148" s="43"/>
    </row>
    <row r="149" spans="1:7" ht="45.75" customHeight="1" x14ac:dyDescent="0.25">
      <c r="A149" s="11"/>
      <c r="B149" s="18" t="s">
        <v>117</v>
      </c>
      <c r="C149" s="30">
        <f>C152</f>
        <v>200000000</v>
      </c>
      <c r="D149" s="30">
        <f>D152</f>
        <v>200000000</v>
      </c>
      <c r="E149" s="30">
        <f>E152</f>
        <v>200000000</v>
      </c>
      <c r="F149" s="16">
        <f>E149/C149*100</f>
        <v>100</v>
      </c>
      <c r="G149" s="43" t="s">
        <v>79</v>
      </c>
    </row>
    <row r="150" spans="1:7" ht="22.15" customHeight="1" x14ac:dyDescent="0.25">
      <c r="A150" s="11"/>
      <c r="B150" s="54" t="s">
        <v>8</v>
      </c>
      <c r="C150" s="30"/>
      <c r="D150" s="30"/>
      <c r="E150" s="30"/>
      <c r="F150" s="16"/>
      <c r="G150" s="43"/>
    </row>
    <row r="151" spans="1:7" ht="22.15" customHeight="1" x14ac:dyDescent="0.25">
      <c r="A151" s="11"/>
      <c r="B151" s="54" t="s">
        <v>9</v>
      </c>
      <c r="C151" s="30"/>
      <c r="D151" s="30"/>
      <c r="E151" s="30"/>
      <c r="F151" s="16"/>
      <c r="G151" s="43"/>
    </row>
    <row r="152" spans="1:7" ht="22.15" customHeight="1" x14ac:dyDescent="0.25">
      <c r="A152" s="11"/>
      <c r="B152" s="54" t="s">
        <v>10</v>
      </c>
      <c r="C152" s="30">
        <v>200000000</v>
      </c>
      <c r="D152" s="30">
        <v>200000000</v>
      </c>
      <c r="E152" s="30">
        <v>200000000</v>
      </c>
      <c r="F152" s="16">
        <f>E152/C152*100</f>
        <v>100</v>
      </c>
      <c r="G152" s="43"/>
    </row>
    <row r="153" spans="1:7" ht="99" customHeight="1" x14ac:dyDescent="0.25">
      <c r="A153" s="11"/>
      <c r="B153" s="4" t="s">
        <v>118</v>
      </c>
      <c r="C153" s="30">
        <f>C156</f>
        <v>111334500</v>
      </c>
      <c r="D153" s="30">
        <f>D156</f>
        <v>0</v>
      </c>
      <c r="E153" s="30">
        <f>E156</f>
        <v>0</v>
      </c>
      <c r="F153" s="16">
        <f>E153/C153*100</f>
        <v>0</v>
      </c>
      <c r="G153" s="43" t="s">
        <v>79</v>
      </c>
    </row>
    <row r="154" spans="1:7" ht="22.15" customHeight="1" x14ac:dyDescent="0.25">
      <c r="A154" s="11"/>
      <c r="B154" s="4" t="s">
        <v>8</v>
      </c>
      <c r="C154" s="30"/>
      <c r="D154" s="30"/>
      <c r="E154" s="30"/>
      <c r="F154" s="16"/>
      <c r="G154" s="43"/>
    </row>
    <row r="155" spans="1:7" ht="22.15" customHeight="1" x14ac:dyDescent="0.25">
      <c r="A155" s="11"/>
      <c r="B155" s="4" t="s">
        <v>9</v>
      </c>
      <c r="C155" s="30"/>
      <c r="D155" s="30"/>
      <c r="E155" s="30"/>
      <c r="F155" s="16"/>
      <c r="G155" s="43"/>
    </row>
    <row r="156" spans="1:7" ht="22.15" customHeight="1" x14ac:dyDescent="0.25">
      <c r="A156" s="11"/>
      <c r="B156" s="4" t="s">
        <v>119</v>
      </c>
      <c r="C156" s="30">
        <v>111334500</v>
      </c>
      <c r="D156" s="30"/>
      <c r="E156" s="30"/>
      <c r="F156" s="16">
        <f>E156/C156*100</f>
        <v>0</v>
      </c>
      <c r="G156" s="43"/>
    </row>
    <row r="157" spans="1:7" ht="106.5" customHeight="1" x14ac:dyDescent="0.25">
      <c r="A157" s="11"/>
      <c r="B157" s="4" t="s">
        <v>120</v>
      </c>
      <c r="C157" s="30">
        <f>C159+C160</f>
        <v>109469086.95</v>
      </c>
      <c r="D157" s="30">
        <f>D159+D160</f>
        <v>0</v>
      </c>
      <c r="E157" s="30">
        <f>E159+E160</f>
        <v>0</v>
      </c>
      <c r="F157" s="16">
        <f>E157/C157*100</f>
        <v>0</v>
      </c>
      <c r="G157" s="43" t="s">
        <v>80</v>
      </c>
    </row>
    <row r="158" spans="1:7" ht="22.15" customHeight="1" x14ac:dyDescent="0.25">
      <c r="A158" s="11"/>
      <c r="B158" s="4" t="s">
        <v>8</v>
      </c>
      <c r="C158" s="30"/>
      <c r="D158" s="30"/>
      <c r="E158" s="30"/>
      <c r="F158" s="16"/>
      <c r="G158" s="43"/>
    </row>
    <row r="159" spans="1:7" ht="39" customHeight="1" x14ac:dyDescent="0.25">
      <c r="A159" s="11"/>
      <c r="B159" s="4" t="s">
        <v>121</v>
      </c>
      <c r="C159" s="30">
        <v>78868211.640000001</v>
      </c>
      <c r="D159" s="30"/>
      <c r="E159" s="30"/>
      <c r="F159" s="16">
        <f>E159/C159*100</f>
        <v>0</v>
      </c>
      <c r="G159" s="43"/>
    </row>
    <row r="160" spans="1:7" ht="22.15" customHeight="1" x14ac:dyDescent="0.25">
      <c r="A160" s="11"/>
      <c r="B160" s="4" t="s">
        <v>12</v>
      </c>
      <c r="C160" s="30">
        <v>30600875.309999999</v>
      </c>
      <c r="D160" s="30"/>
      <c r="E160" s="30"/>
      <c r="F160" s="16">
        <f>E160/C160*100</f>
        <v>0</v>
      </c>
      <c r="G160" s="43"/>
    </row>
    <row r="161" spans="1:7" ht="92.25" customHeight="1" x14ac:dyDescent="0.25">
      <c r="A161" s="11"/>
      <c r="B161" s="4" t="s">
        <v>122</v>
      </c>
      <c r="C161" s="30">
        <f>C164</f>
        <v>551300</v>
      </c>
      <c r="D161" s="30">
        <f>D164</f>
        <v>0</v>
      </c>
      <c r="E161" s="30">
        <f>E164</f>
        <v>0</v>
      </c>
      <c r="F161" s="16">
        <f>E161/C161*100</f>
        <v>0</v>
      </c>
      <c r="G161" s="43" t="s">
        <v>79</v>
      </c>
    </row>
    <row r="162" spans="1:7" ht="22.15" customHeight="1" x14ac:dyDescent="0.25">
      <c r="A162" s="11"/>
      <c r="B162" s="4" t="s">
        <v>8</v>
      </c>
      <c r="C162" s="30"/>
      <c r="D162" s="30"/>
      <c r="E162" s="30"/>
      <c r="F162" s="16"/>
      <c r="G162" s="43"/>
    </row>
    <row r="163" spans="1:7" ht="22.15" customHeight="1" x14ac:dyDescent="0.25">
      <c r="A163" s="11"/>
      <c r="B163" s="4" t="s">
        <v>9</v>
      </c>
      <c r="C163" s="30"/>
      <c r="D163" s="30"/>
      <c r="E163" s="30"/>
      <c r="F163" s="16"/>
      <c r="G163" s="43"/>
    </row>
    <row r="164" spans="1:7" ht="22.15" customHeight="1" x14ac:dyDescent="0.25">
      <c r="A164" s="11"/>
      <c r="B164" s="4" t="s">
        <v>10</v>
      </c>
      <c r="C164" s="30">
        <v>551300</v>
      </c>
      <c r="D164" s="30"/>
      <c r="E164" s="30"/>
      <c r="F164" s="16">
        <f>E164/C164*100</f>
        <v>0</v>
      </c>
      <c r="G164" s="43"/>
    </row>
    <row r="165" spans="1:7" ht="47.25" customHeight="1" x14ac:dyDescent="0.25">
      <c r="A165" s="11"/>
      <c r="B165" s="41" t="s">
        <v>115</v>
      </c>
      <c r="C165" s="30">
        <f>C167</f>
        <v>89600</v>
      </c>
      <c r="D165" s="30">
        <f>D167</f>
        <v>0</v>
      </c>
      <c r="E165" s="30">
        <f>E167</f>
        <v>0</v>
      </c>
      <c r="F165" s="16">
        <f>E165/C165*100</f>
        <v>0</v>
      </c>
      <c r="G165" s="43" t="s">
        <v>79</v>
      </c>
    </row>
    <row r="166" spans="1:7" ht="22.15" customHeight="1" x14ac:dyDescent="0.25">
      <c r="A166" s="11"/>
      <c r="B166" s="53" t="s">
        <v>8</v>
      </c>
      <c r="C166" s="30"/>
      <c r="D166" s="30"/>
      <c r="E166" s="30"/>
      <c r="F166" s="16"/>
      <c r="G166" s="43"/>
    </row>
    <row r="167" spans="1:7" ht="22.15" customHeight="1" x14ac:dyDescent="0.25">
      <c r="A167" s="11"/>
      <c r="B167" s="54" t="s">
        <v>12</v>
      </c>
      <c r="C167" s="30">
        <v>89600</v>
      </c>
      <c r="D167" s="30"/>
      <c r="E167" s="30"/>
      <c r="F167" s="16">
        <f>E167/C167*100</f>
        <v>0</v>
      </c>
      <c r="G167" s="43"/>
    </row>
    <row r="168" spans="1:7" ht="19.149999999999999" customHeight="1" x14ac:dyDescent="0.25">
      <c r="A168" s="9" t="s">
        <v>36</v>
      </c>
      <c r="B168" s="22" t="s">
        <v>37</v>
      </c>
      <c r="C168" s="29">
        <f>C169+C173</f>
        <v>193985181.41</v>
      </c>
      <c r="D168" s="29">
        <f>D169</f>
        <v>103829678.70999999</v>
      </c>
      <c r="E168" s="29">
        <f>E169</f>
        <v>103829678.70999999</v>
      </c>
      <c r="F168" s="2">
        <f>E168/C168*100</f>
        <v>53.524541387802905</v>
      </c>
      <c r="G168" s="44"/>
    </row>
    <row r="169" spans="1:7" ht="78.75" x14ac:dyDescent="0.25">
      <c r="A169" s="9"/>
      <c r="B169" s="4" t="s">
        <v>106</v>
      </c>
      <c r="C169" s="30">
        <f>C171+C172</f>
        <v>190865181.41</v>
      </c>
      <c r="D169" s="30">
        <f>D171+D172</f>
        <v>103829678.70999999</v>
      </c>
      <c r="E169" s="30">
        <f>E171+E172</f>
        <v>103829678.70999999</v>
      </c>
      <c r="F169" s="16">
        <f>E169/C169*100</f>
        <v>54.399486560601176</v>
      </c>
      <c r="G169" s="43" t="s">
        <v>79</v>
      </c>
    </row>
    <row r="170" spans="1:7" ht="15.75" x14ac:dyDescent="0.25">
      <c r="A170" s="11"/>
      <c r="B170" s="26" t="s">
        <v>8</v>
      </c>
      <c r="C170" s="29"/>
      <c r="D170" s="29"/>
      <c r="E170" s="29"/>
      <c r="F170" s="16"/>
      <c r="G170" s="43"/>
    </row>
    <row r="171" spans="1:7" ht="21" customHeight="1" x14ac:dyDescent="0.25">
      <c r="A171" s="11"/>
      <c r="B171" s="21" t="s">
        <v>15</v>
      </c>
      <c r="C171" s="30">
        <v>189335200</v>
      </c>
      <c r="D171" s="30">
        <v>102997376.81999999</v>
      </c>
      <c r="E171" s="30">
        <v>102997376.81999999</v>
      </c>
      <c r="F171" s="16">
        <f>E171/C171*100</f>
        <v>54.399486635343031</v>
      </c>
      <c r="G171" s="43"/>
    </row>
    <row r="172" spans="1:7" ht="21.4" customHeight="1" x14ac:dyDescent="0.25">
      <c r="A172" s="11"/>
      <c r="B172" s="21" t="s">
        <v>12</v>
      </c>
      <c r="C172" s="30">
        <v>1529981.41</v>
      </c>
      <c r="D172" s="30">
        <v>832301.89</v>
      </c>
      <c r="E172" s="30">
        <v>832301.89</v>
      </c>
      <c r="F172" s="16">
        <f>E172/C172*100</f>
        <v>54.399477311296231</v>
      </c>
      <c r="G172" s="43"/>
    </row>
    <row r="173" spans="1:7" ht="103.5" customHeight="1" x14ac:dyDescent="0.25">
      <c r="A173" s="11"/>
      <c r="B173" s="54" t="s">
        <v>123</v>
      </c>
      <c r="C173" s="30">
        <f>C176</f>
        <v>3120000</v>
      </c>
      <c r="D173" s="30">
        <f>D176</f>
        <v>0</v>
      </c>
      <c r="E173" s="30">
        <f>E176</f>
        <v>0</v>
      </c>
      <c r="F173" s="16">
        <f>E173/C173*100</f>
        <v>0</v>
      </c>
      <c r="G173" s="43" t="s">
        <v>79</v>
      </c>
    </row>
    <row r="174" spans="1:7" ht="21.4" customHeight="1" x14ac:dyDescent="0.25">
      <c r="A174" s="11"/>
      <c r="B174" s="54" t="s">
        <v>8</v>
      </c>
      <c r="C174" s="30"/>
      <c r="D174" s="30"/>
      <c r="E174" s="30"/>
      <c r="F174" s="16"/>
      <c r="G174" s="43"/>
    </row>
    <row r="175" spans="1:7" ht="21.4" customHeight="1" x14ac:dyDescent="0.25">
      <c r="A175" s="11"/>
      <c r="B175" s="54" t="s">
        <v>9</v>
      </c>
      <c r="C175" s="30"/>
      <c r="D175" s="30"/>
      <c r="E175" s="30"/>
      <c r="F175" s="16"/>
      <c r="G175" s="43"/>
    </row>
    <row r="176" spans="1:7" ht="21.4" customHeight="1" x14ac:dyDescent="0.25">
      <c r="A176" s="11"/>
      <c r="B176" s="54" t="s">
        <v>12</v>
      </c>
      <c r="C176" s="30">
        <v>3120000</v>
      </c>
      <c r="D176" s="30"/>
      <c r="E176" s="30"/>
      <c r="F176" s="16">
        <f>E176/C176*100</f>
        <v>0</v>
      </c>
      <c r="G176" s="43"/>
    </row>
    <row r="177" spans="1:7" ht="20.65" customHeight="1" x14ac:dyDescent="0.25">
      <c r="A177" s="9" t="s">
        <v>42</v>
      </c>
      <c r="B177" s="20" t="s">
        <v>23</v>
      </c>
      <c r="C177" s="33">
        <f>C178+C182+C186+C190+C194+C198+C202+C206+C210+C214+C218+C222+C227+C231+C235+C239+C243+C247+C251+C255+C259</f>
        <v>7284063435.3199997</v>
      </c>
      <c r="D177" s="33">
        <f>D178+D182+D186+D190+D194+D198+D202+D206+D210+D214+D218+D222+D227+D231+D235+D239+D243+D247+D251+D255+D259</f>
        <v>2671367004.6899991</v>
      </c>
      <c r="E177" s="33">
        <f>E178+E182+E186+E190+E194+E198+E202+E206+E210+E214+E218+E222+E227+E231+E235+E239+E243+E247+E251+E255+E259</f>
        <v>2670971762.0899997</v>
      </c>
      <c r="F177" s="2">
        <f>E177/C177*100</f>
        <v>36.668705397849955</v>
      </c>
      <c r="G177" s="45"/>
    </row>
    <row r="178" spans="1:7" ht="114.4" customHeight="1" x14ac:dyDescent="0.25">
      <c r="A178" s="11"/>
      <c r="B178" s="18" t="s">
        <v>24</v>
      </c>
      <c r="C178" s="36">
        <f>C180+C181</f>
        <v>2577167600</v>
      </c>
      <c r="D178" s="36">
        <f>D180+D181</f>
        <v>932974454.07000005</v>
      </c>
      <c r="E178" s="36">
        <f>E180+E181</f>
        <v>932974454.07000005</v>
      </c>
      <c r="F178" s="16">
        <f>E178/C178*100</f>
        <v>36.201543666387856</v>
      </c>
      <c r="G178" s="43" t="s">
        <v>82</v>
      </c>
    </row>
    <row r="179" spans="1:7" ht="15.75" x14ac:dyDescent="0.25">
      <c r="A179" s="11"/>
      <c r="B179" s="18" t="s">
        <v>8</v>
      </c>
      <c r="C179" s="30"/>
      <c r="D179" s="30"/>
      <c r="E179" s="30"/>
      <c r="F179" s="16"/>
      <c r="G179" s="43"/>
    </row>
    <row r="180" spans="1:7" ht="18.399999999999999" customHeight="1" x14ac:dyDescent="0.25">
      <c r="A180" s="11"/>
      <c r="B180" s="18" t="s">
        <v>9</v>
      </c>
      <c r="C180" s="30"/>
      <c r="D180" s="30"/>
      <c r="E180" s="30"/>
      <c r="F180" s="16"/>
      <c r="G180" s="43"/>
    </row>
    <row r="181" spans="1:7" ht="19.899999999999999" customHeight="1" x14ac:dyDescent="0.25">
      <c r="A181" s="11"/>
      <c r="B181" s="4" t="s">
        <v>51</v>
      </c>
      <c r="C181" s="36">
        <v>2577167600</v>
      </c>
      <c r="D181" s="36">
        <v>932974454.07000005</v>
      </c>
      <c r="E181" s="36">
        <v>932974454.07000005</v>
      </c>
      <c r="F181" s="16">
        <f>E181/C181*100</f>
        <v>36.201543666387856</v>
      </c>
      <c r="G181" s="43"/>
    </row>
    <row r="182" spans="1:7" ht="149.44999999999999" customHeight="1" x14ac:dyDescent="0.25">
      <c r="A182" s="9"/>
      <c r="B182" s="18" t="s">
        <v>47</v>
      </c>
      <c r="C182" s="30">
        <f>C184+C185</f>
        <v>2818431100</v>
      </c>
      <c r="D182" s="30">
        <f>D184+D185</f>
        <v>1308335629.8599999</v>
      </c>
      <c r="E182" s="30">
        <f>E184+E185</f>
        <v>1307940387.26</v>
      </c>
      <c r="F182" s="16">
        <f>E182/C182*100</f>
        <v>46.406683039368957</v>
      </c>
      <c r="G182" s="43" t="s">
        <v>82</v>
      </c>
    </row>
    <row r="183" spans="1:7" ht="15.75" x14ac:dyDescent="0.25">
      <c r="A183" s="9"/>
      <c r="B183" s="4" t="s">
        <v>8</v>
      </c>
      <c r="C183" s="30"/>
      <c r="D183" s="30"/>
      <c r="E183" s="30"/>
      <c r="F183" s="16"/>
      <c r="G183" s="43"/>
    </row>
    <row r="184" spans="1:7" ht="15.75" x14ac:dyDescent="0.25">
      <c r="A184" s="11"/>
      <c r="B184" s="4" t="s">
        <v>9</v>
      </c>
      <c r="C184" s="30"/>
      <c r="D184" s="30"/>
      <c r="E184" s="30"/>
      <c r="F184" s="16"/>
      <c r="G184" s="43"/>
    </row>
    <row r="185" spans="1:7" ht="22.9" customHeight="1" x14ac:dyDescent="0.25">
      <c r="A185" s="11"/>
      <c r="B185" s="4" t="s">
        <v>51</v>
      </c>
      <c r="C185" s="30">
        <v>2818431100</v>
      </c>
      <c r="D185" s="30">
        <v>1308335629.8599999</v>
      </c>
      <c r="E185" s="30">
        <v>1307940387.26</v>
      </c>
      <c r="F185" s="16">
        <f>E185/C185*100</f>
        <v>46.406683039368957</v>
      </c>
      <c r="G185" s="43"/>
    </row>
    <row r="186" spans="1:7" ht="126" x14ac:dyDescent="0.25">
      <c r="A186" s="11"/>
      <c r="B186" s="4" t="s">
        <v>107</v>
      </c>
      <c r="C186" s="30">
        <f>C188+C189</f>
        <v>27744751</v>
      </c>
      <c r="D186" s="30">
        <f>D188+D189</f>
        <v>2750000</v>
      </c>
      <c r="E186" s="30">
        <f>E188+E189</f>
        <v>2750000</v>
      </c>
      <c r="F186" s="16">
        <f>E186/C186*100</f>
        <v>9.9117847552497409</v>
      </c>
      <c r="G186" s="43" t="s">
        <v>82</v>
      </c>
    </row>
    <row r="187" spans="1:7" ht="19.149999999999999" customHeight="1" x14ac:dyDescent="0.25">
      <c r="A187" s="11"/>
      <c r="B187" s="4" t="s">
        <v>8</v>
      </c>
      <c r="C187" s="30"/>
      <c r="D187" s="30"/>
      <c r="E187" s="30"/>
      <c r="F187" s="16"/>
      <c r="G187" s="43"/>
    </row>
    <row r="188" spans="1:7" ht="19.149999999999999" customHeight="1" x14ac:dyDescent="0.25">
      <c r="A188" s="11"/>
      <c r="B188" s="4" t="s">
        <v>15</v>
      </c>
      <c r="C188" s="30"/>
      <c r="D188" s="49"/>
      <c r="E188" s="49"/>
      <c r="F188" s="16"/>
      <c r="G188" s="43"/>
    </row>
    <row r="189" spans="1:7" ht="22.15" customHeight="1" x14ac:dyDescent="0.25">
      <c r="A189" s="11"/>
      <c r="B189" s="4" t="s">
        <v>51</v>
      </c>
      <c r="C189" s="30">
        <v>27744751</v>
      </c>
      <c r="D189" s="49">
        <v>2750000</v>
      </c>
      <c r="E189" s="49">
        <v>2750000</v>
      </c>
      <c r="F189" s="16">
        <f>E189/C189*100</f>
        <v>9.9117847552497409</v>
      </c>
      <c r="G189" s="43"/>
    </row>
    <row r="190" spans="1:7" ht="83.65" customHeight="1" x14ac:dyDescent="0.25">
      <c r="A190" s="11"/>
      <c r="B190" s="4" t="s">
        <v>55</v>
      </c>
      <c r="C190" s="30">
        <f>C192+C193</f>
        <v>301388501</v>
      </c>
      <c r="D190" s="30">
        <f>D192+D193</f>
        <v>131810959.50999999</v>
      </c>
      <c r="E190" s="30">
        <f>E192+E193</f>
        <v>131810959.50999999</v>
      </c>
      <c r="F190" s="16">
        <f>E190/C190*100</f>
        <v>43.734568197742888</v>
      </c>
      <c r="G190" s="43" t="s">
        <v>82</v>
      </c>
    </row>
    <row r="191" spans="1:7" ht="15.75" x14ac:dyDescent="0.25">
      <c r="A191" s="11"/>
      <c r="B191" s="4" t="s">
        <v>8</v>
      </c>
      <c r="C191" s="30"/>
      <c r="D191" s="30"/>
      <c r="E191" s="30"/>
      <c r="F191" s="16"/>
      <c r="G191" s="43"/>
    </row>
    <row r="192" spans="1:7" ht="19.149999999999999" customHeight="1" x14ac:dyDescent="0.25">
      <c r="A192" s="11"/>
      <c r="B192" s="4" t="s">
        <v>9</v>
      </c>
      <c r="C192" s="30">
        <v>299873956</v>
      </c>
      <c r="D192" s="30">
        <v>131148583.8</v>
      </c>
      <c r="E192" s="30">
        <v>131148583.8</v>
      </c>
      <c r="F192" s="16">
        <f>E192/C192*100</f>
        <v>43.734569533607647</v>
      </c>
      <c r="G192" s="43"/>
    </row>
    <row r="193" spans="1:8" ht="19.899999999999999" customHeight="1" x14ac:dyDescent="0.25">
      <c r="A193" s="11"/>
      <c r="B193" s="4" t="s">
        <v>51</v>
      </c>
      <c r="C193" s="30">
        <v>1514545</v>
      </c>
      <c r="D193" s="30">
        <v>662375.71</v>
      </c>
      <c r="E193" s="30">
        <v>662375.71</v>
      </c>
      <c r="F193" s="16">
        <f>E193/C193*100</f>
        <v>43.734303701771815</v>
      </c>
      <c r="G193" s="43"/>
    </row>
    <row r="194" spans="1:8" ht="82.9" customHeight="1" x14ac:dyDescent="0.25">
      <c r="A194" s="11"/>
      <c r="B194" s="4" t="s">
        <v>53</v>
      </c>
      <c r="C194" s="30">
        <f>C196+C197</f>
        <v>172332700</v>
      </c>
      <c r="D194" s="30">
        <f>SUM(D196+D197)</f>
        <v>90272480</v>
      </c>
      <c r="E194" s="30">
        <f>SUM(E196+E197)</f>
        <v>90272480</v>
      </c>
      <c r="F194" s="16">
        <f>E194/C194*100</f>
        <v>52.382676067861752</v>
      </c>
      <c r="G194" s="43" t="s">
        <v>82</v>
      </c>
    </row>
    <row r="195" spans="1:8" ht="19.899999999999999" customHeight="1" x14ac:dyDescent="0.25">
      <c r="A195" s="11"/>
      <c r="B195" s="4" t="s">
        <v>8</v>
      </c>
      <c r="C195" s="30"/>
      <c r="D195" s="30"/>
      <c r="E195" s="30"/>
      <c r="F195" s="16"/>
      <c r="G195" s="43"/>
    </row>
    <row r="196" spans="1:8" ht="19.5" customHeight="1" x14ac:dyDescent="0.25">
      <c r="A196" s="11"/>
      <c r="B196" s="4" t="s">
        <v>15</v>
      </c>
      <c r="C196" s="30">
        <v>172332700</v>
      </c>
      <c r="D196" s="30">
        <v>90272480</v>
      </c>
      <c r="E196" s="30">
        <v>90272480</v>
      </c>
      <c r="F196" s="16">
        <f>E196/C196*100</f>
        <v>52.382676067861752</v>
      </c>
      <c r="G196" s="43"/>
    </row>
    <row r="197" spans="1:8" ht="19.5" customHeight="1" x14ac:dyDescent="0.25">
      <c r="A197" s="11"/>
      <c r="B197" s="4" t="s">
        <v>51</v>
      </c>
      <c r="C197" s="30"/>
      <c r="D197" s="30"/>
      <c r="E197" s="30"/>
      <c r="F197" s="16"/>
      <c r="G197" s="43"/>
    </row>
    <row r="198" spans="1:8" ht="70.5" customHeight="1" x14ac:dyDescent="0.25">
      <c r="A198" s="11"/>
      <c r="B198" s="4" t="s">
        <v>57</v>
      </c>
      <c r="C198" s="30">
        <f>C200+C201</f>
        <v>41270200</v>
      </c>
      <c r="D198" s="30">
        <f>SUM(D200+D201)</f>
        <v>41270200</v>
      </c>
      <c r="E198" s="30">
        <f>SUM(E200+E201)</f>
        <v>41270200</v>
      </c>
      <c r="F198" s="16">
        <f>E198/C198*100</f>
        <v>100</v>
      </c>
      <c r="G198" s="43" t="s">
        <v>82</v>
      </c>
      <c r="H198" s="25"/>
    </row>
    <row r="199" spans="1:8" ht="15.75" x14ac:dyDescent="0.25">
      <c r="A199" s="11"/>
      <c r="B199" s="4" t="s">
        <v>8</v>
      </c>
      <c r="C199" s="30"/>
      <c r="D199" s="30"/>
      <c r="E199" s="30"/>
      <c r="F199" s="16"/>
      <c r="G199" s="43"/>
    </row>
    <row r="200" spans="1:8" ht="15.75" x14ac:dyDescent="0.25">
      <c r="A200" s="11"/>
      <c r="B200" s="4" t="s">
        <v>15</v>
      </c>
      <c r="C200" s="30"/>
      <c r="D200" s="30"/>
      <c r="E200" s="30"/>
      <c r="F200" s="16"/>
      <c r="G200" s="43"/>
    </row>
    <row r="201" spans="1:8" ht="20.65" customHeight="1" x14ac:dyDescent="0.25">
      <c r="A201" s="11"/>
      <c r="B201" s="4" t="s">
        <v>51</v>
      </c>
      <c r="C201" s="30">
        <v>41270200</v>
      </c>
      <c r="D201" s="30">
        <v>41270200</v>
      </c>
      <c r="E201" s="30">
        <v>41270200</v>
      </c>
      <c r="F201" s="16">
        <f>E201/C201*100</f>
        <v>100</v>
      </c>
      <c r="G201" s="43"/>
    </row>
    <row r="202" spans="1:8" ht="78.75" x14ac:dyDescent="0.25">
      <c r="A202" s="11"/>
      <c r="B202" s="4" t="s">
        <v>59</v>
      </c>
      <c r="C202" s="30">
        <f>C204+C205</f>
        <v>11640606.060000001</v>
      </c>
      <c r="D202" s="30">
        <f>D204+D205</f>
        <v>0</v>
      </c>
      <c r="E202" s="30">
        <f>E204+E205</f>
        <v>0</v>
      </c>
      <c r="F202" s="16">
        <f>E202/C202*100</f>
        <v>0</v>
      </c>
      <c r="G202" s="43" t="s">
        <v>83</v>
      </c>
    </row>
    <row r="203" spans="1:8" ht="15.75" x14ac:dyDescent="0.25">
      <c r="A203" s="11"/>
      <c r="B203" s="6" t="s">
        <v>8</v>
      </c>
      <c r="C203" s="30"/>
      <c r="D203" s="30"/>
      <c r="E203" s="30"/>
      <c r="F203" s="16"/>
      <c r="G203" s="43"/>
    </row>
    <row r="204" spans="1:8" ht="22.5" customHeight="1" x14ac:dyDescent="0.25">
      <c r="A204" s="11"/>
      <c r="B204" s="6" t="s">
        <v>15</v>
      </c>
      <c r="C204" s="30">
        <v>11524200</v>
      </c>
      <c r="D204" s="30"/>
      <c r="E204" s="30"/>
      <c r="F204" s="16">
        <f>E204/C204*100</f>
        <v>0</v>
      </c>
      <c r="G204" s="43"/>
    </row>
    <row r="205" spans="1:8" ht="22.15" customHeight="1" x14ac:dyDescent="0.25">
      <c r="A205" s="11"/>
      <c r="B205" s="6" t="s">
        <v>73</v>
      </c>
      <c r="C205" s="30">
        <v>116406.06</v>
      </c>
      <c r="D205" s="30"/>
      <c r="E205" s="30"/>
      <c r="F205" s="16">
        <f>E205/C205*100</f>
        <v>0</v>
      </c>
      <c r="G205" s="43"/>
    </row>
    <row r="206" spans="1:8" ht="78.75" x14ac:dyDescent="0.25">
      <c r="A206" s="11"/>
      <c r="B206" s="4" t="s">
        <v>92</v>
      </c>
      <c r="C206" s="30">
        <f>C208+C209</f>
        <v>7706500</v>
      </c>
      <c r="D206" s="30">
        <f>D208+D209</f>
        <v>7679712</v>
      </c>
      <c r="E206" s="30">
        <f>E208+E209</f>
        <v>7679712</v>
      </c>
      <c r="F206" s="16">
        <f>E206/C206*100</f>
        <v>99.652397326931805</v>
      </c>
      <c r="G206" s="43" t="s">
        <v>83</v>
      </c>
    </row>
    <row r="207" spans="1:8" ht="18.399999999999999" customHeight="1" x14ac:dyDescent="0.25">
      <c r="A207" s="11"/>
      <c r="B207" s="6" t="s">
        <v>8</v>
      </c>
      <c r="C207" s="30"/>
      <c r="D207" s="30"/>
      <c r="E207" s="30"/>
      <c r="F207" s="16"/>
      <c r="G207" s="43"/>
    </row>
    <row r="208" spans="1:8" ht="18.399999999999999" customHeight="1" x14ac:dyDescent="0.25">
      <c r="A208" s="11"/>
      <c r="B208" s="6" t="s">
        <v>15</v>
      </c>
      <c r="C208" s="30"/>
      <c r="D208" s="30"/>
      <c r="E208" s="30"/>
      <c r="F208" s="16"/>
      <c r="G208" s="43"/>
    </row>
    <row r="209" spans="1:7" ht="19.899999999999999" customHeight="1" x14ac:dyDescent="0.25">
      <c r="A209" s="11"/>
      <c r="B209" s="6" t="s">
        <v>25</v>
      </c>
      <c r="C209" s="30">
        <v>7706500</v>
      </c>
      <c r="D209" s="30">
        <v>7679712</v>
      </c>
      <c r="E209" s="30">
        <v>7679712</v>
      </c>
      <c r="F209" s="16">
        <f>E209/C209*100</f>
        <v>99.652397326931805</v>
      </c>
      <c r="G209" s="43"/>
    </row>
    <row r="210" spans="1:7" ht="111" customHeight="1" x14ac:dyDescent="0.25">
      <c r="A210" s="11"/>
      <c r="B210" s="4" t="s">
        <v>108</v>
      </c>
      <c r="C210" s="30">
        <f>C212+C213</f>
        <v>170200000</v>
      </c>
      <c r="D210" s="30">
        <f>SUM(D212+D213)</f>
        <v>3757309.25</v>
      </c>
      <c r="E210" s="30">
        <f>SUM(E212+E213)</f>
        <v>3757309.25</v>
      </c>
      <c r="F210" s="16">
        <f>E210/C210*100</f>
        <v>2.2075847532314925</v>
      </c>
      <c r="G210" s="43" t="s">
        <v>82</v>
      </c>
    </row>
    <row r="211" spans="1:7" ht="18.399999999999999" customHeight="1" x14ac:dyDescent="0.25">
      <c r="A211" s="11"/>
      <c r="B211" s="4" t="s">
        <v>8</v>
      </c>
      <c r="C211" s="30"/>
      <c r="D211" s="30"/>
      <c r="E211" s="30"/>
      <c r="F211" s="16"/>
      <c r="G211" s="43"/>
    </row>
    <row r="212" spans="1:7" ht="18.399999999999999" customHeight="1" x14ac:dyDescent="0.25">
      <c r="A212" s="11"/>
      <c r="B212" s="4" t="s">
        <v>15</v>
      </c>
      <c r="C212" s="30"/>
      <c r="D212" s="30"/>
      <c r="E212" s="30"/>
      <c r="F212" s="16"/>
      <c r="G212" s="43"/>
    </row>
    <row r="213" spans="1:7" ht="21.4" customHeight="1" x14ac:dyDescent="0.25">
      <c r="A213" s="11"/>
      <c r="B213" s="4" t="s">
        <v>51</v>
      </c>
      <c r="C213" s="30">
        <v>170200000</v>
      </c>
      <c r="D213" s="30">
        <v>3757309.25</v>
      </c>
      <c r="E213" s="30">
        <v>3757309.25</v>
      </c>
      <c r="F213" s="16">
        <f>E213/C213*100</f>
        <v>2.2075847532314925</v>
      </c>
      <c r="G213" s="43"/>
    </row>
    <row r="214" spans="1:7" ht="78.75" x14ac:dyDescent="0.25">
      <c r="A214" s="11"/>
      <c r="B214" s="4" t="s">
        <v>109</v>
      </c>
      <c r="C214" s="30">
        <f>C216+C217</f>
        <v>81779529</v>
      </c>
      <c r="D214" s="30">
        <f>SUM(D216+D217)</f>
        <v>1771974.68</v>
      </c>
      <c r="E214" s="30">
        <f>SUM(E216+E217)</f>
        <v>1771974.68</v>
      </c>
      <c r="F214" s="16">
        <f>E214/C214*100</f>
        <v>2.1667704640362992</v>
      </c>
      <c r="G214" s="43" t="s">
        <v>82</v>
      </c>
    </row>
    <row r="215" spans="1:7" ht="18.399999999999999" customHeight="1" x14ac:dyDescent="0.25">
      <c r="A215" s="11"/>
      <c r="B215" s="4" t="s">
        <v>8</v>
      </c>
      <c r="C215" s="30"/>
      <c r="D215" s="30"/>
      <c r="E215" s="30"/>
      <c r="F215" s="16"/>
      <c r="G215" s="43"/>
    </row>
    <row r="216" spans="1:7" ht="18.399999999999999" customHeight="1" x14ac:dyDescent="0.25">
      <c r="A216" s="11"/>
      <c r="B216" s="4" t="s">
        <v>15</v>
      </c>
      <c r="C216" s="30"/>
      <c r="D216" s="30"/>
      <c r="E216" s="30"/>
      <c r="F216" s="16"/>
      <c r="G216" s="43"/>
    </row>
    <row r="217" spans="1:7" ht="19.149999999999999" customHeight="1" x14ac:dyDescent="0.25">
      <c r="A217" s="11"/>
      <c r="B217" s="4" t="s">
        <v>51</v>
      </c>
      <c r="C217" s="30">
        <f>84113501.58-2333972.58</f>
        <v>81779529</v>
      </c>
      <c r="D217" s="30">
        <v>1771974.68</v>
      </c>
      <c r="E217" s="30">
        <v>1771974.68</v>
      </c>
      <c r="F217" s="16">
        <f>E217/C217*100</f>
        <v>2.1667704640362992</v>
      </c>
      <c r="G217" s="43"/>
    </row>
    <row r="218" spans="1:7" ht="81" customHeight="1" x14ac:dyDescent="0.25">
      <c r="A218" s="11"/>
      <c r="B218" s="4" t="s">
        <v>111</v>
      </c>
      <c r="C218" s="30">
        <f>SUM(C220+C221)</f>
        <v>5334305.55</v>
      </c>
      <c r="D218" s="30">
        <f>SUM(D220+D221)</f>
        <v>1563255.54</v>
      </c>
      <c r="E218" s="30">
        <f>SUM(E220+E221)</f>
        <v>1563255.54</v>
      </c>
      <c r="F218" s="16">
        <f>E218/C218*100</f>
        <v>29.305699220772986</v>
      </c>
      <c r="G218" s="43" t="s">
        <v>83</v>
      </c>
    </row>
    <row r="219" spans="1:7" ht="18.399999999999999" customHeight="1" x14ac:dyDescent="0.25">
      <c r="A219" s="11"/>
      <c r="B219" s="4" t="s">
        <v>8</v>
      </c>
      <c r="C219" s="30"/>
      <c r="D219" s="30"/>
      <c r="E219" s="30"/>
      <c r="F219" s="16"/>
      <c r="G219" s="43"/>
    </row>
    <row r="220" spans="1:7" ht="18.399999999999999" customHeight="1" x14ac:dyDescent="0.25">
      <c r="A220" s="11"/>
      <c r="B220" s="4" t="s">
        <v>15</v>
      </c>
      <c r="C220" s="30">
        <v>5307500</v>
      </c>
      <c r="D220" s="30">
        <v>1555399.98</v>
      </c>
      <c r="E220" s="30">
        <v>1555399.98</v>
      </c>
      <c r="F220" s="16">
        <f>E220/C220*100</f>
        <v>29.305699105040041</v>
      </c>
      <c r="G220" s="43"/>
    </row>
    <row r="221" spans="1:7" ht="18.399999999999999" customHeight="1" x14ac:dyDescent="0.25">
      <c r="A221" s="11"/>
      <c r="B221" s="4" t="s">
        <v>51</v>
      </c>
      <c r="C221" s="30">
        <v>26805.55</v>
      </c>
      <c r="D221" s="30">
        <v>7855.56</v>
      </c>
      <c r="E221" s="30">
        <v>7855.56</v>
      </c>
      <c r="F221" s="16">
        <f>E221/C221*100</f>
        <v>29.305722135900965</v>
      </c>
      <c r="G221" s="43"/>
    </row>
    <row r="222" spans="1:7" ht="81.400000000000006" customHeight="1" x14ac:dyDescent="0.25">
      <c r="A222" s="11"/>
      <c r="B222" s="21" t="s">
        <v>58</v>
      </c>
      <c r="C222" s="35">
        <f>C224+C225+C226</f>
        <v>887881434.45000005</v>
      </c>
      <c r="D222" s="35">
        <f>D224+D225+D226</f>
        <v>100808080.81</v>
      </c>
      <c r="E222" s="35">
        <f>E224+E225+E226</f>
        <v>100808080.81</v>
      </c>
      <c r="F222" s="16">
        <f>E222/C222*100</f>
        <v>11.353777306138378</v>
      </c>
      <c r="G222" s="43" t="s">
        <v>80</v>
      </c>
    </row>
    <row r="223" spans="1:7" ht="15.75" x14ac:dyDescent="0.25">
      <c r="A223" s="11"/>
      <c r="B223" s="21" t="s">
        <v>8</v>
      </c>
      <c r="C223" s="30"/>
      <c r="D223" s="30"/>
      <c r="E223" s="30"/>
      <c r="F223" s="16"/>
      <c r="G223" s="43"/>
    </row>
    <row r="224" spans="1:7" ht="19.149999999999999" customHeight="1" x14ac:dyDescent="0.25">
      <c r="A224" s="11"/>
      <c r="B224" s="21" t="s">
        <v>72</v>
      </c>
      <c r="C224" s="30">
        <v>801405400</v>
      </c>
      <c r="D224" s="30">
        <v>100000000</v>
      </c>
      <c r="E224" s="30">
        <v>100000000</v>
      </c>
      <c r="F224" s="16">
        <f>E224/C224*100</f>
        <v>12.478079134480502</v>
      </c>
      <c r="G224" s="43"/>
    </row>
    <row r="225" spans="1:7" ht="20.65" customHeight="1" x14ac:dyDescent="0.25">
      <c r="A225" s="11"/>
      <c r="B225" s="21" t="s">
        <v>71</v>
      </c>
      <c r="C225" s="30">
        <v>6476003.2300000004</v>
      </c>
      <c r="D225" s="30">
        <v>808080.81</v>
      </c>
      <c r="E225" s="30">
        <v>808080.81</v>
      </c>
      <c r="F225" s="16">
        <f>E225/C225*100</f>
        <v>12.478079168592386</v>
      </c>
      <c r="G225" s="43"/>
    </row>
    <row r="226" spans="1:7" ht="20.65" customHeight="1" x14ac:dyDescent="0.25">
      <c r="A226" s="11"/>
      <c r="B226" s="21" t="s">
        <v>71</v>
      </c>
      <c r="C226" s="30">
        <v>80000031.219999999</v>
      </c>
      <c r="D226" s="30"/>
      <c r="E226" s="30"/>
      <c r="F226" s="16">
        <f>E226/C226*100</f>
        <v>0</v>
      </c>
      <c r="G226" s="43"/>
    </row>
    <row r="227" spans="1:7" ht="63" x14ac:dyDescent="0.25">
      <c r="A227" s="11"/>
      <c r="B227" s="4" t="s">
        <v>110</v>
      </c>
      <c r="C227" s="30">
        <f>C229+C230</f>
        <v>2105191.11</v>
      </c>
      <c r="D227" s="30">
        <f>D229+D230</f>
        <v>472387.83</v>
      </c>
      <c r="E227" s="30">
        <f>E229+E230</f>
        <v>472387.83</v>
      </c>
      <c r="F227" s="16">
        <f>E227/C227*100</f>
        <v>22.43918985578464</v>
      </c>
      <c r="G227" s="43" t="s">
        <v>82</v>
      </c>
    </row>
    <row r="228" spans="1:7" ht="20.65" customHeight="1" x14ac:dyDescent="0.25">
      <c r="A228" s="11"/>
      <c r="B228" s="4" t="s">
        <v>8</v>
      </c>
      <c r="C228" s="30"/>
      <c r="D228" s="30"/>
      <c r="E228" s="30"/>
      <c r="F228" s="16"/>
      <c r="G228" s="43"/>
    </row>
    <row r="229" spans="1:7" ht="20.65" customHeight="1" x14ac:dyDescent="0.25">
      <c r="A229" s="11"/>
      <c r="B229" s="4" t="s">
        <v>9</v>
      </c>
      <c r="C229" s="30">
        <v>2084400</v>
      </c>
      <c r="D229" s="30">
        <v>467663.96</v>
      </c>
      <c r="E229" s="30">
        <v>467663.96</v>
      </c>
      <c r="F229" s="16">
        <f>E229/C229*100</f>
        <v>22.436382652082134</v>
      </c>
      <c r="G229" s="43"/>
    </row>
    <row r="230" spans="1:7" ht="20.65" customHeight="1" x14ac:dyDescent="0.25">
      <c r="A230" s="11"/>
      <c r="B230" s="4" t="s">
        <v>18</v>
      </c>
      <c r="C230" s="30">
        <v>20791.11</v>
      </c>
      <c r="D230" s="30">
        <v>4723.87</v>
      </c>
      <c r="E230" s="30">
        <v>4723.87</v>
      </c>
      <c r="F230" s="16">
        <f>E230/C230*100</f>
        <v>22.720624343770005</v>
      </c>
      <c r="G230" s="43"/>
    </row>
    <row r="231" spans="1:7" ht="51.75" customHeight="1" x14ac:dyDescent="0.25">
      <c r="A231" s="11"/>
      <c r="B231" s="4" t="s">
        <v>124</v>
      </c>
      <c r="C231" s="30">
        <f>C234</f>
        <v>18149000</v>
      </c>
      <c r="D231" s="30">
        <f>D234</f>
        <v>1401769</v>
      </c>
      <c r="E231" s="30">
        <f>E234</f>
        <v>1401769</v>
      </c>
      <c r="F231" s="16">
        <f>E231/C231*100</f>
        <v>7.723670725659816</v>
      </c>
      <c r="G231" s="43" t="s">
        <v>82</v>
      </c>
    </row>
    <row r="232" spans="1:7" ht="20.65" customHeight="1" x14ac:dyDescent="0.25">
      <c r="A232" s="11"/>
      <c r="B232" s="4" t="s">
        <v>8</v>
      </c>
      <c r="C232" s="30"/>
      <c r="D232" s="30"/>
      <c r="E232" s="30"/>
      <c r="F232" s="16"/>
      <c r="G232" s="43"/>
    </row>
    <row r="233" spans="1:7" ht="20.65" customHeight="1" x14ac:dyDescent="0.25">
      <c r="A233" s="11"/>
      <c r="B233" s="4" t="s">
        <v>15</v>
      </c>
      <c r="C233" s="30"/>
      <c r="D233" s="30"/>
      <c r="E233" s="30"/>
      <c r="F233" s="16"/>
      <c r="G233" s="43"/>
    </row>
    <row r="234" spans="1:7" ht="20.65" customHeight="1" x14ac:dyDescent="0.25">
      <c r="A234" s="11"/>
      <c r="B234" s="54" t="s">
        <v>125</v>
      </c>
      <c r="C234" s="30">
        <v>18149000</v>
      </c>
      <c r="D234" s="30">
        <v>1401769</v>
      </c>
      <c r="E234" s="30">
        <v>1401769</v>
      </c>
      <c r="F234" s="16">
        <f>E234/C234*100</f>
        <v>7.723670725659816</v>
      </c>
      <c r="G234" s="43"/>
    </row>
    <row r="235" spans="1:7" ht="93" customHeight="1" x14ac:dyDescent="0.25">
      <c r="A235" s="11"/>
      <c r="B235" s="4" t="s">
        <v>126</v>
      </c>
      <c r="C235" s="30">
        <f>C238</f>
        <v>300000</v>
      </c>
      <c r="D235" s="30">
        <f>D238</f>
        <v>0</v>
      </c>
      <c r="E235" s="30">
        <f>E238</f>
        <v>0</v>
      </c>
      <c r="F235" s="16">
        <f>E235/C235*100</f>
        <v>0</v>
      </c>
      <c r="G235" s="43" t="s">
        <v>82</v>
      </c>
    </row>
    <row r="236" spans="1:7" ht="20.65" customHeight="1" x14ac:dyDescent="0.25">
      <c r="A236" s="11"/>
      <c r="B236" s="4" t="s">
        <v>8</v>
      </c>
      <c r="C236" s="30"/>
      <c r="D236" s="30"/>
      <c r="E236" s="30"/>
      <c r="F236" s="16"/>
      <c r="G236" s="43"/>
    </row>
    <row r="237" spans="1:7" ht="20.65" customHeight="1" x14ac:dyDescent="0.25">
      <c r="A237" s="11"/>
      <c r="B237" s="4" t="s">
        <v>9</v>
      </c>
      <c r="C237" s="30"/>
      <c r="D237" s="30"/>
      <c r="E237" s="30"/>
      <c r="F237" s="16"/>
      <c r="G237" s="43"/>
    </row>
    <row r="238" spans="1:7" ht="20.65" customHeight="1" x14ac:dyDescent="0.25">
      <c r="A238" s="11"/>
      <c r="B238" s="4" t="s">
        <v>12</v>
      </c>
      <c r="C238" s="30">
        <v>300000</v>
      </c>
      <c r="D238" s="30"/>
      <c r="E238" s="30"/>
      <c r="F238" s="16">
        <f>E238/C238*100</f>
        <v>0</v>
      </c>
      <c r="G238" s="43"/>
    </row>
    <row r="239" spans="1:7" ht="109.5" customHeight="1" x14ac:dyDescent="0.25">
      <c r="A239" s="11"/>
      <c r="B239" s="4" t="s">
        <v>127</v>
      </c>
      <c r="C239" s="30">
        <f>C242</f>
        <v>15291000</v>
      </c>
      <c r="D239" s="30">
        <f>D242</f>
        <v>15291000</v>
      </c>
      <c r="E239" s="30">
        <f>E242</f>
        <v>15291000</v>
      </c>
      <c r="F239" s="16">
        <f>E239/C239*100</f>
        <v>100</v>
      </c>
      <c r="G239" s="43" t="s">
        <v>82</v>
      </c>
    </row>
    <row r="240" spans="1:7" ht="20.65" customHeight="1" x14ac:dyDescent="0.25">
      <c r="A240" s="11"/>
      <c r="B240" s="54" t="s">
        <v>8</v>
      </c>
      <c r="C240" s="30"/>
      <c r="D240" s="30"/>
      <c r="E240" s="30"/>
      <c r="F240" s="16"/>
      <c r="G240" s="43"/>
    </row>
    <row r="241" spans="1:7" ht="20.65" customHeight="1" x14ac:dyDescent="0.25">
      <c r="A241" s="11"/>
      <c r="B241" s="54" t="s">
        <v>15</v>
      </c>
      <c r="C241" s="30"/>
      <c r="D241" s="30"/>
      <c r="E241" s="30"/>
      <c r="F241" s="16"/>
      <c r="G241" s="43"/>
    </row>
    <row r="242" spans="1:7" ht="20.65" customHeight="1" x14ac:dyDescent="0.25">
      <c r="A242" s="11"/>
      <c r="B242" s="54" t="s">
        <v>125</v>
      </c>
      <c r="C242" s="30">
        <v>15291000</v>
      </c>
      <c r="D242" s="30">
        <v>15291000</v>
      </c>
      <c r="E242" s="30">
        <v>15291000</v>
      </c>
      <c r="F242" s="16">
        <f>E242/C242*100</f>
        <v>100</v>
      </c>
      <c r="G242" s="43"/>
    </row>
    <row r="243" spans="1:7" ht="95.25" customHeight="1" x14ac:dyDescent="0.25">
      <c r="A243" s="11"/>
      <c r="B243" s="4" t="s">
        <v>128</v>
      </c>
      <c r="C243" s="30">
        <f>C245+C246</f>
        <v>18954274.789999999</v>
      </c>
      <c r="D243" s="30">
        <f>D245+D246</f>
        <v>7326086.0800000001</v>
      </c>
      <c r="E243" s="30">
        <f>E245+E246</f>
        <v>7326086.0800000001</v>
      </c>
      <c r="F243" s="16">
        <f>E243/C243*100</f>
        <v>38.651365779845804</v>
      </c>
      <c r="G243" s="43" t="s">
        <v>80</v>
      </c>
    </row>
    <row r="244" spans="1:7" ht="22.5" customHeight="1" x14ac:dyDescent="0.25">
      <c r="A244" s="11"/>
      <c r="B244" s="4" t="s">
        <v>8</v>
      </c>
      <c r="C244" s="30"/>
      <c r="D244" s="30"/>
      <c r="E244" s="30"/>
      <c r="F244" s="16"/>
      <c r="G244" s="43"/>
    </row>
    <row r="245" spans="1:7" ht="20.25" customHeight="1" x14ac:dyDescent="0.25">
      <c r="A245" s="11"/>
      <c r="B245" s="4" t="s">
        <v>69</v>
      </c>
      <c r="C245" s="30">
        <v>7927300</v>
      </c>
      <c r="D245" s="30"/>
      <c r="E245" s="30"/>
      <c r="F245" s="16">
        <f>E245/C245*100</f>
        <v>0</v>
      </c>
      <c r="G245" s="43"/>
    </row>
    <row r="246" spans="1:7" ht="20.65" customHeight="1" x14ac:dyDescent="0.25">
      <c r="A246" s="11"/>
      <c r="B246" s="4" t="s">
        <v>12</v>
      </c>
      <c r="C246" s="30">
        <v>11026974.789999999</v>
      </c>
      <c r="D246" s="30">
        <v>7326086.0800000001</v>
      </c>
      <c r="E246" s="30">
        <v>7326086.0800000001</v>
      </c>
      <c r="F246" s="16">
        <f>E246/C246*100</f>
        <v>66.43786006152645</v>
      </c>
      <c r="G246" s="43"/>
    </row>
    <row r="247" spans="1:7" ht="82.5" customHeight="1" x14ac:dyDescent="0.25">
      <c r="A247" s="11"/>
      <c r="B247" s="4" t="s">
        <v>129</v>
      </c>
      <c r="C247" s="30">
        <f>C249+C250</f>
        <v>64533767.079999998</v>
      </c>
      <c r="D247" s="30">
        <f>D249+D250</f>
        <v>16805340.190000001</v>
      </c>
      <c r="E247" s="30">
        <f>E249+E250</f>
        <v>16805340.190000001</v>
      </c>
      <c r="F247" s="16">
        <f>E247/C247*100</f>
        <v>26.041157909109931</v>
      </c>
      <c r="G247" s="43" t="s">
        <v>80</v>
      </c>
    </row>
    <row r="248" spans="1:7" ht="20.65" customHeight="1" x14ac:dyDescent="0.25">
      <c r="A248" s="11"/>
      <c r="B248" s="4" t="s">
        <v>8</v>
      </c>
      <c r="C248" s="30"/>
      <c r="D248" s="30"/>
      <c r="E248" s="30"/>
      <c r="F248" s="16"/>
      <c r="G248" s="43"/>
    </row>
    <row r="249" spans="1:7" ht="20.65" customHeight="1" x14ac:dyDescent="0.25">
      <c r="A249" s="11"/>
      <c r="B249" s="4" t="s">
        <v>9</v>
      </c>
      <c r="C249" s="30">
        <v>61122900</v>
      </c>
      <c r="D249" s="30">
        <v>13635398.41</v>
      </c>
      <c r="E249" s="30">
        <v>13635398.41</v>
      </c>
      <c r="F249" s="16">
        <f>E249/C249*100</f>
        <v>22.308166677300978</v>
      </c>
      <c r="G249" s="43"/>
    </row>
    <row r="250" spans="1:7" ht="20.65" customHeight="1" x14ac:dyDescent="0.25">
      <c r="A250" s="11"/>
      <c r="B250" s="4" t="s">
        <v>132</v>
      </c>
      <c r="C250" s="30">
        <f>308701.52+3102165.56</f>
        <v>3410867.08</v>
      </c>
      <c r="D250" s="30">
        <f>3101076.13+68865.65</f>
        <v>3169941.78</v>
      </c>
      <c r="E250" s="30">
        <v>3169941.78</v>
      </c>
      <c r="F250" s="16">
        <f>E250/C250*100</f>
        <v>92.936538001944058</v>
      </c>
      <c r="G250" s="43"/>
    </row>
    <row r="251" spans="1:7" ht="88.5" customHeight="1" x14ac:dyDescent="0.25">
      <c r="A251" s="11"/>
      <c r="B251" s="4" t="s">
        <v>130</v>
      </c>
      <c r="C251" s="30">
        <f>C253+C254</f>
        <v>46318000</v>
      </c>
      <c r="D251" s="30">
        <f>D253+D254</f>
        <v>7076365.8700000001</v>
      </c>
      <c r="E251" s="30">
        <f>E253+E254</f>
        <v>7076365.8700000001</v>
      </c>
      <c r="F251" s="16">
        <f>E251/C251*100</f>
        <v>15.277788052161148</v>
      </c>
      <c r="G251" s="43" t="s">
        <v>80</v>
      </c>
    </row>
    <row r="252" spans="1:7" ht="20.65" customHeight="1" x14ac:dyDescent="0.25">
      <c r="A252" s="11"/>
      <c r="B252" s="4" t="s">
        <v>8</v>
      </c>
      <c r="C252" s="30"/>
      <c r="D252" s="30"/>
      <c r="E252" s="30"/>
      <c r="F252" s="16"/>
      <c r="G252" s="43"/>
    </row>
    <row r="253" spans="1:7" ht="20.65" customHeight="1" x14ac:dyDescent="0.25">
      <c r="A253" s="11"/>
      <c r="B253" s="4" t="s">
        <v>15</v>
      </c>
      <c r="C253" s="30">
        <v>15751700</v>
      </c>
      <c r="D253" s="30"/>
      <c r="E253" s="30"/>
      <c r="F253" s="16">
        <f>E253/C253*100</f>
        <v>0</v>
      </c>
      <c r="G253" s="43"/>
    </row>
    <row r="254" spans="1:7" ht="20.65" customHeight="1" x14ac:dyDescent="0.25">
      <c r="A254" s="11"/>
      <c r="B254" s="4" t="s">
        <v>133</v>
      </c>
      <c r="C254" s="30">
        <v>30566300</v>
      </c>
      <c r="D254" s="30">
        <v>7076365.8700000001</v>
      </c>
      <c r="E254" s="30">
        <v>7076365.8700000001</v>
      </c>
      <c r="F254" s="16">
        <f>E254/C254*100</f>
        <v>23.150874885085862</v>
      </c>
      <c r="G254" s="43"/>
    </row>
    <row r="255" spans="1:7" ht="153.75" customHeight="1" x14ac:dyDescent="0.25">
      <c r="A255" s="11"/>
      <c r="B255" s="4" t="s">
        <v>131</v>
      </c>
      <c r="C255" s="30">
        <f>C258</f>
        <v>3795125.28</v>
      </c>
      <c r="D255" s="30">
        <f>D258</f>
        <v>0</v>
      </c>
      <c r="E255" s="30">
        <f>E258</f>
        <v>0</v>
      </c>
      <c r="F255" s="16">
        <f>E255/C255*100</f>
        <v>0</v>
      </c>
      <c r="G255" s="43" t="s">
        <v>135</v>
      </c>
    </row>
    <row r="256" spans="1:7" ht="20.65" customHeight="1" x14ac:dyDescent="0.25">
      <c r="A256" s="11"/>
      <c r="B256" s="4" t="s">
        <v>8</v>
      </c>
      <c r="C256" s="30"/>
      <c r="D256" s="30"/>
      <c r="E256" s="30"/>
      <c r="F256" s="16"/>
      <c r="G256" s="43"/>
    </row>
    <row r="257" spans="1:8" ht="20.65" customHeight="1" x14ac:dyDescent="0.25">
      <c r="A257" s="11"/>
      <c r="B257" s="4" t="s">
        <v>9</v>
      </c>
      <c r="C257" s="30"/>
      <c r="D257" s="30"/>
      <c r="E257" s="30"/>
      <c r="F257" s="16">
        <v>0</v>
      </c>
      <c r="G257" s="43"/>
    </row>
    <row r="258" spans="1:8" ht="20.65" customHeight="1" x14ac:dyDescent="0.25">
      <c r="A258" s="11"/>
      <c r="B258" s="4" t="s">
        <v>12</v>
      </c>
      <c r="C258" s="30">
        <v>3795125.28</v>
      </c>
      <c r="D258" s="30"/>
      <c r="E258" s="30"/>
      <c r="F258" s="16">
        <f>E258/C258*100</f>
        <v>0</v>
      </c>
      <c r="G258" s="43"/>
    </row>
    <row r="259" spans="1:8" ht="72.75" customHeight="1" x14ac:dyDescent="0.25">
      <c r="A259" s="11"/>
      <c r="B259" s="41" t="s">
        <v>115</v>
      </c>
      <c r="C259" s="30">
        <f>C261</f>
        <v>11739850</v>
      </c>
      <c r="D259" s="30">
        <f>D261</f>
        <v>0</v>
      </c>
      <c r="E259" s="30">
        <f>E261</f>
        <v>0</v>
      </c>
      <c r="F259" s="16">
        <f>E259/C259*100</f>
        <v>0</v>
      </c>
      <c r="G259" s="43" t="s">
        <v>82</v>
      </c>
    </row>
    <row r="260" spans="1:8" ht="20.65" customHeight="1" x14ac:dyDescent="0.25">
      <c r="A260" s="11"/>
      <c r="B260" s="53" t="s">
        <v>8</v>
      </c>
      <c r="C260" s="30"/>
      <c r="D260" s="30"/>
      <c r="E260" s="30"/>
      <c r="F260" s="16"/>
      <c r="G260" s="43"/>
    </row>
    <row r="261" spans="1:8" ht="20.65" customHeight="1" x14ac:dyDescent="0.25">
      <c r="A261" s="11"/>
      <c r="B261" s="54" t="s">
        <v>12</v>
      </c>
      <c r="C261" s="30">
        <v>11739850</v>
      </c>
      <c r="D261" s="30"/>
      <c r="E261" s="30"/>
      <c r="F261" s="16">
        <f>E261/C261*100</f>
        <v>0</v>
      </c>
      <c r="G261" s="43"/>
    </row>
    <row r="262" spans="1:8" ht="18" customHeight="1" x14ac:dyDescent="0.25">
      <c r="A262" s="9" t="s">
        <v>26</v>
      </c>
      <c r="B262" s="22" t="s">
        <v>41</v>
      </c>
      <c r="C262" s="29">
        <f>C263+C267+C271+C275+C279</f>
        <v>11399100</v>
      </c>
      <c r="D262" s="29">
        <f>D263+D267+D271+D275+D279</f>
        <v>9334500</v>
      </c>
      <c r="E262" s="29">
        <f>E263+E267+E271+E275+E279</f>
        <v>9334500</v>
      </c>
      <c r="F262" s="2">
        <f>E262/C262*100</f>
        <v>81.888043792931015</v>
      </c>
      <c r="G262" s="44"/>
    </row>
    <row r="263" spans="1:8" ht="88.9" customHeight="1" x14ac:dyDescent="0.25">
      <c r="A263" s="11"/>
      <c r="B263" s="4" t="s">
        <v>54</v>
      </c>
      <c r="C263" s="30">
        <f>C265+C266</f>
        <v>63000</v>
      </c>
      <c r="D263" s="30">
        <f>D265+D266</f>
        <v>63000</v>
      </c>
      <c r="E263" s="30">
        <f>E265+E266</f>
        <v>63000</v>
      </c>
      <c r="F263" s="16">
        <f>E263/C263*100</f>
        <v>100</v>
      </c>
      <c r="G263" s="43" t="s">
        <v>83</v>
      </c>
      <c r="H263" s="25"/>
    </row>
    <row r="264" spans="1:8" ht="15.75" x14ac:dyDescent="0.25">
      <c r="A264" s="11"/>
      <c r="B264" s="4" t="s">
        <v>8</v>
      </c>
      <c r="C264" s="30"/>
      <c r="D264" s="30"/>
      <c r="E264" s="30"/>
      <c r="F264" s="16"/>
      <c r="G264" s="43"/>
    </row>
    <row r="265" spans="1:8" ht="15.75" x14ac:dyDescent="0.25">
      <c r="A265" s="11"/>
      <c r="B265" s="4" t="s">
        <v>15</v>
      </c>
      <c r="C265" s="30"/>
      <c r="D265" s="30"/>
      <c r="E265" s="30"/>
      <c r="F265" s="16"/>
      <c r="G265" s="43"/>
    </row>
    <row r="266" spans="1:8" ht="19.149999999999999" customHeight="1" x14ac:dyDescent="0.25">
      <c r="A266" s="11"/>
      <c r="B266" s="4" t="s">
        <v>25</v>
      </c>
      <c r="C266" s="30">
        <v>63000</v>
      </c>
      <c r="D266" s="30">
        <v>63000</v>
      </c>
      <c r="E266" s="30">
        <v>63000</v>
      </c>
      <c r="F266" s="16">
        <f>E266/C266*100</f>
        <v>100</v>
      </c>
      <c r="G266" s="43"/>
    </row>
    <row r="267" spans="1:8" ht="79.150000000000006" customHeight="1" x14ac:dyDescent="0.25">
      <c r="A267" s="11"/>
      <c r="B267" s="4" t="s">
        <v>112</v>
      </c>
      <c r="C267" s="30">
        <f>SUM(C269+C270)</f>
        <v>5000000</v>
      </c>
      <c r="D267" s="30">
        <f>SUM(D269+D270)</f>
        <v>5000000</v>
      </c>
      <c r="E267" s="30">
        <f>SUM(E269+E270)</f>
        <v>5000000</v>
      </c>
      <c r="F267" s="16">
        <f>E267/C267*100</f>
        <v>100</v>
      </c>
      <c r="G267" s="43" t="s">
        <v>83</v>
      </c>
      <c r="H267" s="25"/>
    </row>
    <row r="268" spans="1:8" ht="15.75" x14ac:dyDescent="0.25">
      <c r="A268" s="11"/>
      <c r="B268" s="4" t="s">
        <v>8</v>
      </c>
      <c r="C268" s="30"/>
      <c r="D268" s="30"/>
      <c r="E268" s="30"/>
      <c r="F268" s="16"/>
      <c r="G268" s="43"/>
    </row>
    <row r="269" spans="1:8" ht="15.75" x14ac:dyDescent="0.25">
      <c r="A269" s="11"/>
      <c r="B269" s="4" t="s">
        <v>15</v>
      </c>
      <c r="C269" s="30">
        <v>5000000</v>
      </c>
      <c r="D269" s="30">
        <v>5000000</v>
      </c>
      <c r="E269" s="30">
        <v>5000000</v>
      </c>
      <c r="F269" s="16">
        <f>E269/C269*100</f>
        <v>100</v>
      </c>
      <c r="G269" s="43"/>
    </row>
    <row r="270" spans="1:8" ht="22.9" customHeight="1" x14ac:dyDescent="0.25">
      <c r="A270" s="11"/>
      <c r="B270" s="4" t="s">
        <v>51</v>
      </c>
      <c r="C270" s="30"/>
      <c r="D270" s="30"/>
      <c r="E270" s="30"/>
      <c r="F270" s="16"/>
      <c r="G270" s="43"/>
    </row>
    <row r="271" spans="1:8" ht="66.75" customHeight="1" x14ac:dyDescent="0.25">
      <c r="A271" s="11"/>
      <c r="B271" s="54" t="s">
        <v>134</v>
      </c>
      <c r="C271" s="30">
        <f>C274</f>
        <v>1975000</v>
      </c>
      <c r="D271" s="30">
        <f>D274</f>
        <v>0</v>
      </c>
      <c r="E271" s="30">
        <f>E274</f>
        <v>0</v>
      </c>
      <c r="F271" s="16">
        <f>E271/C271*100</f>
        <v>0</v>
      </c>
      <c r="G271" s="43" t="s">
        <v>80</v>
      </c>
    </row>
    <row r="272" spans="1:8" ht="22.9" customHeight="1" x14ac:dyDescent="0.25">
      <c r="A272" s="11"/>
      <c r="B272" s="54" t="s">
        <v>8</v>
      </c>
      <c r="C272" s="30"/>
      <c r="D272" s="30"/>
      <c r="E272" s="30"/>
      <c r="F272" s="16"/>
      <c r="G272" s="43"/>
    </row>
    <row r="273" spans="1:7" ht="22.9" customHeight="1" x14ac:dyDescent="0.25">
      <c r="A273" s="11"/>
      <c r="B273" s="54" t="s">
        <v>15</v>
      </c>
      <c r="C273" s="30"/>
      <c r="D273" s="30"/>
      <c r="E273" s="30"/>
      <c r="F273" s="16"/>
      <c r="G273" s="43"/>
    </row>
    <row r="274" spans="1:7" ht="22.9" customHeight="1" x14ac:dyDescent="0.25">
      <c r="A274" s="11"/>
      <c r="B274" s="54" t="s">
        <v>12</v>
      </c>
      <c r="C274" s="30">
        <v>1975000</v>
      </c>
      <c r="D274" s="30"/>
      <c r="E274" s="30"/>
      <c r="F274" s="16">
        <f>E274/C274*100</f>
        <v>0</v>
      </c>
      <c r="G274" s="43"/>
    </row>
    <row r="275" spans="1:7" ht="102.75" customHeight="1" x14ac:dyDescent="0.25">
      <c r="A275" s="11"/>
      <c r="B275" s="4" t="s">
        <v>136</v>
      </c>
      <c r="C275" s="30">
        <f>C278</f>
        <v>4271500</v>
      </c>
      <c r="D275" s="30">
        <f>D278</f>
        <v>4271500</v>
      </c>
      <c r="E275" s="30">
        <f>E278</f>
        <v>4271500</v>
      </c>
      <c r="F275" s="16">
        <f>E275/C275*100</f>
        <v>100</v>
      </c>
      <c r="G275" s="43" t="s">
        <v>83</v>
      </c>
    </row>
    <row r="276" spans="1:7" ht="22.9" customHeight="1" x14ac:dyDescent="0.25">
      <c r="A276" s="11"/>
      <c r="B276" s="4" t="s">
        <v>8</v>
      </c>
      <c r="C276" s="30"/>
      <c r="D276" s="30"/>
      <c r="E276" s="30"/>
      <c r="F276" s="16"/>
      <c r="G276" s="43"/>
    </row>
    <row r="277" spans="1:7" ht="22.9" customHeight="1" x14ac:dyDescent="0.25">
      <c r="A277" s="11"/>
      <c r="B277" s="4" t="s">
        <v>15</v>
      </c>
      <c r="C277" s="30"/>
      <c r="D277" s="30"/>
      <c r="E277" s="30"/>
      <c r="F277" s="16"/>
      <c r="G277" s="43"/>
    </row>
    <row r="278" spans="1:7" ht="22.9" customHeight="1" x14ac:dyDescent="0.25">
      <c r="A278" s="11"/>
      <c r="B278" s="54" t="s">
        <v>137</v>
      </c>
      <c r="C278" s="30">
        <v>4271500</v>
      </c>
      <c r="D278" s="30">
        <v>4271500</v>
      </c>
      <c r="E278" s="30">
        <v>4271500</v>
      </c>
      <c r="F278" s="16">
        <f>E278/C278*100</f>
        <v>100</v>
      </c>
      <c r="G278" s="43"/>
    </row>
    <row r="279" spans="1:7" ht="63" customHeight="1" x14ac:dyDescent="0.25">
      <c r="A279" s="11"/>
      <c r="B279" s="41" t="s">
        <v>115</v>
      </c>
      <c r="C279" s="30">
        <f>C281</f>
        <v>89600</v>
      </c>
      <c r="D279" s="30">
        <f>D281</f>
        <v>0</v>
      </c>
      <c r="E279" s="30">
        <f>E281</f>
        <v>0</v>
      </c>
      <c r="F279" s="16">
        <f>E279/C279*100</f>
        <v>0</v>
      </c>
      <c r="G279" s="43" t="s">
        <v>83</v>
      </c>
    </row>
    <row r="280" spans="1:7" ht="22.9" customHeight="1" x14ac:dyDescent="0.25">
      <c r="A280" s="11"/>
      <c r="B280" s="53" t="s">
        <v>8</v>
      </c>
      <c r="C280" s="30"/>
      <c r="D280" s="30"/>
      <c r="E280" s="30"/>
      <c r="F280" s="16"/>
      <c r="G280" s="43"/>
    </row>
    <row r="281" spans="1:7" ht="22.9" customHeight="1" x14ac:dyDescent="0.25">
      <c r="A281" s="11"/>
      <c r="B281" s="54" t="s">
        <v>12</v>
      </c>
      <c r="C281" s="30">
        <v>89600</v>
      </c>
      <c r="D281" s="30"/>
      <c r="E281" s="30"/>
      <c r="F281" s="16">
        <f>E281/C281*100</f>
        <v>0</v>
      </c>
      <c r="G281" s="43"/>
    </row>
    <row r="282" spans="1:7" ht="18" customHeight="1" x14ac:dyDescent="0.25">
      <c r="A282" s="9" t="s">
        <v>43</v>
      </c>
      <c r="B282" s="20" t="s">
        <v>27</v>
      </c>
      <c r="C282" s="37">
        <f>C283+C287+C291+C295+C299+C303+C307+C311+C315+C319+C323</f>
        <v>259139509.32999998</v>
      </c>
      <c r="D282" s="37">
        <f>D283+D287+D291+D295+D299+D303+D307+D311+D315+D319+D323</f>
        <v>61615841.549999997</v>
      </c>
      <c r="E282" s="37">
        <f>E283+E287+E291+E295+E299+E303+E307+E311+E315+E319+E323</f>
        <v>59742629.549999997</v>
      </c>
      <c r="F282" s="2">
        <f>E282/C282*100</f>
        <v>23.054234263414088</v>
      </c>
      <c r="G282" s="44"/>
    </row>
    <row r="283" spans="1:7" ht="216" customHeight="1" x14ac:dyDescent="0.25">
      <c r="A283" s="9"/>
      <c r="B283" s="18" t="s">
        <v>28</v>
      </c>
      <c r="C283" s="30">
        <f>C285+C286</f>
        <v>2540000</v>
      </c>
      <c r="D283" s="30">
        <f>D285+D286</f>
        <v>457123.8</v>
      </c>
      <c r="E283" s="30">
        <f>E285+E286</f>
        <v>457123.8</v>
      </c>
      <c r="F283" s="16">
        <f>E283/C283*100</f>
        <v>17.997</v>
      </c>
      <c r="G283" s="43" t="s">
        <v>82</v>
      </c>
    </row>
    <row r="284" spans="1:7" ht="15.75" x14ac:dyDescent="0.25">
      <c r="A284" s="11"/>
      <c r="B284" s="4" t="s">
        <v>8</v>
      </c>
      <c r="C284" s="30"/>
      <c r="D284" s="30"/>
      <c r="E284" s="30"/>
      <c r="F284" s="16"/>
      <c r="G284" s="43"/>
    </row>
    <row r="285" spans="1:7" ht="15.75" x14ac:dyDescent="0.25">
      <c r="A285" s="11"/>
      <c r="B285" s="4" t="s">
        <v>9</v>
      </c>
      <c r="C285" s="30"/>
      <c r="D285" s="30"/>
      <c r="E285" s="30"/>
      <c r="F285" s="16"/>
      <c r="G285" s="43"/>
    </row>
    <row r="286" spans="1:7" ht="21" customHeight="1" x14ac:dyDescent="0.25">
      <c r="A286" s="11"/>
      <c r="B286" s="4" t="s">
        <v>51</v>
      </c>
      <c r="C286" s="30">
        <v>2540000</v>
      </c>
      <c r="D286" s="30">
        <v>457123.8</v>
      </c>
      <c r="E286" s="30">
        <v>457123.8</v>
      </c>
      <c r="F286" s="16">
        <f>E286/C286*100</f>
        <v>17.997</v>
      </c>
      <c r="G286" s="43"/>
    </row>
    <row r="287" spans="1:7" ht="81" customHeight="1" x14ac:dyDescent="0.25">
      <c r="A287" s="11"/>
      <c r="B287" s="7" t="s">
        <v>50</v>
      </c>
      <c r="C287" s="35">
        <f>C289+C290</f>
        <v>47528777.329999998</v>
      </c>
      <c r="D287" s="35">
        <f>D289+D290</f>
        <v>47528777.329999998</v>
      </c>
      <c r="E287" s="35">
        <f>E289+E290</f>
        <v>47528777.329999998</v>
      </c>
      <c r="F287" s="16">
        <f>E287/C287*100</f>
        <v>100</v>
      </c>
      <c r="G287" s="43" t="s">
        <v>79</v>
      </c>
    </row>
    <row r="288" spans="1:7" ht="15.75" x14ac:dyDescent="0.25">
      <c r="A288" s="11"/>
      <c r="B288" s="4" t="s">
        <v>8</v>
      </c>
      <c r="C288" s="30"/>
      <c r="D288" s="30"/>
      <c r="E288" s="30"/>
      <c r="F288" s="16"/>
      <c r="G288" s="43"/>
    </row>
    <row r="289" spans="1:7" ht="19.5" customHeight="1" x14ac:dyDescent="0.25">
      <c r="A289" s="11"/>
      <c r="B289" s="4" t="s">
        <v>69</v>
      </c>
      <c r="C289" s="30">
        <v>33884511.32</v>
      </c>
      <c r="D289" s="30">
        <v>33884511.32</v>
      </c>
      <c r="E289" s="30">
        <v>33884511.32</v>
      </c>
      <c r="F289" s="16">
        <f>E289/C289*100</f>
        <v>100</v>
      </c>
      <c r="G289" s="43"/>
    </row>
    <row r="290" spans="1:7" ht="21" customHeight="1" x14ac:dyDescent="0.25">
      <c r="A290" s="11"/>
      <c r="B290" s="4" t="s">
        <v>12</v>
      </c>
      <c r="C290" s="30">
        <v>13644266.01</v>
      </c>
      <c r="D290" s="30">
        <v>13644266.01</v>
      </c>
      <c r="E290" s="30">
        <v>13644266.01</v>
      </c>
      <c r="F290" s="16">
        <f>E290/C290*100</f>
        <v>100</v>
      </c>
      <c r="G290" s="43"/>
    </row>
    <row r="291" spans="1:7" ht="261.75" customHeight="1" x14ac:dyDescent="0.25">
      <c r="A291" s="11"/>
      <c r="B291" s="7" t="s">
        <v>52</v>
      </c>
      <c r="C291" s="35">
        <f>C293+C294</f>
        <v>1176300</v>
      </c>
      <c r="D291" s="35">
        <f>D293+D294</f>
        <v>383554</v>
      </c>
      <c r="E291" s="35">
        <f>E293+E294</f>
        <v>348145</v>
      </c>
      <c r="F291" s="16">
        <f>E291/C291*100</f>
        <v>29.596616509393865</v>
      </c>
      <c r="G291" s="43" t="s">
        <v>82</v>
      </c>
    </row>
    <row r="292" spans="1:7" ht="15.75" x14ac:dyDescent="0.25">
      <c r="A292" s="11"/>
      <c r="B292" s="4" t="s">
        <v>8</v>
      </c>
      <c r="C292" s="30"/>
      <c r="D292" s="30"/>
      <c r="E292" s="30"/>
      <c r="F292" s="16"/>
      <c r="G292" s="43"/>
    </row>
    <row r="293" spans="1:7" ht="15.75" x14ac:dyDescent="0.25">
      <c r="A293" s="11"/>
      <c r="B293" s="4" t="s">
        <v>9</v>
      </c>
      <c r="C293" s="30"/>
      <c r="D293" s="30"/>
      <c r="E293" s="30"/>
      <c r="F293" s="16"/>
      <c r="G293" s="43"/>
    </row>
    <row r="294" spans="1:7" ht="19.5" customHeight="1" x14ac:dyDescent="0.25">
      <c r="A294" s="11"/>
      <c r="B294" s="4" t="s">
        <v>51</v>
      </c>
      <c r="C294" s="30">
        <v>1176300</v>
      </c>
      <c r="D294" s="30">
        <v>383554</v>
      </c>
      <c r="E294" s="30">
        <v>348145</v>
      </c>
      <c r="F294" s="16">
        <f>E294/C294*100</f>
        <v>29.596616509393865</v>
      </c>
      <c r="G294" s="43"/>
    </row>
    <row r="295" spans="1:7" ht="101.65" customHeight="1" x14ac:dyDescent="0.25">
      <c r="A295" s="11"/>
      <c r="B295" s="7" t="s">
        <v>29</v>
      </c>
      <c r="C295" s="35">
        <f>C297+C298</f>
        <v>2475000</v>
      </c>
      <c r="D295" s="35">
        <f>D297+D298</f>
        <v>694718</v>
      </c>
      <c r="E295" s="35">
        <f>E297+E298</f>
        <v>694718</v>
      </c>
      <c r="F295" s="16">
        <f>E295/C295*100</f>
        <v>28.069414141414139</v>
      </c>
      <c r="G295" s="43" t="s">
        <v>77</v>
      </c>
    </row>
    <row r="296" spans="1:7" ht="15.75" x14ac:dyDescent="0.25">
      <c r="A296" s="11"/>
      <c r="B296" s="4" t="s">
        <v>8</v>
      </c>
      <c r="C296" s="30"/>
      <c r="D296" s="30"/>
      <c r="E296" s="30"/>
      <c r="F296" s="16"/>
      <c r="G296" s="43"/>
    </row>
    <row r="297" spans="1:7" ht="15.75" x14ac:dyDescent="0.25">
      <c r="A297" s="11"/>
      <c r="B297" s="4" t="s">
        <v>9</v>
      </c>
      <c r="C297" s="30"/>
      <c r="D297" s="30"/>
      <c r="E297" s="30"/>
      <c r="F297" s="16"/>
      <c r="G297" s="43"/>
    </row>
    <row r="298" spans="1:7" ht="22.15" customHeight="1" x14ac:dyDescent="0.25">
      <c r="A298" s="11"/>
      <c r="B298" s="4" t="s">
        <v>51</v>
      </c>
      <c r="C298" s="30">
        <v>2475000</v>
      </c>
      <c r="D298" s="30">
        <v>694718</v>
      </c>
      <c r="E298" s="30">
        <v>694718</v>
      </c>
      <c r="F298" s="16">
        <f>E298/C298*100</f>
        <v>28.069414141414139</v>
      </c>
      <c r="G298" s="43"/>
    </row>
    <row r="299" spans="1:7" ht="220.15" customHeight="1" x14ac:dyDescent="0.25">
      <c r="A299" s="11"/>
      <c r="B299" s="7" t="s">
        <v>46</v>
      </c>
      <c r="C299" s="35">
        <f>C301+C302</f>
        <v>70900</v>
      </c>
      <c r="D299" s="35">
        <f>D301+D302</f>
        <v>19584</v>
      </c>
      <c r="E299" s="35">
        <f>E301+E302</f>
        <v>19584</v>
      </c>
      <c r="F299" s="16">
        <f>E299/C299*100</f>
        <v>27.622002820874471</v>
      </c>
      <c r="G299" s="43" t="s">
        <v>83</v>
      </c>
    </row>
    <row r="300" spans="1:7" ht="15.75" x14ac:dyDescent="0.25">
      <c r="A300" s="11"/>
      <c r="B300" s="4" t="s">
        <v>8</v>
      </c>
      <c r="C300" s="30"/>
      <c r="D300" s="30"/>
      <c r="E300" s="30"/>
      <c r="F300" s="16"/>
      <c r="G300" s="43"/>
    </row>
    <row r="301" spans="1:7" ht="15.75" x14ac:dyDescent="0.25">
      <c r="A301" s="11"/>
      <c r="B301" s="4" t="s">
        <v>9</v>
      </c>
      <c r="C301" s="30"/>
      <c r="D301" s="30"/>
      <c r="E301" s="30"/>
      <c r="F301" s="16"/>
      <c r="G301" s="43"/>
    </row>
    <row r="302" spans="1:7" ht="19.899999999999999" customHeight="1" x14ac:dyDescent="0.25">
      <c r="A302" s="11"/>
      <c r="B302" s="4" t="s">
        <v>51</v>
      </c>
      <c r="C302" s="30">
        <v>70900</v>
      </c>
      <c r="D302" s="30">
        <v>19584</v>
      </c>
      <c r="E302" s="30">
        <v>19584</v>
      </c>
      <c r="F302" s="16">
        <f>E302/C302*100</f>
        <v>27.622002820874471</v>
      </c>
      <c r="G302" s="43"/>
    </row>
    <row r="303" spans="1:7" ht="136.5" customHeight="1" x14ac:dyDescent="0.25">
      <c r="A303" s="9"/>
      <c r="B303" s="18" t="s">
        <v>30</v>
      </c>
      <c r="C303" s="30">
        <f>C305+C306</f>
        <v>18664200</v>
      </c>
      <c r="D303" s="30">
        <f>D305+D306</f>
        <v>2852770.25</v>
      </c>
      <c r="E303" s="30">
        <f>E305+E306</f>
        <v>2852770.25</v>
      </c>
      <c r="F303" s="16">
        <f>E303/C303*100</f>
        <v>15.284717534102722</v>
      </c>
      <c r="G303" s="43" t="s">
        <v>82</v>
      </c>
    </row>
    <row r="304" spans="1:7" ht="15.75" x14ac:dyDescent="0.25">
      <c r="A304" s="11"/>
      <c r="B304" s="4" t="s">
        <v>8</v>
      </c>
      <c r="C304" s="30"/>
      <c r="D304" s="30"/>
      <c r="E304" s="30"/>
      <c r="F304" s="16"/>
      <c r="G304" s="43"/>
    </row>
    <row r="305" spans="1:7" ht="15.75" x14ac:dyDescent="0.25">
      <c r="A305" s="11"/>
      <c r="B305" s="4" t="s">
        <v>9</v>
      </c>
      <c r="C305" s="30"/>
      <c r="D305" s="30"/>
      <c r="E305" s="30"/>
      <c r="F305" s="16"/>
      <c r="G305" s="43"/>
    </row>
    <row r="306" spans="1:7" ht="22.15" customHeight="1" x14ac:dyDescent="0.25">
      <c r="A306" s="11"/>
      <c r="B306" s="4" t="s">
        <v>12</v>
      </c>
      <c r="C306" s="30">
        <v>18664200</v>
      </c>
      <c r="D306" s="30">
        <v>2852770.25</v>
      </c>
      <c r="E306" s="30">
        <v>2852770.25</v>
      </c>
      <c r="F306" s="16">
        <f>E306/C306*100</f>
        <v>15.284717534102722</v>
      </c>
      <c r="G306" s="43"/>
    </row>
    <row r="307" spans="1:7" ht="129.6" customHeight="1" x14ac:dyDescent="0.25">
      <c r="A307" s="11"/>
      <c r="B307" s="7" t="s">
        <v>31</v>
      </c>
      <c r="C307" s="35">
        <f>C309+C310</f>
        <v>183374532</v>
      </c>
      <c r="D307" s="35">
        <f>D309+D310</f>
        <v>9553467</v>
      </c>
      <c r="E307" s="35">
        <f>E309+E310</f>
        <v>7715664</v>
      </c>
      <c r="F307" s="16">
        <f>E307/C307*100</f>
        <v>4.207598468472165</v>
      </c>
      <c r="G307" s="43" t="s">
        <v>80</v>
      </c>
    </row>
    <row r="308" spans="1:7" ht="22.15" customHeight="1" x14ac:dyDescent="0.25">
      <c r="A308" s="11"/>
      <c r="B308" s="4" t="s">
        <v>8</v>
      </c>
      <c r="C308" s="30"/>
      <c r="D308" s="30"/>
      <c r="E308" s="30"/>
      <c r="F308" s="16"/>
      <c r="G308" s="43"/>
    </row>
    <row r="309" spans="1:7" ht="22.15" customHeight="1" x14ac:dyDescent="0.25">
      <c r="A309" s="11"/>
      <c r="B309" s="4" t="s">
        <v>114</v>
      </c>
      <c r="C309" s="30">
        <v>150294078</v>
      </c>
      <c r="D309" s="30"/>
      <c r="E309" s="30"/>
      <c r="F309" s="16"/>
      <c r="G309" s="43"/>
    </row>
    <row r="310" spans="1:7" ht="22.15" customHeight="1" x14ac:dyDescent="0.25">
      <c r="A310" s="11"/>
      <c r="B310" s="4" t="s">
        <v>12</v>
      </c>
      <c r="C310" s="30">
        <v>33080454</v>
      </c>
      <c r="D310" s="30">
        <v>9553467</v>
      </c>
      <c r="E310" s="30">
        <v>7715664</v>
      </c>
      <c r="F310" s="16">
        <f>E310/C310*100</f>
        <v>23.323936243438499</v>
      </c>
      <c r="G310" s="43"/>
    </row>
    <row r="311" spans="1:7" ht="72" customHeight="1" x14ac:dyDescent="0.25">
      <c r="A311" s="9"/>
      <c r="B311" s="18" t="s">
        <v>32</v>
      </c>
      <c r="C311" s="30">
        <f>C313+C314</f>
        <v>339200</v>
      </c>
      <c r="D311" s="30">
        <f>D313+D314</f>
        <v>100179.17</v>
      </c>
      <c r="E311" s="30">
        <f>E313+E314</f>
        <v>100179.17</v>
      </c>
      <c r="F311" s="16">
        <f>E311/C311*100</f>
        <v>29.533953419811322</v>
      </c>
      <c r="G311" s="43" t="s">
        <v>84</v>
      </c>
    </row>
    <row r="312" spans="1:7" ht="15.75" x14ac:dyDescent="0.25">
      <c r="A312" s="11"/>
      <c r="B312" s="4" t="s">
        <v>8</v>
      </c>
      <c r="C312" s="30"/>
      <c r="D312" s="30"/>
      <c r="E312" s="30"/>
      <c r="F312" s="16"/>
      <c r="G312" s="43"/>
    </row>
    <row r="313" spans="1:7" ht="15.75" x14ac:dyDescent="0.25">
      <c r="A313" s="11"/>
      <c r="B313" s="4" t="s">
        <v>9</v>
      </c>
      <c r="C313" s="30"/>
      <c r="D313" s="30"/>
      <c r="E313" s="30"/>
      <c r="F313" s="16"/>
      <c r="G313" s="43"/>
    </row>
    <row r="314" spans="1:7" ht="22.15" customHeight="1" x14ac:dyDescent="0.25">
      <c r="A314" s="11"/>
      <c r="B314" s="4" t="s">
        <v>10</v>
      </c>
      <c r="C314" s="30">
        <v>339200</v>
      </c>
      <c r="D314" s="30">
        <v>100179.17</v>
      </c>
      <c r="E314" s="30">
        <v>100179.17</v>
      </c>
      <c r="F314" s="16">
        <f>E314/C314*100</f>
        <v>29.533953419811322</v>
      </c>
      <c r="G314" s="43"/>
    </row>
    <row r="315" spans="1:7" ht="126" x14ac:dyDescent="0.25">
      <c r="A315" s="11"/>
      <c r="B315" s="18" t="s">
        <v>89</v>
      </c>
      <c r="C315" s="30">
        <f>C317+C318</f>
        <v>222100</v>
      </c>
      <c r="D315" s="30">
        <f>D317+D318</f>
        <v>25668</v>
      </c>
      <c r="E315" s="30">
        <f>E317+E318</f>
        <v>25668</v>
      </c>
      <c r="F315" s="16">
        <f>E315/C315*100</f>
        <v>11.556956325979288</v>
      </c>
      <c r="G315" s="43" t="s">
        <v>82</v>
      </c>
    </row>
    <row r="316" spans="1:7" ht="22.15" customHeight="1" x14ac:dyDescent="0.25">
      <c r="A316" s="11"/>
      <c r="B316" s="4" t="s">
        <v>8</v>
      </c>
      <c r="C316" s="30"/>
      <c r="D316" s="30"/>
      <c r="E316" s="30"/>
      <c r="F316" s="16"/>
      <c r="G316" s="43"/>
    </row>
    <row r="317" spans="1:7" ht="22.15" customHeight="1" x14ac:dyDescent="0.25">
      <c r="A317" s="11"/>
      <c r="B317" s="4" t="s">
        <v>9</v>
      </c>
      <c r="C317" s="30"/>
      <c r="D317" s="30"/>
      <c r="E317" s="30"/>
      <c r="F317" s="16"/>
      <c r="G317" s="43"/>
    </row>
    <row r="318" spans="1:7" ht="22.15" customHeight="1" x14ac:dyDescent="0.25">
      <c r="A318" s="11"/>
      <c r="B318" s="4" t="s">
        <v>12</v>
      </c>
      <c r="C318" s="30">
        <v>222100</v>
      </c>
      <c r="D318" s="30">
        <v>25668</v>
      </c>
      <c r="E318" s="30">
        <v>25668</v>
      </c>
      <c r="F318" s="16">
        <f>E318/C318*100</f>
        <v>11.556956325979288</v>
      </c>
      <c r="G318" s="43"/>
    </row>
    <row r="319" spans="1:7" ht="85.9" customHeight="1" x14ac:dyDescent="0.25">
      <c r="A319" s="11"/>
      <c r="B319" s="18" t="s">
        <v>90</v>
      </c>
      <c r="C319" s="30">
        <f>C321+C322</f>
        <v>348900</v>
      </c>
      <c r="D319" s="30">
        <f>D321+D322</f>
        <v>0</v>
      </c>
      <c r="E319" s="30">
        <f>E321+E322</f>
        <v>0</v>
      </c>
      <c r="F319" s="16">
        <f>E319/C319*100</f>
        <v>0</v>
      </c>
      <c r="G319" s="43" t="s">
        <v>82</v>
      </c>
    </row>
    <row r="320" spans="1:7" ht="22.15" customHeight="1" x14ac:dyDescent="0.25">
      <c r="A320" s="11"/>
      <c r="B320" s="4" t="s">
        <v>8</v>
      </c>
      <c r="C320" s="30"/>
      <c r="D320" s="30"/>
      <c r="E320" s="30"/>
      <c r="F320" s="16"/>
      <c r="G320" s="43"/>
    </row>
    <row r="321" spans="1:7" ht="22.15" customHeight="1" x14ac:dyDescent="0.25">
      <c r="A321" s="11"/>
      <c r="B321" s="4" t="s">
        <v>9</v>
      </c>
      <c r="C321" s="30"/>
      <c r="D321" s="30"/>
      <c r="E321" s="30"/>
      <c r="F321" s="16"/>
      <c r="G321" s="43"/>
    </row>
    <row r="322" spans="1:7" ht="22.15" customHeight="1" x14ac:dyDescent="0.25">
      <c r="A322" s="11"/>
      <c r="B322" s="4" t="s">
        <v>12</v>
      </c>
      <c r="C322" s="30">
        <v>348900</v>
      </c>
      <c r="D322" s="30"/>
      <c r="E322" s="30"/>
      <c r="F322" s="16">
        <f>E322/C322*100</f>
        <v>0</v>
      </c>
      <c r="G322" s="43"/>
    </row>
    <row r="323" spans="1:7" ht="78.75" x14ac:dyDescent="0.25">
      <c r="A323" s="11"/>
      <c r="B323" s="7" t="s">
        <v>113</v>
      </c>
      <c r="C323" s="35">
        <f>C325+C326</f>
        <v>2399600</v>
      </c>
      <c r="D323" s="35">
        <f>D325+D326</f>
        <v>0</v>
      </c>
      <c r="E323" s="35">
        <f>E325+E326</f>
        <v>0</v>
      </c>
      <c r="F323" s="16">
        <f>E323/C323*100</f>
        <v>0</v>
      </c>
      <c r="G323" s="43" t="s">
        <v>79</v>
      </c>
    </row>
    <row r="324" spans="1:7" ht="22.15" customHeight="1" x14ac:dyDescent="0.25">
      <c r="A324" s="11"/>
      <c r="B324" s="4" t="s">
        <v>8</v>
      </c>
      <c r="C324" s="30"/>
      <c r="D324" s="30"/>
      <c r="E324" s="30"/>
      <c r="F324" s="16"/>
      <c r="G324" s="43"/>
    </row>
    <row r="325" spans="1:7" ht="22.15" customHeight="1" x14ac:dyDescent="0.25">
      <c r="A325" s="11"/>
      <c r="B325" s="4" t="s">
        <v>69</v>
      </c>
      <c r="C325" s="30">
        <v>2399600</v>
      </c>
      <c r="D325" s="30"/>
      <c r="E325" s="30"/>
      <c r="F325" s="16">
        <f>E325/C325*100</f>
        <v>0</v>
      </c>
      <c r="G325" s="43"/>
    </row>
    <row r="326" spans="1:7" ht="22.15" customHeight="1" x14ac:dyDescent="0.25">
      <c r="A326" s="11"/>
      <c r="B326" s="4" t="s">
        <v>12</v>
      </c>
      <c r="C326" s="30"/>
      <c r="D326" s="30"/>
      <c r="E326" s="30"/>
      <c r="F326" s="16"/>
      <c r="G326" s="43"/>
    </row>
    <row r="327" spans="1:7" ht="16.899999999999999" customHeight="1" x14ac:dyDescent="0.25">
      <c r="A327" s="9" t="s">
        <v>44</v>
      </c>
      <c r="B327" s="22" t="s">
        <v>40</v>
      </c>
      <c r="C327" s="29">
        <f>C328+C332</f>
        <v>14538175</v>
      </c>
      <c r="D327" s="29">
        <f>D328+D332</f>
        <v>3228755.36</v>
      </c>
      <c r="E327" s="29">
        <f>E328+E332</f>
        <v>3228755.36</v>
      </c>
      <c r="F327" s="29">
        <f>F328+F332</f>
        <v>22.346531474557178</v>
      </c>
      <c r="G327" s="44"/>
    </row>
    <row r="328" spans="1:7" ht="78.75" x14ac:dyDescent="0.25">
      <c r="A328" s="11"/>
      <c r="B328" s="4" t="s">
        <v>91</v>
      </c>
      <c r="C328" s="30">
        <f>C330+C331</f>
        <v>14448575</v>
      </c>
      <c r="D328" s="30">
        <f>D330+D331</f>
        <v>3228755.36</v>
      </c>
      <c r="E328" s="30">
        <f>E330+E331</f>
        <v>3228755.36</v>
      </c>
      <c r="F328" s="16">
        <f>E328/C328*100</f>
        <v>22.346531474557178</v>
      </c>
      <c r="G328" s="43" t="s">
        <v>85</v>
      </c>
    </row>
    <row r="329" spans="1:7" ht="15.75" x14ac:dyDescent="0.25">
      <c r="A329" s="11"/>
      <c r="B329" s="6" t="s">
        <v>8</v>
      </c>
      <c r="C329" s="30"/>
      <c r="D329" s="29"/>
      <c r="E329" s="29"/>
      <c r="F329" s="16"/>
      <c r="G329" s="43"/>
    </row>
    <row r="330" spans="1:7" ht="16.899999999999999" customHeight="1" x14ac:dyDescent="0.25">
      <c r="A330" s="11"/>
      <c r="B330" s="6" t="s">
        <v>9</v>
      </c>
      <c r="C330" s="30"/>
      <c r="D330" s="29"/>
      <c r="E330" s="29"/>
      <c r="F330" s="16"/>
      <c r="G330" s="43"/>
    </row>
    <row r="331" spans="1:7" ht="17.649999999999999" customHeight="1" x14ac:dyDescent="0.25">
      <c r="A331" s="11"/>
      <c r="B331" s="6" t="s">
        <v>12</v>
      </c>
      <c r="C331" s="30">
        <v>14448575</v>
      </c>
      <c r="D331" s="30">
        <v>3228755.36</v>
      </c>
      <c r="E331" s="30">
        <v>3228755.36</v>
      </c>
      <c r="F331" s="16">
        <f>E331/C331*100</f>
        <v>22.346531474557178</v>
      </c>
      <c r="G331" s="43"/>
    </row>
    <row r="332" spans="1:7" ht="60.75" customHeight="1" x14ac:dyDescent="0.25">
      <c r="A332" s="11"/>
      <c r="B332" s="41" t="s">
        <v>115</v>
      </c>
      <c r="C332" s="30">
        <f>C334</f>
        <v>89600</v>
      </c>
      <c r="D332" s="30">
        <f>D334</f>
        <v>0</v>
      </c>
      <c r="E332" s="30">
        <f>E334</f>
        <v>0</v>
      </c>
      <c r="F332" s="16">
        <f>E332/C332*100</f>
        <v>0</v>
      </c>
      <c r="G332" s="43" t="s">
        <v>85</v>
      </c>
    </row>
    <row r="333" spans="1:7" ht="17.649999999999999" customHeight="1" x14ac:dyDescent="0.25">
      <c r="A333" s="11"/>
      <c r="B333" s="53" t="s">
        <v>8</v>
      </c>
      <c r="C333" s="30"/>
      <c r="D333" s="30"/>
      <c r="E333" s="30"/>
      <c r="F333" s="16"/>
      <c r="G333" s="43"/>
    </row>
    <row r="334" spans="1:7" ht="30.75" customHeight="1" x14ac:dyDescent="0.25">
      <c r="A334" s="11"/>
      <c r="B334" s="54" t="s">
        <v>12</v>
      </c>
      <c r="C334" s="30">
        <v>89600</v>
      </c>
      <c r="D334" s="30"/>
      <c r="E334" s="30"/>
      <c r="F334" s="16">
        <f>E334/C334*100</f>
        <v>0</v>
      </c>
      <c r="G334" s="43"/>
    </row>
    <row r="335" spans="1:7" ht="21" customHeight="1" x14ac:dyDescent="0.25">
      <c r="A335" s="11"/>
      <c r="B335" s="8" t="s">
        <v>33</v>
      </c>
      <c r="C335" s="38">
        <f>C8+C36+C44+C115+C168+C177+C262+C282+C327</f>
        <v>10101736066.549999</v>
      </c>
      <c r="D335" s="38">
        <f>D8+D36+D44+D115+D168+D177+D262+D282+D327</f>
        <v>3111991124.3199992</v>
      </c>
      <c r="E335" s="38">
        <f>E8+E36+E44+E115+E168+E177+E262+E282+E327</f>
        <v>3109722669.7199998</v>
      </c>
      <c r="F335" s="42">
        <f>E335/C335*100</f>
        <v>30.784041963017252</v>
      </c>
      <c r="G335" s="44"/>
    </row>
    <row r="336" spans="1:7" ht="15.75" x14ac:dyDescent="0.25">
      <c r="A336" s="11"/>
      <c r="B336" s="6" t="s">
        <v>8</v>
      </c>
      <c r="C336" s="34"/>
      <c r="D336" s="34"/>
      <c r="E336" s="34"/>
      <c r="F336" s="42"/>
      <c r="G336" s="39"/>
    </row>
    <row r="337" spans="1:7" ht="18.600000000000001" customHeight="1" x14ac:dyDescent="0.25">
      <c r="A337" s="11"/>
      <c r="B337" s="22" t="s">
        <v>9</v>
      </c>
      <c r="C337" s="40">
        <f>C11+C15+C19+C27+C31+C39+C47+C71+C84+C105+C109+C113+C122+C139+C143+C147+C171+C180+C184+C188+C192+C196+C200+C204+C208+C212+C216+C220+C224+C229+C245+C249+C253+C265+C269+C285+C289+C293+C297+C301+C305+C313+C317+C321+C325+C330</f>
        <v>2408403031.8600001</v>
      </c>
      <c r="D337" s="40">
        <f>D11+D15+D19+D27+D31+D39+D47+D71+D84+D105+D109+D113+D122+D139+D143+D147+D171+D180+D184+D188+D192+D196+D200+D204+D208+D212+D216+D220+D224+D229+D245+D249+D253+D265+D269+D285+D289+D293+D297+D301+D305+D313+D317+D321+D325+D330</f>
        <v>527720146.91000003</v>
      </c>
      <c r="E337" s="40">
        <f>E11+E15+E19+E27+E31+E39+E47+E71+E84+E105+E109+E113+E122+E139+E143+E147+E171+E180+E184+E188+E192+E196+E200+E204+E208+E212+E216+E220+E224+E229+E245+E249+E253+E265+E269+E285+E289+E293+E297+E301+E305+E313+E317+E321+E325+E330</f>
        <v>527720146.91000003</v>
      </c>
      <c r="F337" s="2">
        <f>E337/C337*100</f>
        <v>21.911621100329036</v>
      </c>
      <c r="G337" s="40"/>
    </row>
    <row r="338" spans="1:7" ht="15.75" x14ac:dyDescent="0.25">
      <c r="A338" s="17"/>
      <c r="B338" s="22" t="s">
        <v>10</v>
      </c>
      <c r="C338" s="40">
        <f>C12+C16+C20+C23+C24+C28+C32+C35+C40+C43+C48+C51+C72+C85+C106+C110+C114+C119+C123+C140+C144+C148+C152+C156+C157+C164+C167+C172+C176+C181+C185+C189+C193+C197+C201+C205+C209+C213+C217+C221+C225+C226+C230+C234+C238+C242+C246+C250+C254+C258+C261+C266+C270+C274+C278+C281+C286+C290+C294+C298+C302+C306+C309+C310+C314+C318+C322+C326+C331+C334</f>
        <v>7693333034.6900005</v>
      </c>
      <c r="D338" s="40">
        <f>D12+D16+D20+D23+D24+D28+D32+D35+D40+D43+D48+D51+D72+D85+D106+D110+D114+D119+D123+D140+D144+D148+D152+D156+D157+D164+D167+D172+D176+D181+D185+D189+D193+D197+D201+D205+D209+D213+D217+D221+D225+D226+D230+D234+D238+D242+D246+D250+D254+D258+D261+D266+D270+D274+D278+D281+D286+D290+D294+D298+D302+D306+D309+D310+D314+D318+D322+D326+D331+D334</f>
        <v>2584270977.4100003</v>
      </c>
      <c r="E338" s="40">
        <f>E12+E16+E20+E23+E24+E28+E32+E35+E40+E43+E48+E51+E72+E85+E106+E110+E114+E119+E123+E140+E144+E148+E152+E156+E157+E164+E167+E172+E176+E181+E185+E189+E193+E197+E201+E205+E209+E213+E217+E221+E225+E226+E230+E234+E238+E242+E246+E250+E254+E258+E261+E266+E270+E274+E278+E281+E286+E290+E294+E298+E302+E306+E309+E310+E314+E318+E322+E326+E331+E334</f>
        <v>2582002522.8099999</v>
      </c>
      <c r="F338" s="2">
        <f>E338/C338*100</f>
        <v>33.56155922494834</v>
      </c>
      <c r="G338" s="40"/>
    </row>
    <row r="339" spans="1:7" x14ac:dyDescent="0.25">
      <c r="C339" s="19"/>
      <c r="D339" s="19"/>
      <c r="E339" s="19"/>
      <c r="F339" s="3"/>
      <c r="G339" s="3"/>
    </row>
    <row r="340" spans="1:7" x14ac:dyDescent="0.25">
      <c r="C340" s="19"/>
    </row>
    <row r="341" spans="1:7" x14ac:dyDescent="0.25">
      <c r="C341" s="19"/>
    </row>
    <row r="342" spans="1:7" ht="18.75" x14ac:dyDescent="0.3">
      <c r="A342" s="55" t="s">
        <v>141</v>
      </c>
      <c r="B342" s="55"/>
      <c r="C342" s="47"/>
      <c r="D342" s="46"/>
      <c r="E342" s="46"/>
      <c r="F342" s="46"/>
      <c r="G342" s="46" t="s">
        <v>140</v>
      </c>
    </row>
    <row r="343" spans="1:7" x14ac:dyDescent="0.25">
      <c r="C343" s="19"/>
    </row>
  </sheetData>
  <mergeCells count="9"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1.1811023622047245" right="0.39370078740157483" top="0.39370078740157483" bottom="0.3937007874015748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01.06.2022 </vt:lpstr>
      <vt:lpstr>'на 01.06.2022 '!Заголовки_для_печати</vt:lpstr>
      <vt:lpstr>'на 01.06.2022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2022-04-04T12:40:44Z</cp:lastPrinted>
  <dcterms:created xsi:type="dcterms:W3CDTF">2012-11-06T14:01:18Z</dcterms:created>
  <dcterms:modified xsi:type="dcterms:W3CDTF">2022-06-02T11:28:22Z</dcterms:modified>
</cp:coreProperties>
</file>