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01.08.2022" sheetId="6" r:id="rId1"/>
  </sheets>
  <definedNames>
    <definedName name="_xlnm._FilterDatabase" localSheetId="0" hidden="1">'на 01.08.2022'!$C$1:$C$358</definedName>
    <definedName name="_xlnm.Print_Titles" localSheetId="0">'на 01.08.2022'!$5:$7</definedName>
    <definedName name="_xlnm.Print_Area" localSheetId="0">'на 01.08.2022'!$A$1:$G$362</definedName>
  </definedNames>
  <calcPr calcId="145621"/>
</workbook>
</file>

<file path=xl/calcChain.xml><?xml version="1.0" encoding="utf-8"?>
<calcChain xmlns="http://schemas.openxmlformats.org/spreadsheetml/2006/main">
  <c r="C9" i="6" l="1"/>
  <c r="D9" i="6"/>
  <c r="D8" i="6" s="1"/>
  <c r="E9" i="6"/>
  <c r="F9" i="6" s="1"/>
  <c r="H10" i="6"/>
  <c r="H11" i="6"/>
  <c r="F12" i="6"/>
  <c r="H12" i="6"/>
  <c r="C13" i="6"/>
  <c r="D13" i="6"/>
  <c r="H13" i="6" s="1"/>
  <c r="E13" i="6"/>
  <c r="F13" i="6"/>
  <c r="H14" i="6"/>
  <c r="H15" i="6"/>
  <c r="F16" i="6"/>
  <c r="H16" i="6"/>
  <c r="C17" i="6"/>
  <c r="D17" i="6"/>
  <c r="E17" i="6"/>
  <c r="F17" i="6" s="1"/>
  <c r="H18" i="6"/>
  <c r="H19" i="6"/>
  <c r="F20" i="6"/>
  <c r="H20" i="6"/>
  <c r="D21" i="6"/>
  <c r="H21" i="6" s="1"/>
  <c r="E21" i="6"/>
  <c r="H22" i="6"/>
  <c r="F23" i="6"/>
  <c r="H23" i="6"/>
  <c r="C24" i="6"/>
  <c r="C21" i="6" s="1"/>
  <c r="F21" i="6" s="1"/>
  <c r="F24" i="6"/>
  <c r="H24" i="6"/>
  <c r="C25" i="6"/>
  <c r="D25" i="6"/>
  <c r="E25" i="6"/>
  <c r="F25" i="6" s="1"/>
  <c r="H26" i="6"/>
  <c r="F27" i="6"/>
  <c r="H27" i="6"/>
  <c r="H28" i="6"/>
  <c r="D29" i="6"/>
  <c r="H29" i="6" s="1"/>
  <c r="E29" i="6"/>
  <c r="H30" i="6"/>
  <c r="C31" i="6"/>
  <c r="C29" i="6" s="1"/>
  <c r="F29" i="6" s="1"/>
  <c r="F31" i="6"/>
  <c r="H31" i="6"/>
  <c r="C32" i="6"/>
  <c r="H32" i="6"/>
  <c r="C33" i="6"/>
  <c r="D33" i="6"/>
  <c r="E33" i="6"/>
  <c r="F33" i="6" s="1"/>
  <c r="H34" i="6"/>
  <c r="F35" i="6"/>
  <c r="H35" i="6"/>
  <c r="C36" i="6"/>
  <c r="D36" i="6"/>
  <c r="E36" i="6"/>
  <c r="F36" i="6" s="1"/>
  <c r="F38" i="6"/>
  <c r="D39" i="6"/>
  <c r="C40" i="6"/>
  <c r="C39" i="6" s="1"/>
  <c r="D40" i="6"/>
  <c r="E40" i="6"/>
  <c r="F40" i="6" s="1"/>
  <c r="H40" i="6"/>
  <c r="H41" i="6"/>
  <c r="F42" i="6"/>
  <c r="H42" i="6"/>
  <c r="H43" i="6"/>
  <c r="C44" i="6"/>
  <c r="D44" i="6"/>
  <c r="H44" i="6" s="1"/>
  <c r="E44" i="6"/>
  <c r="F44" i="6"/>
  <c r="H45" i="6"/>
  <c r="F46" i="6"/>
  <c r="H46" i="6"/>
  <c r="C48" i="6"/>
  <c r="D48" i="6"/>
  <c r="E48" i="6"/>
  <c r="H49" i="6"/>
  <c r="H50" i="6"/>
  <c r="F51" i="6"/>
  <c r="H51" i="6"/>
  <c r="H53" i="6"/>
  <c r="H55" i="6"/>
  <c r="C56" i="6"/>
  <c r="D56" i="6"/>
  <c r="H56" i="6" s="1"/>
  <c r="E56" i="6"/>
  <c r="F56" i="6"/>
  <c r="H57" i="6"/>
  <c r="F58" i="6"/>
  <c r="H58" i="6"/>
  <c r="D59" i="6"/>
  <c r="H59" i="6" s="1"/>
  <c r="E59" i="6"/>
  <c r="H60" i="6"/>
  <c r="C61" i="6"/>
  <c r="C59" i="6" s="1"/>
  <c r="F59" i="6" s="1"/>
  <c r="D61" i="6"/>
  <c r="H61" i="6" s="1"/>
  <c r="E61" i="6"/>
  <c r="E54" i="6" s="1"/>
  <c r="F61" i="6"/>
  <c r="H62" i="6"/>
  <c r="C63" i="6"/>
  <c r="D63" i="6"/>
  <c r="H63" i="6" s="1"/>
  <c r="E63" i="6"/>
  <c r="F63" i="6"/>
  <c r="H64" i="6"/>
  <c r="F65" i="6"/>
  <c r="H65" i="6"/>
  <c r="C66" i="6"/>
  <c r="D66" i="6"/>
  <c r="H66" i="6" s="1"/>
  <c r="E66" i="6"/>
  <c r="F66" i="6"/>
  <c r="H67" i="6"/>
  <c r="F68" i="6"/>
  <c r="H68" i="6"/>
  <c r="C69" i="6"/>
  <c r="D69" i="6"/>
  <c r="H69" i="6" s="1"/>
  <c r="E69" i="6"/>
  <c r="F69" i="6"/>
  <c r="H70" i="6"/>
  <c r="F71" i="6"/>
  <c r="H71" i="6"/>
  <c r="D72" i="6"/>
  <c r="H73" i="6"/>
  <c r="C74" i="6"/>
  <c r="C72" i="6" s="1"/>
  <c r="D74" i="6"/>
  <c r="H74" i="6" s="1"/>
  <c r="E74" i="6"/>
  <c r="C75" i="6"/>
  <c r="D75" i="6"/>
  <c r="E75" i="6"/>
  <c r="H76" i="6"/>
  <c r="C77" i="6"/>
  <c r="D77" i="6"/>
  <c r="E77" i="6"/>
  <c r="H77" i="6"/>
  <c r="H78" i="6"/>
  <c r="F79" i="6"/>
  <c r="H79" i="6"/>
  <c r="F80" i="6"/>
  <c r="F75" i="6" s="1"/>
  <c r="H80" i="6"/>
  <c r="C81" i="6"/>
  <c r="D81" i="6"/>
  <c r="E81" i="6"/>
  <c r="H82" i="6"/>
  <c r="F83" i="6"/>
  <c r="F74" i="6" s="1"/>
  <c r="H83" i="6"/>
  <c r="F84" i="6"/>
  <c r="H84" i="6"/>
  <c r="C85" i="6"/>
  <c r="H86" i="6"/>
  <c r="C87" i="6"/>
  <c r="C352" i="6" s="1"/>
  <c r="D87" i="6"/>
  <c r="E87" i="6"/>
  <c r="C88" i="6"/>
  <c r="D88" i="6"/>
  <c r="E88" i="6"/>
  <c r="F88" i="6"/>
  <c r="H89" i="6"/>
  <c r="C90" i="6"/>
  <c r="D90" i="6"/>
  <c r="H90" i="6" s="1"/>
  <c r="E90" i="6"/>
  <c r="F90" i="6"/>
  <c r="H91" i="6"/>
  <c r="F92" i="6"/>
  <c r="H92" i="6"/>
  <c r="F93" i="6"/>
  <c r="H93" i="6"/>
  <c r="C94" i="6"/>
  <c r="D94" i="6"/>
  <c r="H94" i="6" s="1"/>
  <c r="E94" i="6"/>
  <c r="F94" i="6"/>
  <c r="H95" i="6"/>
  <c r="F96" i="6"/>
  <c r="H96" i="6"/>
  <c r="F97" i="6"/>
  <c r="H97" i="6"/>
  <c r="C98" i="6"/>
  <c r="D98" i="6"/>
  <c r="H98" i="6" s="1"/>
  <c r="E98" i="6"/>
  <c r="F98" i="6"/>
  <c r="H99" i="6"/>
  <c r="F100" i="6"/>
  <c r="H100" i="6"/>
  <c r="F101" i="6"/>
  <c r="H101" i="6"/>
  <c r="C102" i="6"/>
  <c r="D102" i="6"/>
  <c r="H102" i="6" s="1"/>
  <c r="E102" i="6"/>
  <c r="F102" i="6"/>
  <c r="H103" i="6"/>
  <c r="F104" i="6"/>
  <c r="H104" i="6"/>
  <c r="F105" i="6"/>
  <c r="H105" i="6"/>
  <c r="C106" i="6"/>
  <c r="D106" i="6"/>
  <c r="H106" i="6" s="1"/>
  <c r="E106" i="6"/>
  <c r="F106" i="6"/>
  <c r="H107" i="6"/>
  <c r="H108" i="6"/>
  <c r="F109" i="6"/>
  <c r="H109" i="6"/>
  <c r="C110" i="6"/>
  <c r="D110" i="6"/>
  <c r="E110" i="6"/>
  <c r="H110" i="6"/>
  <c r="H111" i="6"/>
  <c r="H112" i="6"/>
  <c r="F113" i="6"/>
  <c r="H113" i="6"/>
  <c r="C114" i="6"/>
  <c r="D114" i="6"/>
  <c r="H114" i="6" s="1"/>
  <c r="E114" i="6"/>
  <c r="F114" i="6"/>
  <c r="H115" i="6"/>
  <c r="H116" i="6"/>
  <c r="F117" i="6"/>
  <c r="H117" i="6"/>
  <c r="C118" i="6"/>
  <c r="D118" i="6"/>
  <c r="E118" i="6"/>
  <c r="H118" i="6"/>
  <c r="H119" i="6"/>
  <c r="H120" i="6"/>
  <c r="F121" i="6"/>
  <c r="H121" i="6"/>
  <c r="C123" i="6"/>
  <c r="D123" i="6"/>
  <c r="E123" i="6"/>
  <c r="H123" i="6"/>
  <c r="H124" i="6"/>
  <c r="H125" i="6"/>
  <c r="F126" i="6"/>
  <c r="H126" i="6"/>
  <c r="H128" i="6"/>
  <c r="C129" i="6"/>
  <c r="D129" i="6"/>
  <c r="H129" i="6" s="1"/>
  <c r="E129" i="6"/>
  <c r="F129" i="6"/>
  <c r="C130" i="6"/>
  <c r="D130" i="6"/>
  <c r="E130" i="6"/>
  <c r="H130" i="6"/>
  <c r="H131" i="6"/>
  <c r="C132" i="6"/>
  <c r="D132" i="6"/>
  <c r="E132" i="6"/>
  <c r="F132" i="6" s="1"/>
  <c r="H132" i="6"/>
  <c r="H133" i="6"/>
  <c r="F134" i="6"/>
  <c r="H134" i="6"/>
  <c r="F135" i="6"/>
  <c r="H135" i="6"/>
  <c r="C136" i="6"/>
  <c r="D136" i="6"/>
  <c r="E136" i="6"/>
  <c r="F136" i="6" s="1"/>
  <c r="H137" i="6"/>
  <c r="F138" i="6"/>
  <c r="H138" i="6"/>
  <c r="F139" i="6"/>
  <c r="H139" i="6"/>
  <c r="C140" i="6"/>
  <c r="D140" i="6"/>
  <c r="E140" i="6"/>
  <c r="H140" i="6"/>
  <c r="H141" i="6"/>
  <c r="F142" i="6"/>
  <c r="H142" i="6"/>
  <c r="F143" i="6"/>
  <c r="H143" i="6"/>
  <c r="C144" i="6"/>
  <c r="D144" i="6"/>
  <c r="E144" i="6"/>
  <c r="H144" i="6"/>
  <c r="H145" i="6"/>
  <c r="H146" i="6"/>
  <c r="F147" i="6"/>
  <c r="H147" i="6"/>
  <c r="C148" i="6"/>
  <c r="D148" i="6"/>
  <c r="H148" i="6" s="1"/>
  <c r="E148" i="6"/>
  <c r="F148" i="6"/>
  <c r="H149" i="6"/>
  <c r="F150" i="6"/>
  <c r="H150" i="6"/>
  <c r="F151" i="6"/>
  <c r="H151" i="6"/>
  <c r="C152" i="6"/>
  <c r="D152" i="6"/>
  <c r="H152" i="6" s="1"/>
  <c r="E152" i="6"/>
  <c r="F152" i="6"/>
  <c r="H153" i="6"/>
  <c r="H154" i="6"/>
  <c r="F155" i="6"/>
  <c r="H155" i="6"/>
  <c r="C156" i="6"/>
  <c r="D156" i="6"/>
  <c r="E156" i="6"/>
  <c r="F156" i="6" s="1"/>
  <c r="H156" i="6"/>
  <c r="H157" i="6"/>
  <c r="H158" i="6"/>
  <c r="F159" i="6"/>
  <c r="H159" i="6"/>
  <c r="C160" i="6"/>
  <c r="D160" i="6"/>
  <c r="H160" i="6" s="1"/>
  <c r="E160" i="6"/>
  <c r="F160" i="6"/>
  <c r="H161" i="6"/>
  <c r="H162" i="6"/>
  <c r="F163" i="6"/>
  <c r="H163" i="6"/>
  <c r="C164" i="6"/>
  <c r="D164" i="6"/>
  <c r="E164" i="6"/>
  <c r="F164" i="6" s="1"/>
  <c r="H164" i="6"/>
  <c r="H165" i="6"/>
  <c r="F166" i="6"/>
  <c r="H166" i="6"/>
  <c r="F167" i="6"/>
  <c r="H167" i="6"/>
  <c r="C168" i="6"/>
  <c r="D168" i="6"/>
  <c r="E168" i="6"/>
  <c r="F168" i="6" s="1"/>
  <c r="H169" i="6"/>
  <c r="H170" i="6"/>
  <c r="F171" i="6"/>
  <c r="H171" i="6"/>
  <c r="C172" i="6"/>
  <c r="D172" i="6"/>
  <c r="H172" i="6" s="1"/>
  <c r="E172" i="6"/>
  <c r="F172" i="6"/>
  <c r="H173" i="6"/>
  <c r="F174" i="6"/>
  <c r="H174" i="6"/>
  <c r="C175" i="6"/>
  <c r="D175" i="6"/>
  <c r="E175" i="6"/>
  <c r="F175" i="6"/>
  <c r="F178" i="6"/>
  <c r="C179" i="6"/>
  <c r="E179" i="6"/>
  <c r="F179" i="6" s="1"/>
  <c r="C180" i="6"/>
  <c r="D180" i="6"/>
  <c r="E180" i="6"/>
  <c r="F180" i="6"/>
  <c r="H181" i="6"/>
  <c r="F182" i="6"/>
  <c r="H182" i="6"/>
  <c r="F183" i="6"/>
  <c r="H183" i="6"/>
  <c r="C184" i="6"/>
  <c r="D184" i="6"/>
  <c r="H184" i="6" s="1"/>
  <c r="E184" i="6"/>
  <c r="F184" i="6"/>
  <c r="H185" i="6"/>
  <c r="H186" i="6"/>
  <c r="F187" i="6"/>
  <c r="H187" i="6"/>
  <c r="C189" i="6"/>
  <c r="D189" i="6"/>
  <c r="E189" i="6"/>
  <c r="F189" i="6"/>
  <c r="H190" i="6"/>
  <c r="H191" i="6"/>
  <c r="F192" i="6"/>
  <c r="H192" i="6"/>
  <c r="C193" i="6"/>
  <c r="D193" i="6"/>
  <c r="E193" i="6"/>
  <c r="F193" i="6" s="1"/>
  <c r="H193" i="6"/>
  <c r="H194" i="6"/>
  <c r="H195" i="6"/>
  <c r="F196" i="6"/>
  <c r="H196" i="6"/>
  <c r="C197" i="6"/>
  <c r="D197" i="6"/>
  <c r="H197" i="6" s="1"/>
  <c r="E197" i="6"/>
  <c r="F197" i="6"/>
  <c r="H198" i="6"/>
  <c r="H199" i="6"/>
  <c r="F200" i="6"/>
  <c r="H200" i="6"/>
  <c r="C201" i="6"/>
  <c r="D201" i="6"/>
  <c r="E201" i="6"/>
  <c r="F201" i="6" s="1"/>
  <c r="H201" i="6"/>
  <c r="H202" i="6"/>
  <c r="F203" i="6"/>
  <c r="H203" i="6"/>
  <c r="F204" i="6"/>
  <c r="H204" i="6"/>
  <c r="C205" i="6"/>
  <c r="D205" i="6"/>
  <c r="E205" i="6"/>
  <c r="F205" i="6" s="1"/>
  <c r="H206" i="6"/>
  <c r="F207" i="6"/>
  <c r="H207" i="6"/>
  <c r="H208" i="6"/>
  <c r="C209" i="6"/>
  <c r="D209" i="6"/>
  <c r="H209" i="6" s="1"/>
  <c r="E209" i="6"/>
  <c r="F209" i="6"/>
  <c r="H210" i="6"/>
  <c r="H211" i="6"/>
  <c r="F212" i="6"/>
  <c r="H212" i="6"/>
  <c r="C213" i="6"/>
  <c r="D213" i="6"/>
  <c r="E213" i="6"/>
  <c r="F213" i="6" s="1"/>
  <c r="H214" i="6"/>
  <c r="F215" i="6"/>
  <c r="H215" i="6"/>
  <c r="F216" i="6"/>
  <c r="H216" i="6"/>
  <c r="C217" i="6"/>
  <c r="D217" i="6"/>
  <c r="E217" i="6"/>
  <c r="H217" i="6"/>
  <c r="H218" i="6"/>
  <c r="H219" i="6"/>
  <c r="F220" i="6"/>
  <c r="H220" i="6"/>
  <c r="D221" i="6"/>
  <c r="H221" i="6" s="1"/>
  <c r="E221" i="6"/>
  <c r="H222" i="6"/>
  <c r="H223" i="6"/>
  <c r="C224" i="6"/>
  <c r="H224" i="6"/>
  <c r="D225" i="6"/>
  <c r="H225" i="6" s="1"/>
  <c r="E225" i="6"/>
  <c r="H226" i="6"/>
  <c r="H227" i="6"/>
  <c r="C228" i="6"/>
  <c r="H228" i="6"/>
  <c r="C229" i="6"/>
  <c r="D229" i="6"/>
  <c r="H229" i="6" s="1"/>
  <c r="E229" i="6"/>
  <c r="F229" i="6"/>
  <c r="H230" i="6"/>
  <c r="F231" i="6"/>
  <c r="H231" i="6"/>
  <c r="F232" i="6"/>
  <c r="H232" i="6"/>
  <c r="C233" i="6"/>
  <c r="D233" i="6"/>
  <c r="H233" i="6" s="1"/>
  <c r="E233" i="6"/>
  <c r="F233" i="6"/>
  <c r="H234" i="6"/>
  <c r="F235" i="6"/>
  <c r="H235" i="6"/>
  <c r="F236" i="6"/>
  <c r="H236" i="6"/>
  <c r="F237" i="6"/>
  <c r="H237" i="6"/>
  <c r="C238" i="6"/>
  <c r="D238" i="6"/>
  <c r="H238" i="6" s="1"/>
  <c r="E238" i="6"/>
  <c r="F238" i="6"/>
  <c r="H239" i="6"/>
  <c r="F240" i="6"/>
  <c r="H240" i="6"/>
  <c r="F241" i="6"/>
  <c r="H241" i="6"/>
  <c r="C242" i="6"/>
  <c r="D242" i="6"/>
  <c r="H242" i="6" s="1"/>
  <c r="E242" i="6"/>
  <c r="F242" i="6"/>
  <c r="H243" i="6"/>
  <c r="H244" i="6"/>
  <c r="F245" i="6"/>
  <c r="H245" i="6"/>
  <c r="C246" i="6"/>
  <c r="D246" i="6"/>
  <c r="E246" i="6"/>
  <c r="F246" i="6" s="1"/>
  <c r="H247" i="6"/>
  <c r="H248" i="6"/>
  <c r="F249" i="6"/>
  <c r="H249" i="6"/>
  <c r="C250" i="6"/>
  <c r="D250" i="6"/>
  <c r="H250" i="6" s="1"/>
  <c r="E250" i="6"/>
  <c r="F250" i="6"/>
  <c r="H251" i="6"/>
  <c r="H252" i="6"/>
  <c r="F253" i="6"/>
  <c r="H253" i="6"/>
  <c r="C254" i="6"/>
  <c r="D254" i="6"/>
  <c r="E254" i="6"/>
  <c r="F254" i="6" s="1"/>
  <c r="H255" i="6"/>
  <c r="F256" i="6"/>
  <c r="H256" i="6"/>
  <c r="F257" i="6"/>
  <c r="H257" i="6"/>
  <c r="C258" i="6"/>
  <c r="D258" i="6"/>
  <c r="E258" i="6"/>
  <c r="H258" i="6"/>
  <c r="H259" i="6"/>
  <c r="F260" i="6"/>
  <c r="H260" i="6"/>
  <c r="C261" i="6"/>
  <c r="F261" i="6" s="1"/>
  <c r="H261" i="6"/>
  <c r="D262" i="6"/>
  <c r="H262" i="6" s="1"/>
  <c r="E262" i="6"/>
  <c r="H263" i="6"/>
  <c r="F264" i="6"/>
  <c r="H264" i="6"/>
  <c r="C265" i="6"/>
  <c r="C262" i="6" s="1"/>
  <c r="F262" i="6" s="1"/>
  <c r="F265" i="6"/>
  <c r="H265" i="6"/>
  <c r="C266" i="6"/>
  <c r="D266" i="6"/>
  <c r="E266" i="6"/>
  <c r="F266" i="6" s="1"/>
  <c r="H266" i="6"/>
  <c r="H267" i="6"/>
  <c r="H268" i="6"/>
  <c r="F269" i="6"/>
  <c r="H269" i="6"/>
  <c r="C270" i="6"/>
  <c r="D270" i="6"/>
  <c r="H270" i="6" s="1"/>
  <c r="E270" i="6"/>
  <c r="F270" i="6"/>
  <c r="H271" i="6"/>
  <c r="F272" i="6"/>
  <c r="H272" i="6"/>
  <c r="D273" i="6"/>
  <c r="C274" i="6"/>
  <c r="D274" i="6"/>
  <c r="E274" i="6"/>
  <c r="H275" i="6"/>
  <c r="H276" i="6"/>
  <c r="F277" i="6"/>
  <c r="H277" i="6"/>
  <c r="C278" i="6"/>
  <c r="D278" i="6"/>
  <c r="H278" i="6" s="1"/>
  <c r="E278" i="6"/>
  <c r="F278" i="6"/>
  <c r="H279" i="6"/>
  <c r="F280" i="6"/>
  <c r="H280" i="6"/>
  <c r="H281" i="6"/>
  <c r="C282" i="6"/>
  <c r="D282" i="6"/>
  <c r="E282" i="6"/>
  <c r="F282" i="6" s="1"/>
  <c r="H283" i="6"/>
  <c r="H284" i="6"/>
  <c r="F285" i="6"/>
  <c r="H285" i="6"/>
  <c r="C286" i="6"/>
  <c r="D286" i="6"/>
  <c r="H286" i="6" s="1"/>
  <c r="E286" i="6"/>
  <c r="F286" i="6"/>
  <c r="H287" i="6"/>
  <c r="H288" i="6"/>
  <c r="F289" i="6"/>
  <c r="H289" i="6"/>
  <c r="C290" i="6"/>
  <c r="D290" i="6"/>
  <c r="E290" i="6"/>
  <c r="F290" i="6" s="1"/>
  <c r="H291" i="6"/>
  <c r="F292" i="6"/>
  <c r="H292" i="6"/>
  <c r="C293" i="6"/>
  <c r="D293" i="6"/>
  <c r="E293" i="6"/>
  <c r="F293" i="6" s="1"/>
  <c r="H293" i="6"/>
  <c r="H294" i="6"/>
  <c r="H295" i="6"/>
  <c r="F296" i="6"/>
  <c r="H296" i="6"/>
  <c r="C298" i="6"/>
  <c r="D298" i="6"/>
  <c r="E298" i="6"/>
  <c r="H298" i="6"/>
  <c r="H299" i="6"/>
  <c r="H300" i="6"/>
  <c r="F301" i="6"/>
  <c r="H301" i="6"/>
  <c r="C302" i="6"/>
  <c r="D302" i="6"/>
  <c r="H302" i="6" s="1"/>
  <c r="E302" i="6"/>
  <c r="F302" i="6"/>
  <c r="H303" i="6"/>
  <c r="F304" i="6"/>
  <c r="H304" i="6"/>
  <c r="F305" i="6"/>
  <c r="H305" i="6"/>
  <c r="C306" i="6"/>
  <c r="D306" i="6"/>
  <c r="H306" i="6" s="1"/>
  <c r="E306" i="6"/>
  <c r="F306" i="6"/>
  <c r="H307" i="6"/>
  <c r="H308" i="6"/>
  <c r="F309" i="6"/>
  <c r="H309" i="6"/>
  <c r="C310" i="6"/>
  <c r="D310" i="6"/>
  <c r="E310" i="6"/>
  <c r="H310" i="6"/>
  <c r="H311" i="6"/>
  <c r="H312" i="6"/>
  <c r="F313" i="6"/>
  <c r="H313" i="6"/>
  <c r="C314" i="6"/>
  <c r="D314" i="6"/>
  <c r="H314" i="6" s="1"/>
  <c r="E314" i="6"/>
  <c r="F314" i="6"/>
  <c r="H315" i="6"/>
  <c r="H316" i="6"/>
  <c r="F317" i="6"/>
  <c r="H317" i="6"/>
  <c r="C318" i="6"/>
  <c r="D318" i="6"/>
  <c r="E318" i="6"/>
  <c r="H318" i="6"/>
  <c r="H319" i="6"/>
  <c r="H320" i="6"/>
  <c r="F321" i="6"/>
  <c r="H321" i="6"/>
  <c r="C322" i="6"/>
  <c r="D322" i="6"/>
  <c r="H322" i="6" s="1"/>
  <c r="E322" i="6"/>
  <c r="F322" i="6"/>
  <c r="H323" i="6"/>
  <c r="F324" i="6"/>
  <c r="H324" i="6"/>
  <c r="F325" i="6"/>
  <c r="H325" i="6"/>
  <c r="C326" i="6"/>
  <c r="D326" i="6"/>
  <c r="H326" i="6" s="1"/>
  <c r="E326" i="6"/>
  <c r="F326" i="6"/>
  <c r="H327" i="6"/>
  <c r="H328" i="6"/>
  <c r="F329" i="6"/>
  <c r="H329" i="6"/>
  <c r="C330" i="6"/>
  <c r="D330" i="6"/>
  <c r="E330" i="6"/>
  <c r="F330" i="6" s="1"/>
  <c r="H330" i="6"/>
  <c r="H331" i="6"/>
  <c r="H332" i="6"/>
  <c r="F333" i="6"/>
  <c r="H333" i="6"/>
  <c r="C334" i="6"/>
  <c r="D334" i="6"/>
  <c r="H334" i="6" s="1"/>
  <c r="E334" i="6"/>
  <c r="F334" i="6"/>
  <c r="H335" i="6"/>
  <c r="H336" i="6"/>
  <c r="F337" i="6"/>
  <c r="H337" i="6"/>
  <c r="C338" i="6"/>
  <c r="D338" i="6"/>
  <c r="E338" i="6"/>
  <c r="F338" i="6" s="1"/>
  <c r="H338" i="6"/>
  <c r="H339" i="6"/>
  <c r="F340" i="6"/>
  <c r="H340" i="6"/>
  <c r="H341" i="6"/>
  <c r="C343" i="6"/>
  <c r="C342" i="6" s="1"/>
  <c r="D343" i="6"/>
  <c r="E343" i="6"/>
  <c r="H343" i="6"/>
  <c r="H344" i="6"/>
  <c r="H345" i="6"/>
  <c r="F346" i="6"/>
  <c r="H346" i="6"/>
  <c r="C347" i="6"/>
  <c r="D347" i="6"/>
  <c r="H347" i="6" s="1"/>
  <c r="E347" i="6"/>
  <c r="F347" i="6"/>
  <c r="H348" i="6"/>
  <c r="F349" i="6"/>
  <c r="H349" i="6"/>
  <c r="H351" i="6"/>
  <c r="D352" i="6"/>
  <c r="E353" i="6"/>
  <c r="F274" i="6" l="1"/>
  <c r="E273" i="6"/>
  <c r="F273" i="6" s="1"/>
  <c r="C127" i="6"/>
  <c r="C225" i="6"/>
  <c r="F225" i="6" s="1"/>
  <c r="F228" i="6"/>
  <c r="E188" i="6"/>
  <c r="F123" i="6"/>
  <c r="F318" i="6"/>
  <c r="F310" i="6"/>
  <c r="C273" i="6"/>
  <c r="D188" i="6"/>
  <c r="H189" i="6"/>
  <c r="D179" i="6"/>
  <c r="H179" i="6" s="1"/>
  <c r="H180" i="6"/>
  <c r="F144" i="6"/>
  <c r="E127" i="6"/>
  <c r="F127" i="6" s="1"/>
  <c r="F130" i="6"/>
  <c r="F81" i="6"/>
  <c r="H81" i="6"/>
  <c r="E47" i="6"/>
  <c r="H8" i="6"/>
  <c r="C221" i="6"/>
  <c r="F221" i="6" s="1"/>
  <c r="F224" i="6"/>
  <c r="C297" i="6"/>
  <c r="H88" i="6"/>
  <c r="D85" i="6"/>
  <c r="H85" i="6" s="1"/>
  <c r="F343" i="6"/>
  <c r="F342" i="6" s="1"/>
  <c r="E342" i="6"/>
  <c r="D342" i="6"/>
  <c r="H342" i="6" s="1"/>
  <c r="E297" i="6"/>
  <c r="F298" i="6"/>
  <c r="D297" i="6"/>
  <c r="H297" i="6" s="1"/>
  <c r="H290" i="6"/>
  <c r="H282" i="6"/>
  <c r="H274" i="6"/>
  <c r="F258" i="6"/>
  <c r="H254" i="6"/>
  <c r="H246" i="6"/>
  <c r="F217" i="6"/>
  <c r="H213" i="6"/>
  <c r="H205" i="6"/>
  <c r="H168" i="6"/>
  <c r="F140" i="6"/>
  <c r="H136" i="6"/>
  <c r="D127" i="6"/>
  <c r="C122" i="6"/>
  <c r="F118" i="6"/>
  <c r="F110" i="6"/>
  <c r="F87" i="6"/>
  <c r="E352" i="6"/>
  <c r="F352" i="6" s="1"/>
  <c r="E85" i="6"/>
  <c r="F85" i="6" s="1"/>
  <c r="H87" i="6"/>
  <c r="F77" i="6"/>
  <c r="E72" i="6"/>
  <c r="F72" i="6" s="1"/>
  <c r="H75" i="6"/>
  <c r="H72" i="6"/>
  <c r="E52" i="6"/>
  <c r="C8" i="6"/>
  <c r="D54" i="6"/>
  <c r="H48" i="6"/>
  <c r="H33" i="6"/>
  <c r="H25" i="6"/>
  <c r="H17" i="6"/>
  <c r="C54" i="6"/>
  <c r="F48" i="6"/>
  <c r="E39" i="6"/>
  <c r="F39" i="6" s="1"/>
  <c r="E8" i="6"/>
  <c r="H9" i="6"/>
  <c r="C52" i="6" l="1"/>
  <c r="C47" i="6" s="1"/>
  <c r="C353" i="6"/>
  <c r="F353" i="6" s="1"/>
  <c r="F54" i="6"/>
  <c r="F47" i="6"/>
  <c r="H188" i="6"/>
  <c r="H127" i="6"/>
  <c r="D122" i="6"/>
  <c r="F8" i="6"/>
  <c r="D52" i="6"/>
  <c r="H54" i="6"/>
  <c r="D353" i="6"/>
  <c r="H353" i="6" s="1"/>
  <c r="F52" i="6"/>
  <c r="F297" i="6"/>
  <c r="H352" i="6"/>
  <c r="H39" i="6"/>
  <c r="H273" i="6"/>
  <c r="E122" i="6"/>
  <c r="F122" i="6" s="1"/>
  <c r="C188" i="6"/>
  <c r="C350" i="6" s="1"/>
  <c r="E350" i="6" l="1"/>
  <c r="F350" i="6" s="1"/>
  <c r="H52" i="6"/>
  <c r="D47" i="6"/>
  <c r="H122" i="6"/>
  <c r="F188" i="6"/>
  <c r="H47" i="6" l="1"/>
  <c r="D350" i="6"/>
  <c r="H350" i="6" s="1"/>
</calcChain>
</file>

<file path=xl/sharedStrings.xml><?xml version="1.0" encoding="utf-8"?>
<sst xmlns="http://schemas.openxmlformats.org/spreadsheetml/2006/main" count="442" uniqueCount="152">
  <si>
    <t>ИТОГО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</si>
  <si>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</si>
  <si>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t>Иные межбюджетные трансферты на реализацию инновационных программ в сфере культуры и искусства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</si>
  <si>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</si>
  <si>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5.</t>
  </si>
  <si>
    <t>в том числе:</t>
  </si>
  <si>
    <t>4.</t>
  </si>
  <si>
    <t>Субсидии на погашение задолженности за потребленную организациями городского наземного электрического транспорта электрическую энергию</t>
  </si>
  <si>
    <t>3.</t>
  </si>
  <si>
    <t>2.</t>
  </si>
  <si>
    <t>Субсидии бюджетам городских округов на проведение комплексных кадастровых работ</t>
  </si>
  <si>
    <t>1.</t>
  </si>
  <si>
    <t>1</t>
  </si>
  <si>
    <t>№ п/п</t>
  </si>
  <si>
    <t>Н.Г. Куликова</t>
  </si>
  <si>
    <t>Начальник финансового управления администрации города Чебоксары</t>
  </si>
  <si>
    <t xml:space="preserve"> - республиканского бюджета</t>
  </si>
  <si>
    <t xml:space="preserve"> - федерального бюджета</t>
  </si>
  <si>
    <t>в том числе из:</t>
  </si>
  <si>
    <t xml:space="preserve"> - республиканского бюджета </t>
  </si>
  <si>
    <t>Управление физической культуры и спорта администрации г.Чебоксары</t>
  </si>
  <si>
    <t xml:space="preserve">Субсидии бюджетам городских округов на реализацию мероприятий в области информатизации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</si>
  <si>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</si>
  <si>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>ФИЗКУЛЬТУРА И СПОРТ</t>
  </si>
  <si>
    <t>9.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</si>
  <si>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</si>
  <si>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Управление ЖКХ, энергетики, транспорта и связи администрации г.Чебоксары</t>
  </si>
  <si>
    <t>Управление образования администрации г.Чебоксары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</si>
  <si>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</si>
  <si>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</si>
  <si>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 xml:space="preserve">Администрация г.Чебоксары 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</si>
  <si>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</si>
  <si>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r>
      <t xml:space="preserve"> - республиканский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</si>
  <si>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Управление архитектуры и градостроительства администрации г.Чебоксары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</si>
  <si>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</si>
  <si>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</si>
  <si>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</si>
  <si>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Управление культуры и развития туризма администрации г.Чебоксары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</si>
  <si>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</si>
  <si>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Администрации районов г.Чебоксары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</si>
  <si>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</si>
  <si>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</si>
  <si>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</si>
  <si>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</si>
  <si>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СОЦИАЛЬНАЯ ПОЛИТИКА</t>
  </si>
  <si>
    <t>8.</t>
  </si>
  <si>
    <r>
      <t xml:space="preserve"> - республиканский бюджета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</si>
  <si>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 - федерального бюджета 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</si>
  <si>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07.05.2012 № 597</t>
  </si>
  <si>
    <t>Субсидии на строительство многофункционального центра культуры и досуга в Заволжье г. Чебоксары</t>
  </si>
  <si>
    <t xml:space="preserve">Иные межбюджетные трансферты бюджетам городских округов на создание модельных муниципальных библиотек </t>
  </si>
  <si>
    <t>- республиканского бюджета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</si>
  <si>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</si>
  <si>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>КУЛЬТУРА, КИНЕМАТОГРАФИЯ</t>
  </si>
  <si>
    <t>7.</t>
  </si>
  <si>
    <t>Управление образования администрации г.Чебоксары,Управление культуры и развития туризма администрации г.Чебоксары</t>
  </si>
  <si>
    <t>Субсидии бюджетам городских округов на реализацию инициативных проектов</t>
  </si>
  <si>
    <r>
      <t xml:space="preserve"> - республиканского бюджета </t>
    </r>
    <r>
      <rPr>
        <b/>
        <sz val="12"/>
        <color rgb="FFFF0000"/>
        <rFont val="Times New Roman"/>
        <family val="1"/>
        <charset val="204"/>
      </rPr>
      <t/>
    </r>
  </si>
  <si>
    <t>Субсидии на строительство объекта "Дошколное образовательное учреждение на 240 мест мкр "Благовещенский" г. Чебоксары</t>
  </si>
  <si>
    <t xml:space="preserve"> - республиканского бюджет </t>
  </si>
  <si>
    <t>Субсидии на строительсво объекта "Дошкольное образовательное учреждение на 250 мест поз.27 в мкр. Университетский-2 (II очередь) в СЗР г.Чебоксары"</t>
  </si>
  <si>
    <t>Субсидии на строительство объекта "Детский сад на 110 мест в 14мкр.в НЮР г.Чебоксары"</t>
  </si>
  <si>
    <r>
      <t xml:space="preserve"> - республиканский бюджета</t>
    </r>
    <r>
      <rPr>
        <b/>
        <sz val="11"/>
        <rFont val="Times New Roman"/>
        <family val="1"/>
        <charset val="204"/>
      </rPr>
      <t xml:space="preserve"> </t>
    </r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</si>
  <si>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</si>
  <si>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Субсидии бюджетам городских округов на реализацию мероприятий в целых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</si>
  <si>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организаций дополнительного образования детей в рамках реализации Указа Президента РФ от 01.06.2012 № 761</t>
  </si>
  <si>
    <t xml:space="preserve"> - республиканского бюджета  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</si>
  <si>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</si>
  <si>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</si>
  <si>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</si>
  <si>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</si>
  <si>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</si>
  <si>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</si>
  <si>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</si>
  <si>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 xml:space="preserve">- республиканского бюджета 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</si>
  <si>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</si>
  <si>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</si>
  <si>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</si>
  <si>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</si>
  <si>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</si>
  <si>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</si>
  <si>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</si>
  <si>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ОБРАЗОВАНИЕ</t>
  </si>
  <si>
    <t>6.</t>
  </si>
  <si>
    <t>Субсидии на строительсво ливневых сооружений в районе Марпосадского шоссе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</si>
  <si>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</si>
  <si>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ОХРАНА ОКРУЖАЮЩЕЙ СРЕДЫ</t>
  </si>
  <si>
    <t>Выделение грантов Главы Чувашской Республики муниципальным районам и городским округам для стимулирования привлечения инвестиций в основной капитал и развития экономического (налогового) потенциала территорий ( Строительство газораспределительных сетей в п.Сосновка)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</si>
  <si>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</si>
  <si>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 xml:space="preserve"> - республиканского бюджета ( ГК- Фонда содействия реформированию ЖКХ) </t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</si>
  <si>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</si>
  <si>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r>
      <t xml:space="preserve"> - республиканского бюжета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</si>
  <si>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Субсидии на строительство внутрипоселковых газораспределительных сетей в пос.Сосновка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</si>
  <si>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</si>
  <si>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</si>
  <si>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</si>
  <si>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</si>
  <si>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</si>
  <si>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t>Администрация г.Чебоксары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</si>
  <si>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</si>
  <si>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</si>
  <si>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t>Субсидии на строительство объекта "Сеть ливневой канализации в микрорайоне "Олимп" по ул. З. Яковлевой, 58 г.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</si>
  <si>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</si>
  <si>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</si>
  <si>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</si>
  <si>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</si>
  <si>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ЖИЛИЩНО-КОММУНАЛЬНОЕ ХОЗЯЙСТВО</t>
  </si>
  <si>
    <t xml:space="preserve">Горкомимущество администрации г.Чебоксары 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</si>
  <si>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</si>
  <si>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</si>
  <si>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</si>
  <si>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</si>
  <si>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</si>
  <si>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>Субсидии на 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</si>
  <si>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Субсидии на реконструкцию Московской набережной 5 этап</t>
  </si>
  <si>
    <t>Субсидии на реконструкцию Чебоксарского залива и Красной площади в рамках создания кластера "Чувашия – сердце Волги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</si>
  <si>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</si>
  <si>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</si>
  <si>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Строительство дороги № 2 в I очереди 7 микрорайона центральной части г.Чебоксары</t>
  </si>
  <si>
    <t>Реконструкция Лапсарского проезда со строительством подъеза к д. 65 по Лапсарскому проезду в г. Чебоксары</t>
  </si>
  <si>
    <t>Строительство автомобильной дороги ул.1-ая Южная в г.Чебоксары</t>
  </si>
  <si>
    <t>Реконструкция автомобильной дороги по ул. Гражданская (от кольца по ул. Гражданская до ул. Социалистическая)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</si>
  <si>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</si>
  <si>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 xml:space="preserve"> Строительство и реконструкцию автомобильных дорог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</si>
  <si>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</si>
  <si>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Ремонт, капитальный ремонт, разметку дорог, ремонт тротуаров и устройство освещения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</si>
  <si>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</si>
  <si>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</si>
  <si>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НАЦИОНАЛЬНАЯ ЭКОНОМИКА</t>
  </si>
  <si>
    <t>Муниципальное казенное учреждение "Управление по делам гражданской обороны и чрезвычайным ситуациям города Чебоксары"</t>
  </si>
  <si>
    <t xml:space="preserve">Администрации районов г.Чебоксары,   Администрация г.Чебоксары  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</si>
  <si>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</si>
  <si>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НАЦИОНАЛЬНАЯ БЕЗОПАСНОСТЬ И ПРАВООХРАНИТЕЛЬНАЯ ДЕЯТЕЛЬНОСТЬ</t>
  </si>
  <si>
    <r>
      <t xml:space="preserve"> - федерального бюджета</t>
    </r>
    <r>
      <rPr>
        <b/>
        <sz val="14"/>
        <rFont val="Times New Roman"/>
        <family val="1"/>
        <charset val="204"/>
      </rPr>
      <t xml:space="preserve"> </t>
    </r>
  </si>
  <si>
    <t>Финасовое управление администрации г.Чебоксары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</si>
  <si>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</si>
  <si>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Администрации районов г.Чебоксары,   Администрация г.Чебоксары  ,Финасовое управление администрации г.Чебоксары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</si>
  <si>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</si>
  <si>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</si>
  <si>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</si>
  <si>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</si>
  <si>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</si>
  <si>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ОБЩЕГОСУДАРСТВЕННЫЕ  ВОПРОСЫ</t>
  </si>
  <si>
    <t>6=5/3*100</t>
  </si>
  <si>
    <t>Наименование получателя</t>
  </si>
  <si>
    <t>% исполнения к уточненному плану</t>
  </si>
  <si>
    <t>Кассовые расходы на 01.08.2022</t>
  </si>
  <si>
    <t xml:space="preserve">Поступило из вышестоящего бюджета  по состоянию на 01.08.2022 </t>
  </si>
  <si>
    <t>План на 01.08.2022</t>
  </si>
  <si>
    <t>Наименование расходов</t>
  </si>
  <si>
    <t>(рублей)</t>
  </si>
  <si>
    <t xml:space="preserve">       Сведения о субсидиях, субвенциях, иных межбюджетных трансфертах по состоянию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</si>
</sst>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71">
    <xf numFmtId="0" fontId="0" fillId="0" borderId="0" xfId="0"/>
    <xf numFmtId="164" fontId="5" fillId="2" borderId="1" xfId="3" applyNumberFormat="1" applyFont="1" applyFill="1" applyBorder="1" applyAlignment="1">
      <alignment horizontal="right" vertical="top" wrapText="1"/>
    </xf>
    <xf numFmtId="49" fontId="4" fillId="2" borderId="1" xfId="3" applyNumberFormat="1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justify" vertical="center"/>
    </xf>
    <xf numFmtId="164" fontId="4" fillId="2" borderId="1" xfId="3" applyNumberFormat="1" applyFont="1" applyFill="1" applyBorder="1" applyAlignment="1">
      <alignment horizontal="right" vertical="top" wrapText="1"/>
    </xf>
    <xf numFmtId="49" fontId="4" fillId="2" borderId="1" xfId="4" applyNumberFormat="1" applyFont="1" applyFill="1" applyBorder="1" applyAlignment="1">
      <alignment horizontal="justify" vertical="top" wrapText="1"/>
    </xf>
    <xf numFmtId="49" fontId="4" fillId="2" borderId="1" xfId="2" applyNumberFormat="1" applyFont="1" applyFill="1" applyBorder="1" applyAlignment="1">
      <alignment horizontal="justify" vertical="top" wrapText="1"/>
    </xf>
    <xf numFmtId="49" fontId="5" fillId="2" borderId="1" xfId="3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justify" vertical="top" wrapText="1"/>
    </xf>
    <xf numFmtId="0" fontId="4" fillId="2" borderId="1" xfId="3" applyFont="1" applyFill="1" applyBorder="1" applyAlignment="1">
      <alignment horizontal="justify" vertical="top" wrapText="1"/>
    </xf>
    <xf numFmtId="0" fontId="5" fillId="2" borderId="1" xfId="3" applyFont="1" applyFill="1" applyBorder="1" applyAlignment="1">
      <alignment horizontal="justify" vertical="top" wrapText="1"/>
    </xf>
    <xf numFmtId="0" fontId="4" fillId="2" borderId="1" xfId="2" applyNumberFormat="1" applyFont="1" applyFill="1" applyBorder="1" applyAlignment="1">
      <alignment horizontal="left" vertical="top" wrapText="1" indent="2"/>
    </xf>
    <xf numFmtId="0" fontId="4" fillId="2" borderId="1" xfId="3" applyFont="1" applyFill="1" applyBorder="1" applyAlignment="1">
      <alignment horizontal="center" vertical="center" wrapText="1"/>
    </xf>
    <xf numFmtId="0" fontId="1" fillId="0" borderId="0" xfId="7"/>
    <xf numFmtId="4" fontId="1" fillId="0" borderId="0" xfId="7" applyNumberFormat="1"/>
    <xf numFmtId="0" fontId="8" fillId="0" borderId="0" xfId="7" applyFont="1"/>
    <xf numFmtId="4" fontId="8" fillId="0" borderId="0" xfId="7" applyNumberFormat="1" applyFont="1" applyAlignment="1">
      <alignment horizontal="left"/>
    </xf>
    <xf numFmtId="0" fontId="8" fillId="0" borderId="0" xfId="7" applyFont="1" applyAlignment="1">
      <alignment horizontal="left"/>
    </xf>
    <xf numFmtId="164" fontId="1" fillId="0" borderId="0" xfId="7" applyNumberFormat="1"/>
    <xf numFmtId="4" fontId="4" fillId="2" borderId="1" xfId="2" applyNumberFormat="1" applyFont="1" applyFill="1" applyBorder="1" applyAlignment="1">
      <alignment horizontal="right" vertical="top"/>
    </xf>
    <xf numFmtId="49" fontId="5" fillId="2" borderId="1" xfId="2" applyNumberFormat="1" applyFont="1" applyFill="1" applyBorder="1" applyAlignment="1">
      <alignment horizontal="justify" vertical="top" wrapText="1"/>
    </xf>
    <xf numFmtId="49" fontId="4" fillId="2" borderId="1" xfId="3" applyNumberFormat="1" applyFont="1" applyFill="1" applyBorder="1"/>
    <xf numFmtId="4" fontId="5" fillId="2" borderId="1" xfId="3" applyNumberFormat="1" applyFont="1" applyFill="1" applyBorder="1" applyAlignment="1">
      <alignment horizontal="right" wrapText="1"/>
    </xf>
    <xf numFmtId="164" fontId="5" fillId="2" borderId="1" xfId="3" applyNumberFormat="1" applyFont="1" applyFill="1" applyBorder="1" applyAlignment="1">
      <alignment horizontal="right" wrapText="1"/>
    </xf>
    <xf numFmtId="4" fontId="9" fillId="2" borderId="1" xfId="7" applyNumberFormat="1" applyFont="1" applyFill="1" applyBorder="1"/>
    <xf numFmtId="49" fontId="4" fillId="2" borderId="1" xfId="2" applyNumberFormat="1" applyFont="1" applyFill="1" applyBorder="1" applyAlignment="1">
      <alignment horizontal="justify" vertical="center" wrapText="1"/>
    </xf>
    <xf numFmtId="4" fontId="5" fillId="2" borderId="1" xfId="3" applyNumberFormat="1" applyFont="1" applyFill="1" applyBorder="1" applyAlignment="1">
      <alignment horizontal="center" vertical="top" wrapText="1"/>
    </xf>
    <xf numFmtId="4" fontId="6" fillId="2" borderId="1" xfId="7" applyNumberFormat="1" applyFont="1" applyFill="1" applyBorder="1"/>
    <xf numFmtId="4" fontId="4" fillId="2" borderId="1" xfId="3" applyNumberFormat="1" applyFont="1" applyFill="1" applyBorder="1" applyAlignment="1">
      <alignment horizontal="center" vertical="top" wrapText="1"/>
    </xf>
    <xf numFmtId="4" fontId="4" fillId="2" borderId="1" xfId="3" applyNumberFormat="1" applyFont="1" applyFill="1" applyBorder="1" applyAlignment="1">
      <alignment horizontal="right" vertical="top" wrapText="1"/>
    </xf>
    <xf numFmtId="49" fontId="10" fillId="2" borderId="1" xfId="2" applyNumberFormat="1" applyFont="1" applyFill="1" applyBorder="1" applyAlignment="1">
      <alignment horizontal="justify" vertical="top" wrapText="1"/>
    </xf>
    <xf numFmtId="49" fontId="10" fillId="2" borderId="1" xfId="4" applyNumberFormat="1" applyFont="1" applyFill="1" applyBorder="1" applyAlignment="1">
      <alignment horizontal="justify" vertical="top" wrapText="1"/>
    </xf>
    <xf numFmtId="4" fontId="5" fillId="2" borderId="1" xfId="3" applyNumberFormat="1" applyFont="1" applyFill="1" applyBorder="1" applyAlignment="1">
      <alignment horizontal="right" vertical="top" wrapText="1"/>
    </xf>
    <xf numFmtId="4" fontId="4" fillId="2" borderId="1" xfId="3" applyNumberFormat="1" applyFont="1" applyFill="1" applyBorder="1" applyAlignment="1">
      <alignment horizontal="right" vertical="top"/>
    </xf>
    <xf numFmtId="4" fontId="6" fillId="2" borderId="1" xfId="3" applyNumberFormat="1" applyFont="1" applyFill="1" applyBorder="1" applyAlignment="1">
      <alignment horizontal="right" vertical="top" wrapText="1"/>
    </xf>
    <xf numFmtId="49" fontId="4" fillId="2" borderId="1" xfId="2" applyNumberFormat="1" applyFont="1" applyFill="1" applyBorder="1" applyAlignment="1">
      <alignment horizontal="left" vertical="top" wrapText="1"/>
    </xf>
    <xf numFmtId="4" fontId="4" fillId="0" borderId="1" xfId="3" applyNumberFormat="1" applyFont="1" applyFill="1" applyBorder="1" applyAlignment="1">
      <alignment horizontal="right" vertical="top" wrapText="1"/>
    </xf>
    <xf numFmtId="4" fontId="9" fillId="2" borderId="1" xfId="2" applyNumberFormat="1" applyFont="1" applyFill="1" applyBorder="1" applyAlignment="1">
      <alignment horizontal="right" vertical="top" wrapText="1"/>
    </xf>
    <xf numFmtId="4" fontId="6" fillId="2" borderId="1" xfId="2" applyNumberFormat="1" applyFont="1" applyFill="1" applyBorder="1" applyAlignment="1">
      <alignment horizontal="center" vertical="top" wrapText="1"/>
    </xf>
    <xf numFmtId="4" fontId="6" fillId="2" borderId="1" xfId="2" applyNumberFormat="1" applyFont="1" applyFill="1" applyBorder="1" applyAlignment="1">
      <alignment horizontal="right" vertical="top" wrapText="1"/>
    </xf>
    <xf numFmtId="49" fontId="4" fillId="2" borderId="1" xfId="2" applyNumberFormat="1" applyFont="1" applyFill="1" applyBorder="1" applyAlignment="1">
      <alignment horizontal="left" vertical="top" wrapText="1" indent="1"/>
    </xf>
    <xf numFmtId="49" fontId="4" fillId="2" borderId="1" xfId="2" applyNumberFormat="1" applyFont="1" applyFill="1" applyBorder="1" applyAlignment="1">
      <alignment horizontal="left" vertical="top" wrapText="1" indent="2"/>
    </xf>
    <xf numFmtId="4" fontId="4" fillId="2" borderId="1" xfId="2" applyNumberFormat="1" applyFont="1" applyFill="1" applyBorder="1" applyAlignment="1">
      <alignment horizontal="right" vertical="top" wrapText="1"/>
    </xf>
    <xf numFmtId="49" fontId="4" fillId="2" borderId="1" xfId="2" applyNumberFormat="1" applyFont="1" applyFill="1" applyBorder="1" applyAlignment="1">
      <alignment horizontal="left" vertical="top" wrapText="1" indent="3"/>
    </xf>
    <xf numFmtId="49" fontId="5" fillId="2" borderId="1" xfId="2" applyNumberFormat="1" applyFont="1" applyFill="1" applyBorder="1" applyAlignment="1">
      <alignment horizontal="left" vertical="top" wrapText="1" indent="3"/>
    </xf>
    <xf numFmtId="0" fontId="4" fillId="2" borderId="1" xfId="2" applyNumberFormat="1" applyFont="1" applyFill="1" applyBorder="1" applyAlignment="1">
      <alignment horizontal="left" vertical="top" wrapText="1" indent="3"/>
    </xf>
    <xf numFmtId="49" fontId="5" fillId="2" borderId="1" xfId="3" applyNumberFormat="1" applyFont="1" applyFill="1" applyBorder="1" applyAlignment="1">
      <alignment horizontal="left" vertical="top" indent="2"/>
    </xf>
    <xf numFmtId="49" fontId="5" fillId="2" borderId="1" xfId="2" applyNumberFormat="1" applyFont="1" applyFill="1" applyBorder="1" applyAlignment="1">
      <alignment horizontal="left" vertical="top" wrapText="1" indent="2"/>
    </xf>
    <xf numFmtId="49" fontId="4" fillId="2" borderId="1" xfId="2" applyNumberFormat="1" applyFont="1" applyFill="1" applyBorder="1" applyAlignment="1">
      <alignment horizontal="left" vertical="top" wrapText="1" indent="4"/>
    </xf>
    <xf numFmtId="164" fontId="4" fillId="3" borderId="1" xfId="3" applyNumberFormat="1" applyFont="1" applyFill="1" applyBorder="1" applyAlignment="1">
      <alignment horizontal="right" vertical="top" wrapText="1"/>
    </xf>
    <xf numFmtId="4" fontId="4" fillId="3" borderId="1" xfId="3" applyNumberFormat="1" applyFont="1" applyFill="1" applyBorder="1" applyAlignment="1">
      <alignment horizontal="right" vertical="top" wrapText="1"/>
    </xf>
    <xf numFmtId="49" fontId="14" fillId="3" borderId="1" xfId="4" applyNumberFormat="1" applyFont="1" applyFill="1" applyBorder="1" applyAlignment="1">
      <alignment horizontal="justify" vertical="top" wrapText="1"/>
    </xf>
    <xf numFmtId="49" fontId="10" fillId="3" borderId="1" xfId="4" applyNumberFormat="1" applyFont="1" applyFill="1" applyBorder="1" applyAlignment="1">
      <alignment horizontal="justify" vertical="top" wrapText="1"/>
    </xf>
    <xf numFmtId="49" fontId="4" fillId="3" borderId="1" xfId="2" applyNumberFormat="1" applyFont="1" applyFill="1" applyBorder="1" applyAlignment="1">
      <alignment horizontal="justify" vertical="top" wrapText="1"/>
    </xf>
    <xf numFmtId="49" fontId="4" fillId="2" borderId="1" xfId="4" applyNumberFormat="1" applyFont="1" applyFill="1" applyBorder="1" applyAlignment="1">
      <alignment horizontal="justify" vertical="center" wrapText="1"/>
    </xf>
    <xf numFmtId="49" fontId="4" fillId="2" borderId="2" xfId="3" applyNumberFormat="1" applyFont="1" applyFill="1" applyBorder="1" applyAlignment="1">
      <alignment horizontal="center" vertical="top"/>
    </xf>
    <xf numFmtId="49" fontId="4" fillId="2" borderId="3" xfId="3" applyNumberFormat="1" applyFont="1" applyFill="1" applyBorder="1" applyAlignment="1">
      <alignment horizontal="center" vertical="top"/>
    </xf>
    <xf numFmtId="4" fontId="9" fillId="2" borderId="1" xfId="7" applyNumberFormat="1" applyFont="1" applyFill="1" applyBorder="1" applyAlignment="1">
      <alignment vertical="top"/>
    </xf>
    <xf numFmtId="0" fontId="9" fillId="2" borderId="1" xfId="7" applyFont="1" applyFill="1" applyBorder="1" applyAlignment="1">
      <alignment horizontal="center" vertical="top"/>
    </xf>
    <xf numFmtId="49" fontId="4" fillId="2" borderId="1" xfId="3" applyNumberFormat="1" applyFont="1" applyFill="1" applyBorder="1" applyAlignment="1">
      <alignment horizontal="center" vertical="top" wrapText="1"/>
    </xf>
    <xf numFmtId="0" fontId="9" fillId="2" borderId="0" xfId="7" applyFont="1" applyFill="1" applyBorder="1" applyAlignment="1">
      <alignment horizontal="center" wrapText="1"/>
    </xf>
    <xf numFmtId="0" fontId="15" fillId="2" borderId="0" xfId="7" applyFont="1" applyFill="1" applyBorder="1" applyAlignment="1">
      <alignment horizontal="right" wrapText="1"/>
    </xf>
    <xf numFmtId="0" fontId="16" fillId="2" borderId="0" xfId="7" applyFont="1" applyFill="1" applyBorder="1" applyAlignment="1">
      <alignment horizontal="center" vertical="center" wrapText="1"/>
    </xf>
    <xf numFmtId="14" fontId="9" fillId="2" borderId="0" xfId="7" applyNumberFormat="1" applyFont="1" applyFill="1" applyBorder="1" applyAlignment="1">
      <alignment horizontal="right" vertical="center" wrapText="1"/>
    </xf>
    <xf numFmtId="0" fontId="9" fillId="2" borderId="0" xfId="7" applyFont="1" applyFill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3"/>
    <cellStyle name="Обычный 3" xfId="6"/>
    <cellStyle name="Обычный 4" xfId="7"/>
    <cellStyle name="Финансовый 2" xfId="2"/>
    <cellStyle name="Финансовый 2 2" xfId="5"/>
    <cellStyle name="Финансовый 2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8"/>
  <sheetViews>
    <sheetView tabSelected="1" view="pageBreakPreview" zoomScale="71" zoomScaleNormal="70" zoomScaleSheetLayoutView="71" workbookViewId="0">
      <pane xSplit="2" ySplit="6" topLeftCell="C336" activePane="bottomRight" state="frozen"/>
      <selection pane="topRight" activeCell="C1" sqref="C1"/>
      <selection pane="bottomLeft" activeCell="A7" sqref="A7"/>
      <selection pane="bottomRight" activeCell="F38" sqref="F38"/>
    </sheetView>
  </sheetViews>
  <sheetFormatPr defaultColWidth="9.28515625" defaultRowHeight="15" x14ac:dyDescent="0.25"/>
  <cols>
    <col min="1" max="1" width="6" style="13" customWidth="1"/>
    <col min="2" max="2" width="56.7109375" style="13" customWidth="1"/>
    <col min="3" max="3" width="20" style="13" customWidth="1"/>
    <col min="4" max="4" width="19.140625" style="13" customWidth="1"/>
    <col min="5" max="5" width="20.5703125" style="13" customWidth="1"/>
    <col min="6" max="6" width="17.42578125" style="13" customWidth="1"/>
    <col min="7" max="7" width="20.7109375" style="13" customWidth="1"/>
    <col min="8" max="8" width="21.7109375" style="13" customWidth="1"/>
    <col min="9" max="9" width="13.5703125" style="13" bestFit="1" customWidth="1"/>
    <col min="10" max="16384" width="9.28515625" style="13"/>
  </cols>
  <sheetData>
    <row r="1" spans="1:8" ht="21" customHeight="1" x14ac:dyDescent="0.25">
      <c r="A1" s="64"/>
      <c r="B1" s="64"/>
      <c r="C1" s="64"/>
      <c r="D1" s="64"/>
      <c r="E1" s="64"/>
      <c r="F1" s="64"/>
      <c r="G1" s="63"/>
    </row>
    <row r="2" spans="1:8" ht="29.25" customHeight="1" x14ac:dyDescent="0.25">
      <c r="A2" s="65" t="s">
        <v>151</v>
      </c>
      <c r="B2" s="65"/>
      <c r="C2" s="65"/>
      <c r="D2" s="65"/>
      <c r="E2" s="65"/>
      <c r="F2" s="65"/>
      <c r="G2" s="65"/>
    </row>
    <row r="3" spans="1:8" ht="18" customHeight="1" x14ac:dyDescent="0.25">
      <c r="A3" s="66"/>
      <c r="B3" s="66"/>
      <c r="C3" s="66"/>
      <c r="D3" s="66"/>
      <c r="E3" s="66"/>
      <c r="F3" s="66"/>
      <c r="G3" s="66"/>
    </row>
    <row r="4" spans="1:8" ht="29.25" customHeight="1" x14ac:dyDescent="0.25">
      <c r="A4" s="62"/>
      <c r="B4" s="62"/>
      <c r="C4" s="62"/>
      <c r="D4" s="62"/>
      <c r="E4" s="62"/>
      <c r="F4" s="61"/>
      <c r="G4" s="60" t="s">
        <v>150</v>
      </c>
    </row>
    <row r="5" spans="1:8" ht="14.85" customHeight="1" x14ac:dyDescent="0.25">
      <c r="A5" s="67" t="s">
        <v>13</v>
      </c>
      <c r="B5" s="69" t="s">
        <v>149</v>
      </c>
      <c r="C5" s="69" t="s">
        <v>148</v>
      </c>
      <c r="D5" s="69" t="s">
        <v>147</v>
      </c>
      <c r="E5" s="69" t="s">
        <v>146</v>
      </c>
      <c r="F5" s="69" t="s">
        <v>145</v>
      </c>
      <c r="G5" s="69" t="s">
        <v>144</v>
      </c>
    </row>
    <row r="6" spans="1:8" ht="61.5" customHeight="1" x14ac:dyDescent="0.25">
      <c r="A6" s="68"/>
      <c r="B6" s="70"/>
      <c r="C6" s="70"/>
      <c r="D6" s="70"/>
      <c r="E6" s="70"/>
      <c r="F6" s="70"/>
      <c r="G6" s="70"/>
    </row>
    <row r="7" spans="1:8" ht="15.75" x14ac:dyDescent="0.25">
      <c r="A7" s="59" t="s">
        <v>12</v>
      </c>
      <c r="B7" s="12">
        <v>2</v>
      </c>
      <c r="C7" s="58">
        <v>3</v>
      </c>
      <c r="D7" s="58">
        <v>4</v>
      </c>
      <c r="E7" s="58">
        <v>5</v>
      </c>
      <c r="F7" s="58" t="s">
        <v>143</v>
      </c>
      <c r="G7" s="58">
        <v>7</v>
      </c>
    </row>
    <row r="8" spans="1:8" ht="19.899999999999999" customHeight="1" x14ac:dyDescent="0.25">
      <c r="A8" s="7" t="s">
        <v>11</v>
      </c>
      <c r="B8" s="10" t="s">
        <v>142</v>
      </c>
      <c r="C8" s="32">
        <f>C9+C13+C17+C21+C25+C29+C33+C36</f>
        <v>33441534.07</v>
      </c>
      <c r="D8" s="32">
        <f>D9+D13+D17+D21+D25+D29+D33+D36</f>
        <v>17910846.920000002</v>
      </c>
      <c r="E8" s="32">
        <f>E9+E13+E17+E21+E25+E29+E33+E36</f>
        <v>9213046.9199999999</v>
      </c>
      <c r="F8" s="32">
        <f>E8/C8*100</f>
        <v>27.549713780220731</v>
      </c>
      <c r="G8" s="32"/>
      <c r="H8" s="14">
        <f t="shared" ref="H8:H35" si="0">D8-E8</f>
        <v>8697800.0000000019</v>
      </c>
    </row>
    <row r="9" spans="1:8" ht="82.9" customHeight="1" x14ac:dyDescent="0.25">
      <c r="A9" s="7"/>
      <c r="B9" s="9" t="s">
        <v>141</v>
      </c>
      <c r="C9" s="29">
        <f>C11+C12</f>
        <v>255000</v>
      </c>
      <c r="D9" s="29">
        <f>D11+D12</f>
        <v>191463.4</v>
      </c>
      <c r="E9" s="29">
        <f>E11+E12</f>
        <v>191463.4</v>
      </c>
      <c r="F9" s="4">
        <f>E9/C9*100</f>
        <v>75.083686274509802</v>
      </c>
      <c r="G9" s="28" t="s">
        <v>39</v>
      </c>
      <c r="H9" s="14">
        <f t="shared" si="0"/>
        <v>0</v>
      </c>
    </row>
    <row r="10" spans="1:8" ht="15.75" x14ac:dyDescent="0.25">
      <c r="A10" s="2"/>
      <c r="B10" s="6" t="s">
        <v>18</v>
      </c>
      <c r="C10" s="57"/>
      <c r="D10" s="57"/>
      <c r="E10" s="57"/>
      <c r="F10" s="4"/>
      <c r="G10" s="28"/>
      <c r="H10" s="14">
        <f t="shared" si="0"/>
        <v>0</v>
      </c>
    </row>
    <row r="11" spans="1:8" ht="19.899999999999999" customHeight="1" x14ac:dyDescent="0.25">
      <c r="A11" s="2"/>
      <c r="B11" s="6" t="s">
        <v>17</v>
      </c>
      <c r="C11" s="29"/>
      <c r="D11" s="29"/>
      <c r="E11" s="29"/>
      <c r="F11" s="4"/>
      <c r="G11" s="28"/>
      <c r="H11" s="14">
        <f t="shared" si="0"/>
        <v>0</v>
      </c>
    </row>
    <row r="12" spans="1:8" ht="22.9" customHeight="1" x14ac:dyDescent="0.25">
      <c r="A12" s="2"/>
      <c r="B12" s="6" t="s">
        <v>19</v>
      </c>
      <c r="C12" s="57">
        <v>255000</v>
      </c>
      <c r="D12" s="57">
        <v>191463.4</v>
      </c>
      <c r="E12" s="57">
        <v>191463.4</v>
      </c>
      <c r="F12" s="4">
        <f>E12/C12*100</f>
        <v>75.083686274509802</v>
      </c>
      <c r="G12" s="28"/>
      <c r="H12" s="14">
        <f t="shared" si="0"/>
        <v>0</v>
      </c>
    </row>
    <row r="13" spans="1:8" ht="82.9" customHeight="1" x14ac:dyDescent="0.25">
      <c r="A13" s="7"/>
      <c r="B13" s="9" t="s">
        <v>140</v>
      </c>
      <c r="C13" s="29">
        <f>C15+C16</f>
        <v>4522200</v>
      </c>
      <c r="D13" s="29">
        <f>D15+D16</f>
        <v>2304712.5499999998</v>
      </c>
      <c r="E13" s="29">
        <f>E15+E16</f>
        <v>2304712.5499999998</v>
      </c>
      <c r="F13" s="4">
        <f>E13/C13*100</f>
        <v>50.964410021670872</v>
      </c>
      <c r="G13" s="28" t="s">
        <v>39</v>
      </c>
      <c r="H13" s="14">
        <f t="shared" si="0"/>
        <v>0</v>
      </c>
    </row>
    <row r="14" spans="1:8" ht="15.75" x14ac:dyDescent="0.25">
      <c r="A14" s="2"/>
      <c r="B14" s="6" t="s">
        <v>18</v>
      </c>
      <c r="C14" s="29"/>
      <c r="D14" s="29"/>
      <c r="E14" s="29"/>
      <c r="F14" s="4"/>
      <c r="G14" s="28"/>
      <c r="H14" s="14">
        <f t="shared" si="0"/>
        <v>0</v>
      </c>
    </row>
    <row r="15" spans="1:8" ht="16.899999999999999" customHeight="1" x14ac:dyDescent="0.25">
      <c r="A15" s="2"/>
      <c r="B15" s="6" t="s">
        <v>17</v>
      </c>
      <c r="C15" s="29"/>
      <c r="D15" s="29"/>
      <c r="E15" s="29"/>
      <c r="F15" s="4"/>
      <c r="G15" s="28"/>
      <c r="H15" s="14">
        <f t="shared" si="0"/>
        <v>0</v>
      </c>
    </row>
    <row r="16" spans="1:8" ht="18.399999999999999" customHeight="1" x14ac:dyDescent="0.25">
      <c r="A16" s="56"/>
      <c r="B16" s="6" t="s">
        <v>19</v>
      </c>
      <c r="C16" s="29">
        <v>4522200</v>
      </c>
      <c r="D16" s="29">
        <v>2304712.5499999998</v>
      </c>
      <c r="E16" s="29">
        <v>2304712.5499999998</v>
      </c>
      <c r="F16" s="4">
        <f>E16/C16*100</f>
        <v>50.964410021670872</v>
      </c>
      <c r="G16" s="28"/>
      <c r="H16" s="14">
        <f t="shared" si="0"/>
        <v>0</v>
      </c>
    </row>
    <row r="17" spans="1:8" ht="213" customHeight="1" x14ac:dyDescent="0.25">
      <c r="A17" s="7"/>
      <c r="B17" s="9" t="s">
        <v>139</v>
      </c>
      <c r="C17" s="29">
        <f>C19+C20</f>
        <v>46734.81</v>
      </c>
      <c r="D17" s="29">
        <f>D19+D20</f>
        <v>13250</v>
      </c>
      <c r="E17" s="29">
        <f>E19+E20</f>
        <v>13250</v>
      </c>
      <c r="F17" s="4">
        <f>E17/C17*100</f>
        <v>28.351457938953857</v>
      </c>
      <c r="G17" s="28" t="s">
        <v>39</v>
      </c>
      <c r="H17" s="14">
        <f t="shared" si="0"/>
        <v>0</v>
      </c>
    </row>
    <row r="18" spans="1:8" ht="15.75" x14ac:dyDescent="0.25">
      <c r="A18" s="2"/>
      <c r="B18" s="6" t="s">
        <v>18</v>
      </c>
      <c r="C18" s="29"/>
      <c r="D18" s="29"/>
      <c r="E18" s="29"/>
      <c r="F18" s="4"/>
      <c r="G18" s="28"/>
      <c r="H18" s="14">
        <f t="shared" si="0"/>
        <v>0</v>
      </c>
    </row>
    <row r="19" spans="1:8" ht="15.75" x14ac:dyDescent="0.25">
      <c r="A19" s="2"/>
      <c r="B19" s="6" t="s">
        <v>17</v>
      </c>
      <c r="C19" s="29"/>
      <c r="D19" s="29"/>
      <c r="E19" s="29"/>
      <c r="F19" s="4"/>
      <c r="G19" s="28"/>
      <c r="H19" s="14">
        <f t="shared" si="0"/>
        <v>0</v>
      </c>
    </row>
    <row r="20" spans="1:8" ht="19.149999999999999" customHeight="1" x14ac:dyDescent="0.25">
      <c r="A20" s="56"/>
      <c r="B20" s="6" t="s">
        <v>19</v>
      </c>
      <c r="C20" s="29">
        <v>46734.81</v>
      </c>
      <c r="D20" s="29">
        <v>13250</v>
      </c>
      <c r="E20" s="29">
        <v>13250</v>
      </c>
      <c r="F20" s="4">
        <f>E20/C20*100</f>
        <v>28.351457938953857</v>
      </c>
      <c r="G20" s="28"/>
      <c r="H20" s="14">
        <f t="shared" si="0"/>
        <v>0</v>
      </c>
    </row>
    <row r="21" spans="1:8" ht="68.45" customHeight="1" x14ac:dyDescent="0.25">
      <c r="A21" s="7"/>
      <c r="B21" s="9" t="s">
        <v>138</v>
      </c>
      <c r="C21" s="29">
        <f>C23+C24</f>
        <v>11826800</v>
      </c>
      <c r="D21" s="29">
        <f>D23+D24</f>
        <v>5700920.9700000007</v>
      </c>
      <c r="E21" s="29">
        <f>E23+E24</f>
        <v>5700920.9700000007</v>
      </c>
      <c r="F21" s="4">
        <f>E21/C21*100</f>
        <v>48.203410643622959</v>
      </c>
      <c r="G21" s="28" t="s">
        <v>39</v>
      </c>
      <c r="H21" s="14">
        <f t="shared" si="0"/>
        <v>0</v>
      </c>
    </row>
    <row r="22" spans="1:8" ht="15.75" x14ac:dyDescent="0.25">
      <c r="A22" s="2"/>
      <c r="B22" s="6" t="s">
        <v>18</v>
      </c>
      <c r="C22" s="29"/>
      <c r="D22" s="29"/>
      <c r="E22" s="29"/>
      <c r="F22" s="4"/>
      <c r="G22" s="28"/>
      <c r="H22" s="14">
        <f t="shared" si="0"/>
        <v>0</v>
      </c>
    </row>
    <row r="23" spans="1:8" ht="19.5" customHeight="1" x14ac:dyDescent="0.25">
      <c r="A23" s="56"/>
      <c r="B23" s="6" t="s">
        <v>19</v>
      </c>
      <c r="C23" s="29">
        <v>10669100</v>
      </c>
      <c r="D23" s="29">
        <v>5277565.4400000004</v>
      </c>
      <c r="E23" s="29">
        <v>5277565.4400000004</v>
      </c>
      <c r="F23" s="4">
        <f>E23/C23*100</f>
        <v>49.465891593480244</v>
      </c>
      <c r="G23" s="28"/>
      <c r="H23" s="14">
        <f t="shared" si="0"/>
        <v>0</v>
      </c>
    </row>
    <row r="24" spans="1:8" ht="19.5" customHeight="1" x14ac:dyDescent="0.25">
      <c r="A24" s="56"/>
      <c r="B24" s="6" t="s">
        <v>19</v>
      </c>
      <c r="C24" s="29">
        <f>947700+210000</f>
        <v>1157700</v>
      </c>
      <c r="D24" s="29">
        <v>423355.53</v>
      </c>
      <c r="E24" s="29">
        <v>423355.53</v>
      </c>
      <c r="F24" s="4">
        <f>E24/C24*100</f>
        <v>36.568673231407104</v>
      </c>
      <c r="G24" s="28"/>
      <c r="H24" s="14">
        <f t="shared" si="0"/>
        <v>0</v>
      </c>
    </row>
    <row r="25" spans="1:8" ht="114.6" customHeight="1" x14ac:dyDescent="0.25">
      <c r="A25" s="7"/>
      <c r="B25" s="8" t="s">
        <v>137</v>
      </c>
      <c r="C25" s="42">
        <f>C27+C28</f>
        <v>1002700</v>
      </c>
      <c r="D25" s="42">
        <f>D27+D28</f>
        <v>1002700</v>
      </c>
      <c r="E25" s="42">
        <f>E27+E28</f>
        <v>1002700</v>
      </c>
      <c r="F25" s="4">
        <f>E25/C25*100</f>
        <v>100</v>
      </c>
      <c r="G25" s="28" t="s">
        <v>39</v>
      </c>
      <c r="H25" s="14">
        <f t="shared" si="0"/>
        <v>0</v>
      </c>
    </row>
    <row r="26" spans="1:8" ht="15.75" x14ac:dyDescent="0.25">
      <c r="A26" s="55"/>
      <c r="B26" s="6" t="s">
        <v>18</v>
      </c>
      <c r="C26" s="29"/>
      <c r="D26" s="29"/>
      <c r="E26" s="29"/>
      <c r="F26" s="4"/>
      <c r="G26" s="28"/>
      <c r="H26" s="14">
        <f t="shared" si="0"/>
        <v>0</v>
      </c>
    </row>
    <row r="27" spans="1:8" ht="19.5" customHeight="1" x14ac:dyDescent="0.25">
      <c r="A27" s="55"/>
      <c r="B27" s="6" t="s">
        <v>47</v>
      </c>
      <c r="C27" s="29">
        <v>1002700</v>
      </c>
      <c r="D27" s="29">
        <v>1002700</v>
      </c>
      <c r="E27" s="29">
        <v>1002700</v>
      </c>
      <c r="F27" s="4">
        <f>E27/C27*100</f>
        <v>100</v>
      </c>
      <c r="G27" s="28"/>
      <c r="H27" s="14">
        <f t="shared" si="0"/>
        <v>0</v>
      </c>
    </row>
    <row r="28" spans="1:8" ht="19.149999999999999" customHeight="1" x14ac:dyDescent="0.25">
      <c r="A28" s="55"/>
      <c r="B28" s="6" t="s">
        <v>19</v>
      </c>
      <c r="C28" s="29"/>
      <c r="D28" s="29"/>
      <c r="E28" s="29"/>
      <c r="F28" s="4"/>
      <c r="G28" s="28"/>
      <c r="H28" s="14">
        <f t="shared" si="0"/>
        <v>0</v>
      </c>
    </row>
    <row r="29" spans="1:8" ht="47.25" x14ac:dyDescent="0.25">
      <c r="A29" s="2"/>
      <c r="B29" s="5" t="s">
        <v>10</v>
      </c>
      <c r="C29" s="29">
        <f>C31+C32</f>
        <v>4705101.26</v>
      </c>
      <c r="D29" s="29">
        <f>D31+D32</f>
        <v>0</v>
      </c>
      <c r="E29" s="29">
        <f>E31+E32</f>
        <v>0</v>
      </c>
      <c r="F29" s="4">
        <f>E29/C29*100</f>
        <v>0</v>
      </c>
      <c r="G29" s="28" t="s">
        <v>107</v>
      </c>
      <c r="H29" s="14">
        <f t="shared" si="0"/>
        <v>0</v>
      </c>
    </row>
    <row r="30" spans="1:8" ht="15.75" x14ac:dyDescent="0.25">
      <c r="A30" s="2"/>
      <c r="B30" s="54" t="s">
        <v>18</v>
      </c>
      <c r="C30" s="29"/>
      <c r="D30" s="29"/>
      <c r="E30" s="29"/>
      <c r="F30" s="4"/>
      <c r="G30" s="28"/>
      <c r="H30" s="14">
        <f t="shared" si="0"/>
        <v>0</v>
      </c>
    </row>
    <row r="31" spans="1:8" ht="19.149999999999999" customHeight="1" x14ac:dyDescent="0.25">
      <c r="A31" s="2"/>
      <c r="B31" s="54" t="s">
        <v>17</v>
      </c>
      <c r="C31" s="29">
        <f>3965983.78-87908.52</f>
        <v>3878075.26</v>
      </c>
      <c r="D31" s="29"/>
      <c r="E31" s="29"/>
      <c r="F31" s="4">
        <f>E31/C31*100</f>
        <v>0</v>
      </c>
      <c r="G31" s="28"/>
      <c r="H31" s="14">
        <f t="shared" si="0"/>
        <v>0</v>
      </c>
    </row>
    <row r="32" spans="1:8" ht="19.149999999999999" customHeight="1" x14ac:dyDescent="0.25">
      <c r="A32" s="2"/>
      <c r="B32" s="5" t="s">
        <v>16</v>
      </c>
      <c r="C32" s="29">
        <f>845773.09-18747.09</f>
        <v>827026</v>
      </c>
      <c r="D32" s="29"/>
      <c r="E32" s="29"/>
      <c r="F32" s="4"/>
      <c r="G32" s="28"/>
      <c r="H32" s="14">
        <f t="shared" si="0"/>
        <v>0</v>
      </c>
    </row>
    <row r="33" spans="1:8" ht="114.75" customHeight="1" x14ac:dyDescent="0.25">
      <c r="A33" s="2"/>
      <c r="B33" s="5" t="s">
        <v>21</v>
      </c>
      <c r="C33" s="29">
        <f>C35</f>
        <v>2385198</v>
      </c>
      <c r="D33" s="29">
        <f>D35</f>
        <v>0</v>
      </c>
      <c r="E33" s="29">
        <f>E35</f>
        <v>0</v>
      </c>
      <c r="F33" s="4">
        <f>E33/C33*100</f>
        <v>0</v>
      </c>
      <c r="G33" s="28" t="s">
        <v>136</v>
      </c>
      <c r="H33" s="14">
        <f t="shared" si="0"/>
        <v>0</v>
      </c>
    </row>
    <row r="34" spans="1:8" ht="19.149999999999999" customHeight="1" x14ac:dyDescent="0.25">
      <c r="A34" s="2"/>
      <c r="B34" s="31" t="s">
        <v>18</v>
      </c>
      <c r="C34" s="29"/>
      <c r="D34" s="29"/>
      <c r="E34" s="29"/>
      <c r="F34" s="4"/>
      <c r="G34" s="28"/>
      <c r="H34" s="14">
        <f t="shared" si="0"/>
        <v>0</v>
      </c>
    </row>
    <row r="35" spans="1:8" ht="19.149999999999999" customHeight="1" x14ac:dyDescent="0.25">
      <c r="A35" s="2"/>
      <c r="B35" s="30" t="s">
        <v>19</v>
      </c>
      <c r="C35" s="29">
        <v>2385198</v>
      </c>
      <c r="D35" s="29"/>
      <c r="E35" s="29"/>
      <c r="F35" s="4">
        <f>E35/C35*100</f>
        <v>0</v>
      </c>
      <c r="G35" s="28"/>
      <c r="H35" s="14">
        <f t="shared" si="0"/>
        <v>0</v>
      </c>
    </row>
    <row r="36" spans="1:8" ht="103.5" customHeight="1" x14ac:dyDescent="0.25">
      <c r="A36" s="2"/>
      <c r="B36" s="53" t="s">
        <v>135</v>
      </c>
      <c r="C36" s="29">
        <f>C38</f>
        <v>8697800</v>
      </c>
      <c r="D36" s="29">
        <f>D38</f>
        <v>8697800</v>
      </c>
      <c r="E36" s="29">
        <f>E38</f>
        <v>0</v>
      </c>
      <c r="F36" s="4">
        <f>E36/C36*100</f>
        <v>0</v>
      </c>
      <c r="G36" s="28" t="s">
        <v>134</v>
      </c>
      <c r="H36" s="14"/>
    </row>
    <row r="37" spans="1:8" ht="19.149999999999999" customHeight="1" x14ac:dyDescent="0.25">
      <c r="A37" s="2"/>
      <c r="B37" s="52" t="s">
        <v>18</v>
      </c>
      <c r="C37" s="50"/>
      <c r="D37" s="50"/>
      <c r="E37" s="50"/>
      <c r="F37" s="49"/>
      <c r="G37" s="28"/>
      <c r="H37" s="14"/>
    </row>
    <row r="38" spans="1:8" ht="19.149999999999999" customHeight="1" x14ac:dyDescent="0.25">
      <c r="A38" s="2"/>
      <c r="B38" s="51" t="s">
        <v>133</v>
      </c>
      <c r="C38" s="50">
        <v>8697800</v>
      </c>
      <c r="D38" s="50">
        <v>8697800</v>
      </c>
      <c r="E38" s="50"/>
      <c r="F38" s="49">
        <f>E38/C38*100</f>
        <v>0</v>
      </c>
      <c r="G38" s="28"/>
      <c r="H38" s="14"/>
    </row>
    <row r="39" spans="1:8" ht="36.6" customHeight="1" x14ac:dyDescent="0.25">
      <c r="A39" s="7" t="s">
        <v>9</v>
      </c>
      <c r="B39" s="10" t="s">
        <v>132</v>
      </c>
      <c r="C39" s="39">
        <f>C40+C44</f>
        <v>13623800</v>
      </c>
      <c r="D39" s="39">
        <f>D40+D44</f>
        <v>6759964.7699999996</v>
      </c>
      <c r="E39" s="39">
        <f>E40+E44</f>
        <v>6759964.7699999996</v>
      </c>
      <c r="F39" s="1">
        <f>E39/C39*100</f>
        <v>49.618790425578766</v>
      </c>
      <c r="G39" s="26"/>
      <c r="H39" s="14">
        <f t="shared" ref="H39:H70" si="1">D39-E39</f>
        <v>0</v>
      </c>
    </row>
    <row r="40" spans="1:8" ht="84.4" customHeight="1" x14ac:dyDescent="0.25">
      <c r="A40" s="7"/>
      <c r="B40" s="9" t="s">
        <v>131</v>
      </c>
      <c r="C40" s="29">
        <f>C42+C43</f>
        <v>13534200</v>
      </c>
      <c r="D40" s="29">
        <f>D42+D43</f>
        <v>6759964.7699999996</v>
      </c>
      <c r="E40" s="29">
        <f>E42+E43</f>
        <v>6759964.7699999996</v>
      </c>
      <c r="F40" s="4">
        <f>E40/C40*100</f>
        <v>49.947280001773279</v>
      </c>
      <c r="G40" s="28" t="s">
        <v>130</v>
      </c>
      <c r="H40" s="14">
        <f t="shared" si="1"/>
        <v>0</v>
      </c>
    </row>
    <row r="41" spans="1:8" ht="15.75" x14ac:dyDescent="0.25">
      <c r="A41" s="7"/>
      <c r="B41" s="6" t="s">
        <v>18</v>
      </c>
      <c r="C41" s="29"/>
      <c r="D41" s="29"/>
      <c r="E41" s="29"/>
      <c r="F41" s="4"/>
      <c r="G41" s="28"/>
      <c r="H41" s="14">
        <f t="shared" si="1"/>
        <v>0</v>
      </c>
    </row>
    <row r="42" spans="1:8" ht="19.5" customHeight="1" x14ac:dyDescent="0.25">
      <c r="A42" s="2"/>
      <c r="B42" s="6" t="s">
        <v>47</v>
      </c>
      <c r="C42" s="29">
        <v>13534200</v>
      </c>
      <c r="D42" s="29">
        <v>6759964.7699999996</v>
      </c>
      <c r="E42" s="29">
        <v>6759964.7699999996</v>
      </c>
      <c r="F42" s="4">
        <f>E42/C42*100</f>
        <v>49.947280001773279</v>
      </c>
      <c r="G42" s="28"/>
      <c r="H42" s="14">
        <f t="shared" si="1"/>
        <v>0</v>
      </c>
    </row>
    <row r="43" spans="1:8" ht="19.899999999999999" customHeight="1" x14ac:dyDescent="0.25">
      <c r="A43" s="2"/>
      <c r="B43" s="6" t="s">
        <v>66</v>
      </c>
      <c r="C43" s="29"/>
      <c r="D43" s="29"/>
      <c r="E43" s="29"/>
      <c r="F43" s="4"/>
      <c r="G43" s="28"/>
      <c r="H43" s="14">
        <f t="shared" si="1"/>
        <v>0</v>
      </c>
    </row>
    <row r="44" spans="1:8" ht="115.5" customHeight="1" x14ac:dyDescent="0.25">
      <c r="A44" s="2"/>
      <c r="B44" s="5" t="s">
        <v>21</v>
      </c>
      <c r="C44" s="29">
        <f>C46</f>
        <v>89600</v>
      </c>
      <c r="D44" s="29">
        <f>D46</f>
        <v>0</v>
      </c>
      <c r="E44" s="29">
        <f>E46</f>
        <v>0</v>
      </c>
      <c r="F44" s="4">
        <f>E44/C44*100</f>
        <v>0</v>
      </c>
      <c r="G44" s="28" t="s">
        <v>129</v>
      </c>
      <c r="H44" s="14">
        <f t="shared" si="1"/>
        <v>0</v>
      </c>
    </row>
    <row r="45" spans="1:8" ht="19.899999999999999" customHeight="1" x14ac:dyDescent="0.25">
      <c r="A45" s="2"/>
      <c r="B45" s="31" t="s">
        <v>18</v>
      </c>
      <c r="C45" s="29"/>
      <c r="D45" s="29"/>
      <c r="E45" s="29"/>
      <c r="F45" s="4"/>
      <c r="G45" s="28"/>
      <c r="H45" s="14">
        <f t="shared" si="1"/>
        <v>0</v>
      </c>
    </row>
    <row r="46" spans="1:8" ht="19.899999999999999" customHeight="1" x14ac:dyDescent="0.25">
      <c r="A46" s="2"/>
      <c r="B46" s="30" t="s">
        <v>19</v>
      </c>
      <c r="C46" s="29">
        <v>89600</v>
      </c>
      <c r="D46" s="29"/>
      <c r="E46" s="29"/>
      <c r="F46" s="4">
        <f>E46/C46*100</f>
        <v>0</v>
      </c>
      <c r="G46" s="28"/>
      <c r="H46" s="14">
        <f t="shared" si="1"/>
        <v>0</v>
      </c>
    </row>
    <row r="47" spans="1:8" ht="20.65" customHeight="1" x14ac:dyDescent="0.25">
      <c r="A47" s="7" t="s">
        <v>8</v>
      </c>
      <c r="B47" s="10" t="s">
        <v>128</v>
      </c>
      <c r="C47" s="32">
        <f>C48+C52+C72+C85+C106+C110+C114+C118</f>
        <v>1690432917.1500001</v>
      </c>
      <c r="D47" s="32">
        <f>D48+D52+D72+D85+D106+D110+D114+D118</f>
        <v>749392704.62</v>
      </c>
      <c r="E47" s="32">
        <f>E48+E52+E72+E85+E106+E110+E114+E118</f>
        <v>746515612.62</v>
      </c>
      <c r="F47" s="1">
        <f>E47/C47*100</f>
        <v>44.161208945137822</v>
      </c>
      <c r="G47" s="26"/>
      <c r="H47" s="14">
        <f t="shared" si="1"/>
        <v>2877092</v>
      </c>
    </row>
    <row r="48" spans="1:8" ht="85.9" customHeight="1" x14ac:dyDescent="0.25">
      <c r="A48" s="7"/>
      <c r="B48" s="6" t="s">
        <v>127</v>
      </c>
      <c r="C48" s="33">
        <f>C50+C51</f>
        <v>28828400</v>
      </c>
      <c r="D48" s="33">
        <f>D50+D51</f>
        <v>3229655.85</v>
      </c>
      <c r="E48" s="33">
        <f>E50+E51</f>
        <v>3229655.85</v>
      </c>
      <c r="F48" s="4">
        <f>E48/C48*100</f>
        <v>11.2030353748387</v>
      </c>
      <c r="G48" s="28" t="s">
        <v>26</v>
      </c>
      <c r="H48" s="14">
        <f t="shared" si="1"/>
        <v>0</v>
      </c>
    </row>
    <row r="49" spans="1:8" ht="15.75" x14ac:dyDescent="0.25">
      <c r="A49" s="7"/>
      <c r="B49" s="6" t="s">
        <v>18</v>
      </c>
      <c r="C49" s="29"/>
      <c r="D49" s="29"/>
      <c r="E49" s="29"/>
      <c r="F49" s="4"/>
      <c r="G49" s="28"/>
      <c r="H49" s="14">
        <f t="shared" si="1"/>
        <v>0</v>
      </c>
    </row>
    <row r="50" spans="1:8" ht="15.75" x14ac:dyDescent="0.25">
      <c r="A50" s="7"/>
      <c r="B50" s="6" t="s">
        <v>17</v>
      </c>
      <c r="C50" s="29"/>
      <c r="D50" s="29"/>
      <c r="E50" s="29"/>
      <c r="F50" s="4"/>
      <c r="G50" s="28"/>
      <c r="H50" s="14">
        <f t="shared" si="1"/>
        <v>0</v>
      </c>
    </row>
    <row r="51" spans="1:8" ht="22.15" customHeight="1" x14ac:dyDescent="0.25">
      <c r="A51" s="7"/>
      <c r="B51" s="6" t="s">
        <v>16</v>
      </c>
      <c r="C51" s="29">
        <v>28828400</v>
      </c>
      <c r="D51" s="29">
        <v>3229655.85</v>
      </c>
      <c r="E51" s="29">
        <v>3229655.85</v>
      </c>
      <c r="F51" s="4">
        <f>E51/C51*100</f>
        <v>11.2030353748387</v>
      </c>
      <c r="G51" s="28"/>
      <c r="H51" s="14">
        <f t="shared" si="1"/>
        <v>0</v>
      </c>
    </row>
    <row r="52" spans="1:8" ht="85.9" customHeight="1" x14ac:dyDescent="0.25">
      <c r="A52" s="7"/>
      <c r="B52" s="8" t="s">
        <v>126</v>
      </c>
      <c r="C52" s="33">
        <f>C54</f>
        <v>937267368</v>
      </c>
      <c r="D52" s="33">
        <f>D54</f>
        <v>419199558.5</v>
      </c>
      <c r="E52" s="33">
        <f>E54</f>
        <v>416322466.5</v>
      </c>
      <c r="F52" s="4">
        <f>E52/C52*100</f>
        <v>44.418751864622692</v>
      </c>
      <c r="G52" s="28" t="s">
        <v>26</v>
      </c>
      <c r="H52" s="14">
        <f t="shared" si="1"/>
        <v>2877092</v>
      </c>
    </row>
    <row r="53" spans="1:8" ht="15.75" x14ac:dyDescent="0.25">
      <c r="A53" s="7"/>
      <c r="B53" s="6" t="s">
        <v>18</v>
      </c>
      <c r="C53" s="29"/>
      <c r="D53" s="29"/>
      <c r="E53" s="29"/>
      <c r="F53" s="4"/>
      <c r="G53" s="28"/>
      <c r="H53" s="14">
        <f t="shared" si="1"/>
        <v>0</v>
      </c>
    </row>
    <row r="54" spans="1:8" ht="19.5" customHeight="1" x14ac:dyDescent="0.25">
      <c r="A54" s="7"/>
      <c r="B54" s="6" t="s">
        <v>124</v>
      </c>
      <c r="C54" s="29">
        <f>C58+C61</f>
        <v>937267368</v>
      </c>
      <c r="D54" s="29">
        <f>D58+D61</f>
        <v>419199558.5</v>
      </c>
      <c r="E54" s="29">
        <f>E58+E61</f>
        <v>416322466.5</v>
      </c>
      <c r="F54" s="4">
        <f>E54/C54*100</f>
        <v>44.418751864622692</v>
      </c>
      <c r="G54" s="28"/>
      <c r="H54" s="14">
        <f t="shared" si="1"/>
        <v>2877092</v>
      </c>
    </row>
    <row r="55" spans="1:8" ht="15.75" x14ac:dyDescent="0.25">
      <c r="A55" s="46"/>
      <c r="B55" s="41" t="s">
        <v>5</v>
      </c>
      <c r="C55" s="29"/>
      <c r="D55" s="29"/>
      <c r="E55" s="29"/>
      <c r="F55" s="4"/>
      <c r="G55" s="28"/>
      <c r="H55" s="14">
        <f t="shared" si="1"/>
        <v>0</v>
      </c>
    </row>
    <row r="56" spans="1:8" ht="36.6" customHeight="1" x14ac:dyDescent="0.25">
      <c r="A56" s="46"/>
      <c r="B56" s="41" t="s">
        <v>125</v>
      </c>
      <c r="C56" s="33">
        <f>C58</f>
        <v>380656468</v>
      </c>
      <c r="D56" s="33">
        <f>D58</f>
        <v>9399778</v>
      </c>
      <c r="E56" s="33">
        <f>E58</f>
        <v>6522686</v>
      </c>
      <c r="F56" s="4">
        <f>E56/C56*100</f>
        <v>1.7135361010074839</v>
      </c>
      <c r="G56" s="28"/>
      <c r="H56" s="14">
        <f t="shared" si="1"/>
        <v>2877092</v>
      </c>
    </row>
    <row r="57" spans="1:8" ht="15.75" x14ac:dyDescent="0.25">
      <c r="A57" s="46"/>
      <c r="B57" s="41" t="s">
        <v>18</v>
      </c>
      <c r="C57" s="29"/>
      <c r="D57" s="29"/>
      <c r="E57" s="29"/>
      <c r="F57" s="4"/>
      <c r="G57" s="28"/>
      <c r="H57" s="14">
        <f t="shared" si="1"/>
        <v>0</v>
      </c>
    </row>
    <row r="58" spans="1:8" ht="18.399999999999999" customHeight="1" x14ac:dyDescent="0.25">
      <c r="A58" s="46"/>
      <c r="B58" s="41" t="s">
        <v>124</v>
      </c>
      <c r="C58" s="29">
        <v>380656468</v>
      </c>
      <c r="D58" s="29">
        <v>9399778</v>
      </c>
      <c r="E58" s="29">
        <v>6522686</v>
      </c>
      <c r="F58" s="4">
        <f>E58/C58*100</f>
        <v>1.7135361010074839</v>
      </c>
      <c r="G58" s="28"/>
      <c r="H58" s="14">
        <f t="shared" si="1"/>
        <v>2877092</v>
      </c>
    </row>
    <row r="59" spans="1:8" ht="31.5" x14ac:dyDescent="0.25">
      <c r="A59" s="46"/>
      <c r="B59" s="41" t="s">
        <v>123</v>
      </c>
      <c r="C59" s="29">
        <f>C61</f>
        <v>556610900</v>
      </c>
      <c r="D59" s="29">
        <f>D61</f>
        <v>409799780.5</v>
      </c>
      <c r="E59" s="29">
        <f>E61</f>
        <v>409799780.5</v>
      </c>
      <c r="F59" s="4">
        <f>E59/C59*100</f>
        <v>73.62410267208206</v>
      </c>
      <c r="G59" s="28"/>
      <c r="H59" s="14">
        <f t="shared" si="1"/>
        <v>0</v>
      </c>
    </row>
    <row r="60" spans="1:8" ht="15.75" x14ac:dyDescent="0.25">
      <c r="A60" s="46"/>
      <c r="B60" s="41" t="s">
        <v>18</v>
      </c>
      <c r="C60" s="29"/>
      <c r="D60" s="29"/>
      <c r="E60" s="29"/>
      <c r="F60" s="4"/>
      <c r="G60" s="28"/>
      <c r="H60" s="14">
        <f t="shared" si="1"/>
        <v>0</v>
      </c>
    </row>
    <row r="61" spans="1:8" ht="18.399999999999999" customHeight="1" x14ac:dyDescent="0.25">
      <c r="A61" s="46"/>
      <c r="B61" s="41" t="s">
        <v>122</v>
      </c>
      <c r="C61" s="29">
        <f>C65+C68+C71</f>
        <v>556610900</v>
      </c>
      <c r="D61" s="29">
        <f>D65+D68+D71</f>
        <v>409799780.5</v>
      </c>
      <c r="E61" s="29">
        <f>E65+E68+E71</f>
        <v>409799780.5</v>
      </c>
      <c r="F61" s="4">
        <f>E61/C61*100</f>
        <v>73.62410267208206</v>
      </c>
      <c r="G61" s="28"/>
      <c r="H61" s="14">
        <f t="shared" si="1"/>
        <v>0</v>
      </c>
    </row>
    <row r="62" spans="1:8" ht="15.75" x14ac:dyDescent="0.25">
      <c r="A62" s="46"/>
      <c r="B62" s="48" t="s">
        <v>5</v>
      </c>
      <c r="C62" s="29"/>
      <c r="D62" s="29"/>
      <c r="E62" s="29"/>
      <c r="F62" s="4"/>
      <c r="G62" s="28"/>
      <c r="H62" s="14">
        <f t="shared" si="1"/>
        <v>0</v>
      </c>
    </row>
    <row r="63" spans="1:8" ht="52.15" customHeight="1" x14ac:dyDescent="0.25">
      <c r="A63" s="46"/>
      <c r="B63" s="48" t="s">
        <v>121</v>
      </c>
      <c r="C63" s="29">
        <f>C65</f>
        <v>464307900</v>
      </c>
      <c r="D63" s="29">
        <f>D65</f>
        <v>409799780.5</v>
      </c>
      <c r="E63" s="29">
        <f>E65</f>
        <v>409799780.5</v>
      </c>
      <c r="F63" s="4">
        <f>E63/C63*100</f>
        <v>88.26035062078418</v>
      </c>
      <c r="G63" s="28"/>
      <c r="H63" s="14">
        <f t="shared" si="1"/>
        <v>0</v>
      </c>
    </row>
    <row r="64" spans="1:8" ht="15.75" x14ac:dyDescent="0.25">
      <c r="A64" s="46"/>
      <c r="B64" s="48" t="s">
        <v>18</v>
      </c>
      <c r="C64" s="29"/>
      <c r="D64" s="29"/>
      <c r="E64" s="29"/>
      <c r="F64" s="4"/>
      <c r="G64" s="28"/>
      <c r="H64" s="14">
        <f t="shared" si="1"/>
        <v>0</v>
      </c>
    </row>
    <row r="65" spans="1:8" ht="19.149999999999999" customHeight="1" x14ac:dyDescent="0.25">
      <c r="A65" s="46"/>
      <c r="B65" s="48" t="s">
        <v>19</v>
      </c>
      <c r="C65" s="29">
        <v>464307900</v>
      </c>
      <c r="D65" s="29">
        <v>409799780.5</v>
      </c>
      <c r="E65" s="29">
        <v>409799780.5</v>
      </c>
      <c r="F65" s="4">
        <f>E65/C65*100</f>
        <v>88.26035062078418</v>
      </c>
      <c r="G65" s="28"/>
      <c r="H65" s="14">
        <f t="shared" si="1"/>
        <v>0</v>
      </c>
    </row>
    <row r="66" spans="1:8" ht="33.6" customHeight="1" x14ac:dyDescent="0.25">
      <c r="A66" s="46"/>
      <c r="B66" s="48" t="s">
        <v>120</v>
      </c>
      <c r="C66" s="29">
        <f>C68</f>
        <v>25000000</v>
      </c>
      <c r="D66" s="29">
        <f>D68</f>
        <v>0</v>
      </c>
      <c r="E66" s="29">
        <f>E68</f>
        <v>0</v>
      </c>
      <c r="F66" s="4">
        <f>E66/C66*100</f>
        <v>0</v>
      </c>
      <c r="G66" s="28"/>
      <c r="H66" s="14">
        <f t="shared" si="1"/>
        <v>0</v>
      </c>
    </row>
    <row r="67" spans="1:8" ht="19.149999999999999" customHeight="1" x14ac:dyDescent="0.25">
      <c r="A67" s="46"/>
      <c r="B67" s="48" t="s">
        <v>18</v>
      </c>
      <c r="C67" s="29"/>
      <c r="D67" s="29"/>
      <c r="E67" s="29"/>
      <c r="F67" s="4"/>
      <c r="G67" s="28"/>
      <c r="H67" s="14">
        <f t="shared" si="1"/>
        <v>0</v>
      </c>
    </row>
    <row r="68" spans="1:8" ht="19.149999999999999" customHeight="1" x14ac:dyDescent="0.25">
      <c r="A68" s="46"/>
      <c r="B68" s="48" t="s">
        <v>19</v>
      </c>
      <c r="C68" s="29">
        <v>25000000</v>
      </c>
      <c r="D68" s="29"/>
      <c r="E68" s="29"/>
      <c r="F68" s="4">
        <f>E68/C68*100</f>
        <v>0</v>
      </c>
      <c r="G68" s="28"/>
      <c r="H68" s="14">
        <f t="shared" si="1"/>
        <v>0</v>
      </c>
    </row>
    <row r="69" spans="1:8" ht="46.15" customHeight="1" x14ac:dyDescent="0.25">
      <c r="A69" s="46"/>
      <c r="B69" s="48" t="s">
        <v>119</v>
      </c>
      <c r="C69" s="29">
        <f>C71</f>
        <v>67303000</v>
      </c>
      <c r="D69" s="29">
        <f>D71</f>
        <v>0</v>
      </c>
      <c r="E69" s="29">
        <f>E71</f>
        <v>0</v>
      </c>
      <c r="F69" s="4">
        <f>E69/C69*100</f>
        <v>0</v>
      </c>
      <c r="G69" s="28"/>
      <c r="H69" s="14">
        <f t="shared" si="1"/>
        <v>0</v>
      </c>
    </row>
    <row r="70" spans="1:8" ht="19.149999999999999" customHeight="1" x14ac:dyDescent="0.25">
      <c r="A70" s="46"/>
      <c r="B70" s="48" t="s">
        <v>18</v>
      </c>
      <c r="C70" s="29"/>
      <c r="D70" s="29"/>
      <c r="E70" s="29"/>
      <c r="F70" s="4"/>
      <c r="G70" s="28"/>
      <c r="H70" s="14">
        <f t="shared" si="1"/>
        <v>0</v>
      </c>
    </row>
    <row r="71" spans="1:8" ht="19.149999999999999" customHeight="1" x14ac:dyDescent="0.25">
      <c r="A71" s="46"/>
      <c r="B71" s="48" t="s">
        <v>19</v>
      </c>
      <c r="C71" s="29">
        <v>67303000</v>
      </c>
      <c r="D71" s="29"/>
      <c r="E71" s="29"/>
      <c r="F71" s="4">
        <f>E71/C71*100</f>
        <v>0</v>
      </c>
      <c r="G71" s="28"/>
      <c r="H71" s="14">
        <f t="shared" ref="H71:H102" si="2">D71-E71</f>
        <v>0</v>
      </c>
    </row>
    <row r="72" spans="1:8" ht="78.75" x14ac:dyDescent="0.25">
      <c r="A72" s="46"/>
      <c r="B72" s="6" t="s">
        <v>104</v>
      </c>
      <c r="C72" s="29">
        <f>C74+C75</f>
        <v>119672730</v>
      </c>
      <c r="D72" s="29">
        <f>D74+D75</f>
        <v>9519386.3100000005</v>
      </c>
      <c r="E72" s="29">
        <f>E74+E75</f>
        <v>9519386.3100000005</v>
      </c>
      <c r="F72" s="4">
        <f>E72/C72*100</f>
        <v>7.9545158784294472</v>
      </c>
      <c r="G72" s="28" t="s">
        <v>33</v>
      </c>
      <c r="H72" s="14">
        <f t="shared" si="2"/>
        <v>0</v>
      </c>
    </row>
    <row r="73" spans="1:8" ht="19.149999999999999" customHeight="1" x14ac:dyDescent="0.25">
      <c r="A73" s="46"/>
      <c r="B73" s="6" t="s">
        <v>18</v>
      </c>
      <c r="C73" s="29"/>
      <c r="D73" s="29"/>
      <c r="E73" s="29"/>
      <c r="F73" s="4"/>
      <c r="G73" s="28"/>
      <c r="H73" s="14">
        <f t="shared" si="2"/>
        <v>0</v>
      </c>
    </row>
    <row r="74" spans="1:8" ht="19.149999999999999" customHeight="1" x14ac:dyDescent="0.25">
      <c r="A74" s="46"/>
      <c r="B74" s="6" t="s">
        <v>17</v>
      </c>
      <c r="C74" s="29">
        <f t="shared" ref="C74:F75" si="3">C79+C83</f>
        <v>96822700</v>
      </c>
      <c r="D74" s="29">
        <f t="shared" si="3"/>
        <v>8112389.9000000004</v>
      </c>
      <c r="E74" s="29">
        <f t="shared" si="3"/>
        <v>8112389.9000000004</v>
      </c>
      <c r="F74" s="29">
        <f t="shared" si="3"/>
        <v>10.7093407840994</v>
      </c>
      <c r="G74" s="28"/>
      <c r="H74" s="14">
        <f t="shared" si="2"/>
        <v>0</v>
      </c>
    </row>
    <row r="75" spans="1:8" ht="19.149999999999999" customHeight="1" x14ac:dyDescent="0.25">
      <c r="A75" s="46"/>
      <c r="B75" s="6" t="s">
        <v>16</v>
      </c>
      <c r="C75" s="29">
        <f t="shared" si="3"/>
        <v>22850030</v>
      </c>
      <c r="D75" s="29">
        <f t="shared" si="3"/>
        <v>1406996.41</v>
      </c>
      <c r="E75" s="29">
        <f t="shared" si="3"/>
        <v>1406996.41</v>
      </c>
      <c r="F75" s="29">
        <f t="shared" si="3"/>
        <v>10.709340822025828</v>
      </c>
      <c r="G75" s="28"/>
      <c r="H75" s="14">
        <f t="shared" si="2"/>
        <v>0</v>
      </c>
    </row>
    <row r="76" spans="1:8" ht="19.149999999999999" customHeight="1" x14ac:dyDescent="0.25">
      <c r="A76" s="46"/>
      <c r="B76" s="41" t="s">
        <v>5</v>
      </c>
      <c r="C76" s="29"/>
      <c r="D76" s="29"/>
      <c r="E76" s="29"/>
      <c r="F76" s="4"/>
      <c r="G76" s="28"/>
      <c r="H76" s="14">
        <f t="shared" si="2"/>
        <v>0</v>
      </c>
    </row>
    <row r="77" spans="1:8" ht="31.5" x14ac:dyDescent="0.25">
      <c r="A77" s="46"/>
      <c r="B77" s="11" t="s">
        <v>118</v>
      </c>
      <c r="C77" s="29">
        <f>C79+C80</f>
        <v>88888630</v>
      </c>
      <c r="D77" s="29">
        <f>D79+D80</f>
        <v>9519386.3100000005</v>
      </c>
      <c r="E77" s="29">
        <f>E79+E80</f>
        <v>9519386.3100000005</v>
      </c>
      <c r="F77" s="4">
        <f>E77/C77*100</f>
        <v>10.709340789705051</v>
      </c>
      <c r="G77" s="28"/>
      <c r="H77" s="14">
        <f t="shared" si="2"/>
        <v>0</v>
      </c>
    </row>
    <row r="78" spans="1:8" ht="15.75" x14ac:dyDescent="0.25">
      <c r="A78" s="46"/>
      <c r="B78" s="41" t="s">
        <v>18</v>
      </c>
      <c r="C78" s="29"/>
      <c r="D78" s="29"/>
      <c r="E78" s="29"/>
      <c r="F78" s="4"/>
      <c r="G78" s="28"/>
      <c r="H78" s="14">
        <f t="shared" si="2"/>
        <v>0</v>
      </c>
    </row>
    <row r="79" spans="1:8" ht="15.75" x14ac:dyDescent="0.25">
      <c r="A79" s="46"/>
      <c r="B79" s="47" t="s">
        <v>111</v>
      </c>
      <c r="C79" s="29">
        <v>75750600</v>
      </c>
      <c r="D79" s="29">
        <v>8112389.9000000004</v>
      </c>
      <c r="E79" s="29">
        <v>8112389.9000000004</v>
      </c>
      <c r="F79" s="4">
        <f>E79/C79*100</f>
        <v>10.7093407840994</v>
      </c>
      <c r="G79" s="28"/>
      <c r="H79" s="14">
        <f t="shared" si="2"/>
        <v>0</v>
      </c>
    </row>
    <row r="80" spans="1:8" ht="15.75" x14ac:dyDescent="0.25">
      <c r="A80" s="46"/>
      <c r="B80" s="41" t="s">
        <v>19</v>
      </c>
      <c r="C80" s="29">
        <v>13138030</v>
      </c>
      <c r="D80" s="29">
        <v>1406996.41</v>
      </c>
      <c r="E80" s="29">
        <v>1406996.41</v>
      </c>
      <c r="F80" s="4">
        <f>E80/C80*100</f>
        <v>10.709340822025828</v>
      </c>
      <c r="G80" s="28"/>
      <c r="H80" s="14">
        <f t="shared" si="2"/>
        <v>0</v>
      </c>
    </row>
    <row r="81" spans="1:8" ht="47.25" x14ac:dyDescent="0.25">
      <c r="A81" s="46"/>
      <c r="B81" s="11" t="s">
        <v>117</v>
      </c>
      <c r="C81" s="29">
        <f>C83+C84</f>
        <v>30784100</v>
      </c>
      <c r="D81" s="29">
        <f>D83+D84</f>
        <v>0</v>
      </c>
      <c r="E81" s="29">
        <f>E83+E84</f>
        <v>0</v>
      </c>
      <c r="F81" s="4">
        <f>E81/C81*100</f>
        <v>0</v>
      </c>
      <c r="G81" s="28"/>
      <c r="H81" s="14">
        <f t="shared" si="2"/>
        <v>0</v>
      </c>
    </row>
    <row r="82" spans="1:8" ht="15.75" x14ac:dyDescent="0.25">
      <c r="A82" s="46"/>
      <c r="B82" s="41" t="s">
        <v>18</v>
      </c>
      <c r="C82" s="29"/>
      <c r="D82" s="29"/>
      <c r="E82" s="29"/>
      <c r="F82" s="4"/>
      <c r="G82" s="28"/>
      <c r="H82" s="14">
        <f t="shared" si="2"/>
        <v>0</v>
      </c>
    </row>
    <row r="83" spans="1:8" ht="15.75" x14ac:dyDescent="0.25">
      <c r="A83" s="46"/>
      <c r="B83" s="47" t="s">
        <v>111</v>
      </c>
      <c r="C83" s="29">
        <v>21072100</v>
      </c>
      <c r="D83" s="29"/>
      <c r="E83" s="29"/>
      <c r="F83" s="4">
        <f>E83/C83*100</f>
        <v>0</v>
      </c>
      <c r="G83" s="28"/>
      <c r="H83" s="14">
        <f t="shared" si="2"/>
        <v>0</v>
      </c>
    </row>
    <row r="84" spans="1:8" ht="15.75" x14ac:dyDescent="0.25">
      <c r="A84" s="46"/>
      <c r="B84" s="41" t="s">
        <v>19</v>
      </c>
      <c r="C84" s="29">
        <v>9712000</v>
      </c>
      <c r="D84" s="29"/>
      <c r="E84" s="29"/>
      <c r="F84" s="4">
        <f>E84/C84*100</f>
        <v>0</v>
      </c>
      <c r="G84" s="28"/>
      <c r="H84" s="14">
        <f t="shared" si="2"/>
        <v>0</v>
      </c>
    </row>
    <row r="85" spans="1:8" ht="108.75" customHeight="1" x14ac:dyDescent="0.25">
      <c r="A85" s="7"/>
      <c r="B85" s="8" t="s">
        <v>116</v>
      </c>
      <c r="C85" s="33">
        <f>C87+C88</f>
        <v>524274619.15000004</v>
      </c>
      <c r="D85" s="33">
        <f>D87+D88</f>
        <v>239648303.94999999</v>
      </c>
      <c r="E85" s="33">
        <f>E87+E88</f>
        <v>239648303.94999999</v>
      </c>
      <c r="F85" s="4">
        <f>E85/C85*100</f>
        <v>45.710453109200444</v>
      </c>
      <c r="G85" s="28"/>
      <c r="H85" s="14">
        <f t="shared" si="2"/>
        <v>0</v>
      </c>
    </row>
    <row r="86" spans="1:8" ht="15.75" x14ac:dyDescent="0.25">
      <c r="A86" s="7"/>
      <c r="B86" s="6" t="s">
        <v>18</v>
      </c>
      <c r="C86" s="29"/>
      <c r="D86" s="29"/>
      <c r="E86" s="29"/>
      <c r="F86" s="4"/>
      <c r="G86" s="28"/>
      <c r="H86" s="14">
        <f t="shared" si="2"/>
        <v>0</v>
      </c>
    </row>
    <row r="87" spans="1:8" ht="21.4" customHeight="1" x14ac:dyDescent="0.25">
      <c r="A87" s="7"/>
      <c r="B87" s="6" t="s">
        <v>17</v>
      </c>
      <c r="C87" s="29">
        <f t="shared" ref="C87:E88" si="4">C92+C96+C100+C104</f>
        <v>498803480.83000004</v>
      </c>
      <c r="D87" s="29">
        <f t="shared" si="4"/>
        <v>228005430.11999997</v>
      </c>
      <c r="E87" s="29">
        <f t="shared" si="4"/>
        <v>228005430.11999997</v>
      </c>
      <c r="F87" s="4">
        <f>E87/C87*100</f>
        <v>45.71047293828083</v>
      </c>
      <c r="G87" s="28"/>
      <c r="H87" s="14">
        <f t="shared" si="2"/>
        <v>0</v>
      </c>
    </row>
    <row r="88" spans="1:8" ht="19.5" customHeight="1" x14ac:dyDescent="0.25">
      <c r="A88" s="7"/>
      <c r="B88" s="6" t="s">
        <v>16</v>
      </c>
      <c r="C88" s="29">
        <f t="shared" si="4"/>
        <v>25471138.32</v>
      </c>
      <c r="D88" s="29">
        <f t="shared" si="4"/>
        <v>11642873.83</v>
      </c>
      <c r="E88" s="29">
        <f t="shared" si="4"/>
        <v>11642873.83</v>
      </c>
      <c r="F88" s="4">
        <f>E88/C88*100</f>
        <v>45.710064794622809</v>
      </c>
      <c r="G88" s="28"/>
      <c r="H88" s="14">
        <f t="shared" si="2"/>
        <v>0</v>
      </c>
    </row>
    <row r="89" spans="1:8" ht="19.5" customHeight="1" x14ac:dyDescent="0.25">
      <c r="A89" s="7"/>
      <c r="B89" s="41" t="s">
        <v>5</v>
      </c>
      <c r="C89" s="29"/>
      <c r="D89" s="29"/>
      <c r="E89" s="29"/>
      <c r="F89" s="4"/>
      <c r="G89" s="28"/>
      <c r="H89" s="14">
        <f t="shared" si="2"/>
        <v>0</v>
      </c>
    </row>
    <row r="90" spans="1:8" ht="72" customHeight="1" x14ac:dyDescent="0.25">
      <c r="A90" s="7"/>
      <c r="B90" s="45" t="s">
        <v>115</v>
      </c>
      <c r="C90" s="29">
        <f>C92+C93</f>
        <v>261867600</v>
      </c>
      <c r="D90" s="29">
        <f>D92+D93</f>
        <v>133639615.88</v>
      </c>
      <c r="E90" s="29">
        <f>E92+E93</f>
        <v>133639615.88</v>
      </c>
      <c r="F90" s="4">
        <f>E90/C90*100</f>
        <v>51.033276312151635</v>
      </c>
      <c r="G90" s="28" t="s">
        <v>26</v>
      </c>
      <c r="H90" s="14">
        <f t="shared" si="2"/>
        <v>0</v>
      </c>
    </row>
    <row r="91" spans="1:8" ht="19.5" customHeight="1" x14ac:dyDescent="0.25">
      <c r="A91" s="7"/>
      <c r="B91" s="43" t="s">
        <v>18</v>
      </c>
      <c r="C91" s="29"/>
      <c r="D91" s="29"/>
      <c r="E91" s="29"/>
      <c r="F91" s="4"/>
      <c r="G91" s="28"/>
      <c r="H91" s="14">
        <f t="shared" si="2"/>
        <v>0</v>
      </c>
    </row>
    <row r="92" spans="1:8" ht="19.5" customHeight="1" x14ac:dyDescent="0.25">
      <c r="A92" s="7"/>
      <c r="B92" s="43" t="s">
        <v>47</v>
      </c>
      <c r="C92" s="29">
        <v>249144980.83000001</v>
      </c>
      <c r="D92" s="29">
        <v>127146961.70999999</v>
      </c>
      <c r="E92" s="29">
        <v>127146961.70999999</v>
      </c>
      <c r="F92" s="4">
        <f>E92/C92*100</f>
        <v>51.033322560391703</v>
      </c>
      <c r="G92" s="28"/>
      <c r="H92" s="14">
        <f t="shared" si="2"/>
        <v>0</v>
      </c>
    </row>
    <row r="93" spans="1:8" ht="19.5" customHeight="1" x14ac:dyDescent="0.25">
      <c r="A93" s="7"/>
      <c r="B93" s="43" t="s">
        <v>19</v>
      </c>
      <c r="C93" s="29">
        <v>12722619.17</v>
      </c>
      <c r="D93" s="29">
        <v>6492654.1699999999</v>
      </c>
      <c r="E93" s="29">
        <v>6492654.1699999999</v>
      </c>
      <c r="F93" s="4">
        <f>E93/C93*100</f>
        <v>51.03237064039228</v>
      </c>
      <c r="G93" s="28"/>
      <c r="H93" s="14">
        <f t="shared" si="2"/>
        <v>0</v>
      </c>
    </row>
    <row r="94" spans="1:8" ht="78.75" x14ac:dyDescent="0.25">
      <c r="A94" s="7"/>
      <c r="B94" s="45" t="s">
        <v>114</v>
      </c>
      <c r="C94" s="29">
        <f>C96+C97</f>
        <v>123461636.17</v>
      </c>
      <c r="D94" s="29">
        <f>D96+D97</f>
        <v>37943675.75</v>
      </c>
      <c r="E94" s="29">
        <f>E96+E97</f>
        <v>37943675.75</v>
      </c>
      <c r="F94" s="4">
        <f>E94/C94*100</f>
        <v>30.733170989046027</v>
      </c>
      <c r="G94" s="28" t="s">
        <v>26</v>
      </c>
      <c r="H94" s="14">
        <f t="shared" si="2"/>
        <v>0</v>
      </c>
    </row>
    <row r="95" spans="1:8" ht="19.5" customHeight="1" x14ac:dyDescent="0.25">
      <c r="A95" s="7"/>
      <c r="B95" s="43" t="s">
        <v>18</v>
      </c>
      <c r="C95" s="29"/>
      <c r="D95" s="29"/>
      <c r="E95" s="29"/>
      <c r="F95" s="4"/>
      <c r="G95" s="28"/>
      <c r="H95" s="14">
        <f t="shared" si="2"/>
        <v>0</v>
      </c>
    </row>
    <row r="96" spans="1:8" ht="19.5" customHeight="1" x14ac:dyDescent="0.25">
      <c r="A96" s="7"/>
      <c r="B96" s="44" t="s">
        <v>111</v>
      </c>
      <c r="C96" s="29">
        <v>117463500</v>
      </c>
      <c r="D96" s="29">
        <v>36100258.310000002</v>
      </c>
      <c r="E96" s="29">
        <v>36100258.310000002</v>
      </c>
      <c r="F96" s="4">
        <f>E96/C96*100</f>
        <v>30.733170993542675</v>
      </c>
      <c r="G96" s="28"/>
      <c r="H96" s="14">
        <f t="shared" si="2"/>
        <v>0</v>
      </c>
    </row>
    <row r="97" spans="1:8" ht="19.5" customHeight="1" x14ac:dyDescent="0.25">
      <c r="A97" s="7"/>
      <c r="B97" s="43" t="s">
        <v>19</v>
      </c>
      <c r="C97" s="29">
        <v>5998136.1699999999</v>
      </c>
      <c r="D97" s="29">
        <v>1843417.44</v>
      </c>
      <c r="E97" s="29">
        <v>1843417.44</v>
      </c>
      <c r="F97" s="4">
        <f>E97/C97*100</f>
        <v>30.733170900986728</v>
      </c>
      <c r="G97" s="28"/>
      <c r="H97" s="14">
        <f t="shared" si="2"/>
        <v>0</v>
      </c>
    </row>
    <row r="98" spans="1:8" ht="78.75" x14ac:dyDescent="0.25">
      <c r="A98" s="7"/>
      <c r="B98" s="45" t="s">
        <v>113</v>
      </c>
      <c r="C98" s="29">
        <f>C100+C101</f>
        <v>58635697.869999997</v>
      </c>
      <c r="D98" s="29">
        <f>D100+D101</f>
        <v>0</v>
      </c>
      <c r="E98" s="29">
        <f>E100+E101</f>
        <v>0</v>
      </c>
      <c r="F98" s="4">
        <f>E98/C98*100</f>
        <v>0</v>
      </c>
      <c r="G98" s="28" t="s">
        <v>33</v>
      </c>
      <c r="H98" s="14">
        <f t="shared" si="2"/>
        <v>0</v>
      </c>
    </row>
    <row r="99" spans="1:8" ht="19.5" customHeight="1" x14ac:dyDescent="0.25">
      <c r="A99" s="7"/>
      <c r="B99" s="43" t="s">
        <v>18</v>
      </c>
      <c r="C99" s="29"/>
      <c r="D99" s="29"/>
      <c r="E99" s="29"/>
      <c r="F99" s="4"/>
      <c r="G99" s="28"/>
      <c r="H99" s="14">
        <f t="shared" si="2"/>
        <v>0</v>
      </c>
    </row>
    <row r="100" spans="1:8" ht="19.5" customHeight="1" x14ac:dyDescent="0.25">
      <c r="A100" s="7"/>
      <c r="B100" s="44" t="s">
        <v>111</v>
      </c>
      <c r="C100" s="29">
        <v>55787000</v>
      </c>
      <c r="D100" s="29"/>
      <c r="E100" s="29"/>
      <c r="F100" s="4">
        <f>E100/C100*100</f>
        <v>0</v>
      </c>
      <c r="G100" s="28"/>
      <c r="H100" s="14">
        <f t="shared" si="2"/>
        <v>0</v>
      </c>
    </row>
    <row r="101" spans="1:8" ht="19.5" customHeight="1" x14ac:dyDescent="0.25">
      <c r="A101" s="7"/>
      <c r="B101" s="43" t="s">
        <v>19</v>
      </c>
      <c r="C101" s="29">
        <v>2848697.87</v>
      </c>
      <c r="D101" s="29"/>
      <c r="E101" s="29"/>
      <c r="F101" s="4">
        <f>E101/C101*100</f>
        <v>0</v>
      </c>
      <c r="G101" s="28"/>
      <c r="H101" s="14">
        <f t="shared" si="2"/>
        <v>0</v>
      </c>
    </row>
    <row r="102" spans="1:8" ht="78.75" x14ac:dyDescent="0.25">
      <c r="A102" s="7"/>
      <c r="B102" s="45" t="s">
        <v>112</v>
      </c>
      <c r="C102" s="29">
        <f>C104+C105</f>
        <v>80309685.109999999</v>
      </c>
      <c r="D102" s="29">
        <f>D104+D105</f>
        <v>68065012.320000008</v>
      </c>
      <c r="E102" s="29">
        <f>E104+E105</f>
        <v>68065012.320000008</v>
      </c>
      <c r="F102" s="4">
        <f>E102/C102*100</f>
        <v>84.753180424965564</v>
      </c>
      <c r="G102" s="28" t="s">
        <v>33</v>
      </c>
      <c r="H102" s="14">
        <f t="shared" si="2"/>
        <v>0</v>
      </c>
    </row>
    <row r="103" spans="1:8" ht="19.5" customHeight="1" x14ac:dyDescent="0.25">
      <c r="A103" s="7"/>
      <c r="B103" s="43" t="s">
        <v>18</v>
      </c>
      <c r="C103" s="29"/>
      <c r="D103" s="29"/>
      <c r="E103" s="29"/>
      <c r="F103" s="4"/>
      <c r="G103" s="28"/>
      <c r="H103" s="14">
        <f t="shared" ref="H103:H134" si="5">D103-E103</f>
        <v>0</v>
      </c>
    </row>
    <row r="104" spans="1:8" ht="19.5" customHeight="1" x14ac:dyDescent="0.25">
      <c r="A104" s="7"/>
      <c r="B104" s="44" t="s">
        <v>111</v>
      </c>
      <c r="C104" s="29">
        <v>76408000</v>
      </c>
      <c r="D104" s="29">
        <v>64758210.100000001</v>
      </c>
      <c r="E104" s="29">
        <v>64758210.100000001</v>
      </c>
      <c r="F104" s="4">
        <f>E104/C104*100</f>
        <v>84.753180426133383</v>
      </c>
      <c r="G104" s="28"/>
      <c r="H104" s="14">
        <f t="shared" si="5"/>
        <v>0</v>
      </c>
    </row>
    <row r="105" spans="1:8" ht="19.5" customHeight="1" x14ac:dyDescent="0.25">
      <c r="A105" s="7"/>
      <c r="B105" s="43" t="s">
        <v>19</v>
      </c>
      <c r="C105" s="29">
        <v>3901685.11</v>
      </c>
      <c r="D105" s="29">
        <v>3306802.22</v>
      </c>
      <c r="E105" s="29">
        <v>3306802.22</v>
      </c>
      <c r="F105" s="4">
        <f>E105/C105*100</f>
        <v>84.753180402095552</v>
      </c>
      <c r="G105" s="28"/>
      <c r="H105" s="14">
        <f t="shared" si="5"/>
        <v>0</v>
      </c>
    </row>
    <row r="106" spans="1:8" ht="126.6" customHeight="1" x14ac:dyDescent="0.25">
      <c r="A106" s="2"/>
      <c r="B106" s="8" t="s">
        <v>110</v>
      </c>
      <c r="C106" s="33">
        <f>C108+C109</f>
        <v>2951400</v>
      </c>
      <c r="D106" s="33">
        <f>D108+D109</f>
        <v>606100.01</v>
      </c>
      <c r="E106" s="33">
        <f>E108+E109</f>
        <v>606100.01</v>
      </c>
      <c r="F106" s="4">
        <f>E106/C106*100</f>
        <v>20.536017144406042</v>
      </c>
      <c r="G106" s="28" t="s">
        <v>26</v>
      </c>
      <c r="H106" s="14">
        <f t="shared" si="5"/>
        <v>0</v>
      </c>
    </row>
    <row r="107" spans="1:8" ht="15.75" x14ac:dyDescent="0.25">
      <c r="A107" s="2"/>
      <c r="B107" s="6" t="s">
        <v>18</v>
      </c>
      <c r="C107" s="29"/>
      <c r="D107" s="29"/>
      <c r="E107" s="29"/>
      <c r="F107" s="4"/>
      <c r="G107" s="28"/>
      <c r="H107" s="14">
        <f t="shared" si="5"/>
        <v>0</v>
      </c>
    </row>
    <row r="108" spans="1:8" ht="17.649999999999999" customHeight="1" x14ac:dyDescent="0.25">
      <c r="A108" s="2"/>
      <c r="B108" s="6" t="s">
        <v>17</v>
      </c>
      <c r="C108" s="29"/>
      <c r="D108" s="29"/>
      <c r="E108" s="29"/>
      <c r="F108" s="4"/>
      <c r="G108" s="28"/>
      <c r="H108" s="14">
        <f t="shared" si="5"/>
        <v>0</v>
      </c>
    </row>
    <row r="109" spans="1:8" ht="22.15" customHeight="1" x14ac:dyDescent="0.25">
      <c r="A109" s="2"/>
      <c r="B109" s="6" t="s">
        <v>19</v>
      </c>
      <c r="C109" s="29">
        <v>2951400</v>
      </c>
      <c r="D109" s="29">
        <v>606100.01</v>
      </c>
      <c r="E109" s="29">
        <v>606100.01</v>
      </c>
      <c r="F109" s="4">
        <f>E109/C109*100</f>
        <v>20.536017144406042</v>
      </c>
      <c r="G109" s="28"/>
      <c r="H109" s="14">
        <f t="shared" si="5"/>
        <v>0</v>
      </c>
    </row>
    <row r="110" spans="1:8" ht="112.15" customHeight="1" x14ac:dyDescent="0.25">
      <c r="A110" s="2"/>
      <c r="B110" s="6" t="s">
        <v>109</v>
      </c>
      <c r="C110" s="29">
        <f>C112+C113</f>
        <v>5500</v>
      </c>
      <c r="D110" s="29">
        <f>D112+D113</f>
        <v>0</v>
      </c>
      <c r="E110" s="29">
        <f>E112+E113</f>
        <v>0</v>
      </c>
      <c r="F110" s="4">
        <f>E110/C110*100</f>
        <v>0</v>
      </c>
      <c r="G110" s="28" t="s">
        <v>98</v>
      </c>
      <c r="H110" s="14">
        <f t="shared" si="5"/>
        <v>0</v>
      </c>
    </row>
    <row r="111" spans="1:8" ht="15.75" x14ac:dyDescent="0.25">
      <c r="A111" s="2"/>
      <c r="B111" s="6" t="s">
        <v>18</v>
      </c>
      <c r="C111" s="29"/>
      <c r="D111" s="29"/>
      <c r="E111" s="29"/>
      <c r="F111" s="4"/>
      <c r="G111" s="28"/>
      <c r="H111" s="14">
        <f t="shared" si="5"/>
        <v>0</v>
      </c>
    </row>
    <row r="112" spans="1:8" ht="15.75" x14ac:dyDescent="0.25">
      <c r="A112" s="2"/>
      <c r="B112" s="6" t="s">
        <v>17</v>
      </c>
      <c r="C112" s="29"/>
      <c r="D112" s="29"/>
      <c r="E112" s="29"/>
      <c r="F112" s="4"/>
      <c r="G112" s="28"/>
      <c r="H112" s="14">
        <f t="shared" si="5"/>
        <v>0</v>
      </c>
    </row>
    <row r="113" spans="1:8" ht="15.75" x14ac:dyDescent="0.25">
      <c r="A113" s="2"/>
      <c r="B113" s="6" t="s">
        <v>19</v>
      </c>
      <c r="C113" s="29">
        <v>5500</v>
      </c>
      <c r="D113" s="29"/>
      <c r="E113" s="29"/>
      <c r="F113" s="4">
        <f>E113/C113*100</f>
        <v>0</v>
      </c>
      <c r="G113" s="28"/>
      <c r="H113" s="14">
        <f t="shared" si="5"/>
        <v>0</v>
      </c>
    </row>
    <row r="114" spans="1:8" ht="79.900000000000006" customHeight="1" x14ac:dyDescent="0.25">
      <c r="A114" s="2"/>
      <c r="B114" s="6" t="s">
        <v>108</v>
      </c>
      <c r="C114" s="29">
        <f>C116+C117</f>
        <v>1032900</v>
      </c>
      <c r="D114" s="29">
        <f>D116+D117</f>
        <v>789700</v>
      </c>
      <c r="E114" s="29">
        <f>E116+E117</f>
        <v>789700</v>
      </c>
      <c r="F114" s="4">
        <f>E114/C114*100</f>
        <v>76.454642269338763</v>
      </c>
      <c r="G114" s="28" t="s">
        <v>107</v>
      </c>
      <c r="H114" s="14">
        <f t="shared" si="5"/>
        <v>0</v>
      </c>
    </row>
    <row r="115" spans="1:8" ht="15.75" x14ac:dyDescent="0.25">
      <c r="A115" s="2"/>
      <c r="B115" s="6" t="s">
        <v>18</v>
      </c>
      <c r="C115" s="29"/>
      <c r="D115" s="29"/>
      <c r="E115" s="29"/>
      <c r="F115" s="4"/>
      <c r="G115" s="28"/>
      <c r="H115" s="14">
        <f t="shared" si="5"/>
        <v>0</v>
      </c>
    </row>
    <row r="116" spans="1:8" ht="22.15" customHeight="1" x14ac:dyDescent="0.25">
      <c r="A116" s="2"/>
      <c r="B116" s="6" t="s">
        <v>17</v>
      </c>
      <c r="C116" s="29"/>
      <c r="D116" s="29"/>
      <c r="E116" s="29"/>
      <c r="F116" s="4"/>
      <c r="G116" s="28"/>
      <c r="H116" s="14">
        <f t="shared" si="5"/>
        <v>0</v>
      </c>
    </row>
    <row r="117" spans="1:8" ht="22.15" customHeight="1" x14ac:dyDescent="0.25">
      <c r="A117" s="2"/>
      <c r="B117" s="6" t="s">
        <v>66</v>
      </c>
      <c r="C117" s="29">
        <v>1032900</v>
      </c>
      <c r="D117" s="29">
        <v>789700</v>
      </c>
      <c r="E117" s="29">
        <v>789700</v>
      </c>
      <c r="F117" s="4">
        <f>E117/C117*100</f>
        <v>76.454642269338763</v>
      </c>
      <c r="G117" s="28"/>
      <c r="H117" s="14">
        <f t="shared" si="5"/>
        <v>0</v>
      </c>
    </row>
    <row r="118" spans="1:8" ht="84" customHeight="1" x14ac:dyDescent="0.25">
      <c r="A118" s="2"/>
      <c r="B118" s="9" t="s">
        <v>7</v>
      </c>
      <c r="C118" s="29">
        <f>C120+C121</f>
        <v>76400000</v>
      </c>
      <c r="D118" s="29">
        <f>D120+D121</f>
        <v>76400000</v>
      </c>
      <c r="E118" s="29">
        <f>E120+E121</f>
        <v>76400000</v>
      </c>
      <c r="F118" s="4">
        <f>E118/C118*100</f>
        <v>100</v>
      </c>
      <c r="G118" s="28" t="s">
        <v>26</v>
      </c>
      <c r="H118" s="14">
        <f t="shared" si="5"/>
        <v>0</v>
      </c>
    </row>
    <row r="119" spans="1:8" ht="22.15" customHeight="1" x14ac:dyDescent="0.25">
      <c r="A119" s="2"/>
      <c r="B119" s="6" t="s">
        <v>18</v>
      </c>
      <c r="C119" s="29"/>
      <c r="D119" s="29"/>
      <c r="E119" s="29"/>
      <c r="F119" s="4"/>
      <c r="G119" s="28"/>
      <c r="H119" s="14">
        <f t="shared" si="5"/>
        <v>0</v>
      </c>
    </row>
    <row r="120" spans="1:8" ht="22.15" customHeight="1" x14ac:dyDescent="0.25">
      <c r="A120" s="2"/>
      <c r="B120" s="6" t="s">
        <v>17</v>
      </c>
      <c r="C120" s="29"/>
      <c r="D120" s="29"/>
      <c r="E120" s="29"/>
      <c r="F120" s="4"/>
      <c r="G120" s="28"/>
      <c r="H120" s="14">
        <f t="shared" si="5"/>
        <v>0</v>
      </c>
    </row>
    <row r="121" spans="1:8" ht="22.15" customHeight="1" x14ac:dyDescent="0.25">
      <c r="A121" s="2"/>
      <c r="B121" s="6" t="s">
        <v>66</v>
      </c>
      <c r="C121" s="29">
        <v>76400000</v>
      </c>
      <c r="D121" s="29">
        <v>76400000</v>
      </c>
      <c r="E121" s="29">
        <v>76400000</v>
      </c>
      <c r="F121" s="4">
        <f>E121/C121*100</f>
        <v>100</v>
      </c>
      <c r="G121" s="28"/>
      <c r="H121" s="14">
        <f t="shared" si="5"/>
        <v>0</v>
      </c>
    </row>
    <row r="122" spans="1:8" ht="18.399999999999999" customHeight="1" x14ac:dyDescent="0.25">
      <c r="A122" s="7" t="s">
        <v>6</v>
      </c>
      <c r="B122" s="10" t="s">
        <v>106</v>
      </c>
      <c r="C122" s="39">
        <f>C123+C127+C144+C148+C152+C156+C160+C164+C168+C172+C175</f>
        <v>698710214.26999998</v>
      </c>
      <c r="D122" s="39">
        <f>D123+D127+D144+D148+D152+D156+D160+D164+D168+D172+D175</f>
        <v>429314791.35000002</v>
      </c>
      <c r="E122" s="39">
        <f>E123+E127+E144+E148+E152+E156+E160+E164+E168+E172+E175</f>
        <v>429314791.35000002</v>
      </c>
      <c r="F122" s="1">
        <f>E122/C122*100</f>
        <v>61.443897996902827</v>
      </c>
      <c r="G122" s="38"/>
      <c r="H122" s="14">
        <f t="shared" si="5"/>
        <v>0</v>
      </c>
    </row>
    <row r="123" spans="1:8" ht="190.15" customHeight="1" x14ac:dyDescent="0.25">
      <c r="A123" s="7"/>
      <c r="B123" s="9" t="s">
        <v>105</v>
      </c>
      <c r="C123" s="29">
        <f>C125+C126</f>
        <v>68289831.599999994</v>
      </c>
      <c r="D123" s="29">
        <f>D125+D126</f>
        <v>4771663.92</v>
      </c>
      <c r="E123" s="29">
        <f>E125+E126</f>
        <v>4771663.92</v>
      </c>
      <c r="F123" s="4">
        <f>E123/C123*100</f>
        <v>6.9873710451498612</v>
      </c>
      <c r="G123" s="28" t="s">
        <v>33</v>
      </c>
      <c r="H123" s="14">
        <f t="shared" si="5"/>
        <v>0</v>
      </c>
    </row>
    <row r="124" spans="1:8" ht="15.75" x14ac:dyDescent="0.25">
      <c r="A124" s="7"/>
      <c r="B124" s="6" t="s">
        <v>18</v>
      </c>
      <c r="C124" s="29"/>
      <c r="D124" s="29"/>
      <c r="E124" s="29"/>
      <c r="F124" s="4"/>
      <c r="G124" s="28"/>
      <c r="H124" s="14">
        <f t="shared" si="5"/>
        <v>0</v>
      </c>
    </row>
    <row r="125" spans="1:8" ht="17.649999999999999" customHeight="1" x14ac:dyDescent="0.25">
      <c r="A125" s="2"/>
      <c r="B125" s="6" t="s">
        <v>17</v>
      </c>
      <c r="C125" s="29"/>
      <c r="D125" s="29"/>
      <c r="E125" s="29"/>
      <c r="F125" s="4"/>
      <c r="G125" s="28"/>
      <c r="H125" s="14">
        <f t="shared" si="5"/>
        <v>0</v>
      </c>
    </row>
    <row r="126" spans="1:8" ht="18" customHeight="1" x14ac:dyDescent="0.25">
      <c r="A126" s="2"/>
      <c r="B126" s="6" t="s">
        <v>16</v>
      </c>
      <c r="C126" s="29">
        <v>68289831.599999994</v>
      </c>
      <c r="D126" s="29">
        <v>4771663.92</v>
      </c>
      <c r="E126" s="29">
        <v>4771663.92</v>
      </c>
      <c r="F126" s="4">
        <f>E126/C126*100</f>
        <v>6.9873710451498612</v>
      </c>
      <c r="G126" s="28"/>
      <c r="H126" s="14">
        <f t="shared" si="5"/>
        <v>0</v>
      </c>
    </row>
    <row r="127" spans="1:8" ht="78.75" x14ac:dyDescent="0.25">
      <c r="A127" s="2"/>
      <c r="B127" s="6" t="s">
        <v>104</v>
      </c>
      <c r="C127" s="29">
        <f>C129+C130</f>
        <v>54713096.670000002</v>
      </c>
      <c r="D127" s="29">
        <f>D129+D130</f>
        <v>24743584.329999998</v>
      </c>
      <c r="E127" s="29">
        <f>E129+E130</f>
        <v>24743584.329999998</v>
      </c>
      <c r="F127" s="4">
        <f>E127/C127*100</f>
        <v>45.224243985384341</v>
      </c>
      <c r="G127" s="28" t="s">
        <v>33</v>
      </c>
      <c r="H127" s="14">
        <f t="shared" si="5"/>
        <v>0</v>
      </c>
    </row>
    <row r="128" spans="1:8" ht="15.75" x14ac:dyDescent="0.25">
      <c r="A128" s="2"/>
      <c r="B128" s="6" t="s">
        <v>18</v>
      </c>
      <c r="C128" s="29"/>
      <c r="D128" s="29"/>
      <c r="E128" s="29"/>
      <c r="F128" s="4"/>
      <c r="G128" s="28"/>
      <c r="H128" s="14">
        <f t="shared" si="5"/>
        <v>0</v>
      </c>
    </row>
    <row r="129" spans="1:8" ht="15.75" x14ac:dyDescent="0.25">
      <c r="A129" s="2"/>
      <c r="B129" s="6" t="s">
        <v>17</v>
      </c>
      <c r="C129" s="42">
        <f t="shared" ref="C129:E130" si="6">C134+C138+C142</f>
        <v>47447000</v>
      </c>
      <c r="D129" s="42">
        <f t="shared" si="6"/>
        <v>21525500</v>
      </c>
      <c r="E129" s="42">
        <f t="shared" si="6"/>
        <v>21525500</v>
      </c>
      <c r="F129" s="4">
        <f>E129/C129*100</f>
        <v>45.36746264252745</v>
      </c>
      <c r="G129" s="28"/>
      <c r="H129" s="14">
        <f t="shared" si="5"/>
        <v>0</v>
      </c>
    </row>
    <row r="130" spans="1:8" ht="21" customHeight="1" x14ac:dyDescent="0.25">
      <c r="A130" s="2"/>
      <c r="B130" s="6" t="s">
        <v>19</v>
      </c>
      <c r="C130" s="42">
        <f t="shared" si="6"/>
        <v>7266096.6699999999</v>
      </c>
      <c r="D130" s="42">
        <f t="shared" si="6"/>
        <v>3218084.33</v>
      </c>
      <c r="E130" s="42">
        <f t="shared" si="6"/>
        <v>3218084.33</v>
      </c>
      <c r="F130" s="4">
        <f>E130/C130*100</f>
        <v>44.289038202405315</v>
      </c>
      <c r="G130" s="28"/>
      <c r="H130" s="14">
        <f t="shared" si="5"/>
        <v>0</v>
      </c>
    </row>
    <row r="131" spans="1:8" ht="15.75" x14ac:dyDescent="0.25">
      <c r="A131" s="2"/>
      <c r="B131" s="41" t="s">
        <v>5</v>
      </c>
      <c r="C131" s="29"/>
      <c r="D131" s="29"/>
      <c r="E131" s="29"/>
      <c r="F131" s="4"/>
      <c r="G131" s="28"/>
      <c r="H131" s="14">
        <f t="shared" si="5"/>
        <v>0</v>
      </c>
    </row>
    <row r="132" spans="1:8" ht="47.25" x14ac:dyDescent="0.25">
      <c r="A132" s="2"/>
      <c r="B132" s="41" t="s">
        <v>103</v>
      </c>
      <c r="C132" s="42">
        <f>C134+C135</f>
        <v>21737376</v>
      </c>
      <c r="D132" s="42">
        <f>D134+D135</f>
        <v>10868688</v>
      </c>
      <c r="E132" s="42">
        <f>E134+E135</f>
        <v>10868688</v>
      </c>
      <c r="F132" s="4">
        <f>E132/C132*100</f>
        <v>50</v>
      </c>
      <c r="G132" s="28"/>
      <c r="H132" s="14">
        <f t="shared" si="5"/>
        <v>0</v>
      </c>
    </row>
    <row r="133" spans="1:8" ht="15.75" x14ac:dyDescent="0.25">
      <c r="A133" s="2"/>
      <c r="B133" s="41" t="s">
        <v>18</v>
      </c>
      <c r="C133" s="29"/>
      <c r="D133" s="29"/>
      <c r="E133" s="29"/>
      <c r="F133" s="4"/>
      <c r="G133" s="28"/>
      <c r="H133" s="14">
        <f t="shared" si="5"/>
        <v>0</v>
      </c>
    </row>
    <row r="134" spans="1:8" ht="15.75" x14ac:dyDescent="0.25">
      <c r="A134" s="2"/>
      <c r="B134" s="41" t="s">
        <v>47</v>
      </c>
      <c r="C134" s="29">
        <v>18687000</v>
      </c>
      <c r="D134" s="29">
        <v>9343500</v>
      </c>
      <c r="E134" s="29">
        <v>9343500</v>
      </c>
      <c r="F134" s="4">
        <f>E134/C134*100</f>
        <v>50</v>
      </c>
      <c r="G134" s="28"/>
      <c r="H134" s="14">
        <f t="shared" si="5"/>
        <v>0</v>
      </c>
    </row>
    <row r="135" spans="1:8" ht="22.15" customHeight="1" x14ac:dyDescent="0.25">
      <c r="A135" s="2"/>
      <c r="B135" s="41" t="s">
        <v>100</v>
      </c>
      <c r="C135" s="29">
        <v>3050376</v>
      </c>
      <c r="D135" s="29">
        <v>1525188</v>
      </c>
      <c r="E135" s="29">
        <v>1525188</v>
      </c>
      <c r="F135" s="4">
        <f>E135/C135*100</f>
        <v>50</v>
      </c>
      <c r="G135" s="28"/>
      <c r="H135" s="14">
        <f t="shared" ref="H135:H166" si="7">D135-E135</f>
        <v>0</v>
      </c>
    </row>
    <row r="136" spans="1:8" ht="78.75" x14ac:dyDescent="0.25">
      <c r="A136" s="2"/>
      <c r="B136" s="41" t="s">
        <v>102</v>
      </c>
      <c r="C136" s="42">
        <f>C138+C139</f>
        <v>27749792.670000002</v>
      </c>
      <c r="D136" s="42">
        <f>D138+D139</f>
        <v>13874896.33</v>
      </c>
      <c r="E136" s="42">
        <f>E138+E139</f>
        <v>13874896.33</v>
      </c>
      <c r="F136" s="4">
        <f>E136/C136*100</f>
        <v>49.999999981981844</v>
      </c>
      <c r="G136" s="28"/>
      <c r="H136" s="14">
        <f t="shared" si="7"/>
        <v>0</v>
      </c>
    </row>
    <row r="137" spans="1:8" ht="15.75" x14ac:dyDescent="0.25">
      <c r="A137" s="2"/>
      <c r="B137" s="41" t="s">
        <v>18</v>
      </c>
      <c r="C137" s="29"/>
      <c r="D137" s="29"/>
      <c r="E137" s="29"/>
      <c r="F137" s="4"/>
      <c r="G137" s="28"/>
      <c r="H137" s="14">
        <f t="shared" si="7"/>
        <v>0</v>
      </c>
    </row>
    <row r="138" spans="1:8" ht="15.75" x14ac:dyDescent="0.25">
      <c r="A138" s="2"/>
      <c r="B138" s="41" t="s">
        <v>47</v>
      </c>
      <c r="C138" s="29">
        <v>24364000</v>
      </c>
      <c r="D138" s="29">
        <v>12182000</v>
      </c>
      <c r="E138" s="29">
        <v>12182000</v>
      </c>
      <c r="F138" s="4">
        <f>E138/C138*100</f>
        <v>50</v>
      </c>
      <c r="G138" s="28"/>
      <c r="H138" s="14">
        <f t="shared" si="7"/>
        <v>0</v>
      </c>
    </row>
    <row r="139" spans="1:8" ht="20.65" customHeight="1" x14ac:dyDescent="0.25">
      <c r="A139" s="2"/>
      <c r="B139" s="41" t="s">
        <v>97</v>
      </c>
      <c r="C139" s="29">
        <v>3385792.67</v>
      </c>
      <c r="D139" s="29">
        <v>1692896.33</v>
      </c>
      <c r="E139" s="29">
        <v>1692896.33</v>
      </c>
      <c r="F139" s="4">
        <f>E139/C139*100</f>
        <v>49.999999852324095</v>
      </c>
      <c r="G139" s="28"/>
      <c r="H139" s="14">
        <f t="shared" si="7"/>
        <v>0</v>
      </c>
    </row>
    <row r="140" spans="1:8" ht="47.25" x14ac:dyDescent="0.25">
      <c r="A140" s="2"/>
      <c r="B140" s="41" t="s">
        <v>101</v>
      </c>
      <c r="C140" s="42">
        <f>C142+C143</f>
        <v>5225928</v>
      </c>
      <c r="D140" s="42">
        <f>D142+D143</f>
        <v>0</v>
      </c>
      <c r="E140" s="42">
        <f>E142+E143</f>
        <v>0</v>
      </c>
      <c r="F140" s="4">
        <f>E140/C140*100</f>
        <v>0</v>
      </c>
      <c r="G140" s="28"/>
      <c r="H140" s="14">
        <f t="shared" si="7"/>
        <v>0</v>
      </c>
    </row>
    <row r="141" spans="1:8" ht="15.75" x14ac:dyDescent="0.25">
      <c r="A141" s="2"/>
      <c r="B141" s="41" t="s">
        <v>18</v>
      </c>
      <c r="C141" s="29"/>
      <c r="D141" s="29"/>
      <c r="E141" s="29"/>
      <c r="F141" s="4"/>
      <c r="G141" s="28"/>
      <c r="H141" s="14">
        <f t="shared" si="7"/>
        <v>0</v>
      </c>
    </row>
    <row r="142" spans="1:8" ht="15.75" x14ac:dyDescent="0.25">
      <c r="A142" s="2"/>
      <c r="B142" s="41" t="s">
        <v>47</v>
      </c>
      <c r="C142" s="29">
        <v>4396000</v>
      </c>
      <c r="D142" s="29"/>
      <c r="E142" s="29"/>
      <c r="F142" s="4">
        <f>E142/C142*100</f>
        <v>0</v>
      </c>
      <c r="G142" s="28"/>
      <c r="H142" s="14">
        <f t="shared" si="7"/>
        <v>0</v>
      </c>
    </row>
    <row r="143" spans="1:8" ht="19.5" customHeight="1" x14ac:dyDescent="0.25">
      <c r="A143" s="2"/>
      <c r="B143" s="41" t="s">
        <v>100</v>
      </c>
      <c r="C143" s="29">
        <v>829928</v>
      </c>
      <c r="D143" s="29"/>
      <c r="E143" s="29"/>
      <c r="F143" s="4">
        <f>E143/C143*100</f>
        <v>0</v>
      </c>
      <c r="G143" s="28"/>
      <c r="H143" s="14">
        <f t="shared" si="7"/>
        <v>0</v>
      </c>
    </row>
    <row r="144" spans="1:8" ht="114" customHeight="1" x14ac:dyDescent="0.25">
      <c r="A144" s="7"/>
      <c r="B144" s="8" t="s">
        <v>99</v>
      </c>
      <c r="C144" s="29">
        <f>C146+C147</f>
        <v>15900</v>
      </c>
      <c r="D144" s="29">
        <f>D146+D147</f>
        <v>0</v>
      </c>
      <c r="E144" s="29">
        <f>E146+E147</f>
        <v>0</v>
      </c>
      <c r="F144" s="4">
        <f>E144/C144*100</f>
        <v>0</v>
      </c>
      <c r="G144" s="28" t="s">
        <v>98</v>
      </c>
      <c r="H144" s="14">
        <f t="shared" si="7"/>
        <v>0</v>
      </c>
    </row>
    <row r="145" spans="1:8" ht="15.75" x14ac:dyDescent="0.25">
      <c r="A145" s="7"/>
      <c r="B145" s="6" t="s">
        <v>18</v>
      </c>
      <c r="C145" s="29"/>
      <c r="D145" s="29"/>
      <c r="E145" s="29"/>
      <c r="F145" s="4"/>
      <c r="G145" s="28"/>
      <c r="H145" s="14">
        <f t="shared" si="7"/>
        <v>0</v>
      </c>
    </row>
    <row r="146" spans="1:8" ht="21" customHeight="1" x14ac:dyDescent="0.25">
      <c r="A146" s="7"/>
      <c r="B146" s="6" t="s">
        <v>47</v>
      </c>
      <c r="C146" s="29"/>
      <c r="D146" s="29"/>
      <c r="E146" s="29"/>
      <c r="F146" s="4"/>
      <c r="G146" s="28"/>
      <c r="H146" s="14">
        <f t="shared" si="7"/>
        <v>0</v>
      </c>
    </row>
    <row r="147" spans="1:8" ht="19.149999999999999" customHeight="1" x14ac:dyDescent="0.25">
      <c r="A147" s="2"/>
      <c r="B147" s="6" t="s">
        <v>97</v>
      </c>
      <c r="C147" s="29">
        <v>15900</v>
      </c>
      <c r="D147" s="29"/>
      <c r="E147" s="29"/>
      <c r="F147" s="4">
        <f>E147/C147*100</f>
        <v>0</v>
      </c>
      <c r="G147" s="28"/>
      <c r="H147" s="14">
        <f t="shared" si="7"/>
        <v>0</v>
      </c>
    </row>
    <row r="148" spans="1:8" ht="82.15" customHeight="1" x14ac:dyDescent="0.25">
      <c r="A148" s="2"/>
      <c r="B148" s="6" t="s">
        <v>96</v>
      </c>
      <c r="C148" s="29">
        <f>C150+C151</f>
        <v>139948092.84999999</v>
      </c>
      <c r="D148" s="29">
        <f>D150+D151</f>
        <v>47727895.350000001</v>
      </c>
      <c r="E148" s="29">
        <f>E150+E151</f>
        <v>47727895.350000001</v>
      </c>
      <c r="F148" s="4">
        <f>E148/C148*100</f>
        <v>34.103998402576302</v>
      </c>
      <c r="G148" s="28" t="s">
        <v>26</v>
      </c>
      <c r="H148" s="14">
        <f t="shared" si="7"/>
        <v>0</v>
      </c>
    </row>
    <row r="149" spans="1:8" ht="15.75" x14ac:dyDescent="0.25">
      <c r="A149" s="2"/>
      <c r="B149" s="6" t="s">
        <v>18</v>
      </c>
      <c r="C149" s="29"/>
      <c r="D149" s="29"/>
      <c r="E149" s="29"/>
      <c r="F149" s="4"/>
      <c r="G149" s="28"/>
      <c r="H149" s="14">
        <f t="shared" si="7"/>
        <v>0</v>
      </c>
    </row>
    <row r="150" spans="1:8" ht="21.4" customHeight="1" x14ac:dyDescent="0.25">
      <c r="A150" s="2"/>
      <c r="B150" s="6" t="s">
        <v>95</v>
      </c>
      <c r="C150" s="29">
        <v>138965508.44999999</v>
      </c>
      <c r="D150" s="29">
        <v>47392794.780000001</v>
      </c>
      <c r="E150" s="29">
        <v>47392794.780000001</v>
      </c>
      <c r="F150" s="4">
        <f>E150/C150*100</f>
        <v>34.103998401194637</v>
      </c>
      <c r="G150" s="28"/>
      <c r="H150" s="14">
        <f t="shared" si="7"/>
        <v>0</v>
      </c>
    </row>
    <row r="151" spans="1:8" ht="21" customHeight="1" x14ac:dyDescent="0.25">
      <c r="A151" s="2"/>
      <c r="B151" s="6" t="s">
        <v>16</v>
      </c>
      <c r="C151" s="29">
        <v>982584.4</v>
      </c>
      <c r="D151" s="29">
        <v>335100.57</v>
      </c>
      <c r="E151" s="29">
        <v>335100.57</v>
      </c>
      <c r="F151" s="4">
        <f>E151/C151*100</f>
        <v>34.103998597983029</v>
      </c>
      <c r="G151" s="28"/>
      <c r="H151" s="14">
        <f t="shared" si="7"/>
        <v>0</v>
      </c>
    </row>
    <row r="152" spans="1:8" ht="132.4" customHeight="1" x14ac:dyDescent="0.25">
      <c r="A152" s="2"/>
      <c r="B152" s="6" t="s">
        <v>94</v>
      </c>
      <c r="C152" s="29">
        <f>C154+C155</f>
        <v>1798806.2</v>
      </c>
      <c r="D152" s="29">
        <f>D154+D155</f>
        <v>0</v>
      </c>
      <c r="E152" s="29">
        <f>E154+E155</f>
        <v>0</v>
      </c>
      <c r="F152" s="4">
        <f>E152/C152*100</f>
        <v>0</v>
      </c>
      <c r="G152" s="28" t="s">
        <v>26</v>
      </c>
      <c r="H152" s="14">
        <f t="shared" si="7"/>
        <v>0</v>
      </c>
    </row>
    <row r="153" spans="1:8" ht="22.15" customHeight="1" x14ac:dyDescent="0.25">
      <c r="A153" s="2"/>
      <c r="B153" s="25" t="s">
        <v>18</v>
      </c>
      <c r="C153" s="29"/>
      <c r="D153" s="29"/>
      <c r="E153" s="29"/>
      <c r="F153" s="4"/>
      <c r="G153" s="28"/>
      <c r="H153" s="14">
        <f t="shared" si="7"/>
        <v>0</v>
      </c>
    </row>
    <row r="154" spans="1:8" ht="22.15" customHeight="1" x14ac:dyDescent="0.25">
      <c r="A154" s="2"/>
      <c r="B154" s="25" t="s">
        <v>17</v>
      </c>
      <c r="C154" s="29"/>
      <c r="D154" s="29"/>
      <c r="E154" s="29"/>
      <c r="F154" s="4"/>
      <c r="G154" s="28"/>
      <c r="H154" s="14">
        <f t="shared" si="7"/>
        <v>0</v>
      </c>
    </row>
    <row r="155" spans="1:8" ht="22.15" customHeight="1" x14ac:dyDescent="0.25">
      <c r="A155" s="2"/>
      <c r="B155" s="25" t="s">
        <v>16</v>
      </c>
      <c r="C155" s="29">
        <v>1798806.2</v>
      </c>
      <c r="D155" s="29"/>
      <c r="E155" s="29"/>
      <c r="F155" s="4">
        <f>E155/C155*100</f>
        <v>0</v>
      </c>
      <c r="G155" s="28"/>
      <c r="H155" s="14">
        <f t="shared" si="7"/>
        <v>0</v>
      </c>
    </row>
    <row r="156" spans="1:8" ht="45.75" customHeight="1" x14ac:dyDescent="0.25">
      <c r="A156" s="2"/>
      <c r="B156" s="9" t="s">
        <v>93</v>
      </c>
      <c r="C156" s="29">
        <f>C159</f>
        <v>200000000</v>
      </c>
      <c r="D156" s="29">
        <f>D159</f>
        <v>200000000</v>
      </c>
      <c r="E156" s="29">
        <f>E159</f>
        <v>200000000</v>
      </c>
      <c r="F156" s="4">
        <f>E156/C156*100</f>
        <v>100</v>
      </c>
      <c r="G156" s="28" t="s">
        <v>26</v>
      </c>
      <c r="H156" s="14">
        <f t="shared" si="7"/>
        <v>0</v>
      </c>
    </row>
    <row r="157" spans="1:8" ht="22.15" customHeight="1" x14ac:dyDescent="0.25">
      <c r="A157" s="2"/>
      <c r="B157" s="30" t="s">
        <v>18</v>
      </c>
      <c r="C157" s="29"/>
      <c r="D157" s="29"/>
      <c r="E157" s="29"/>
      <c r="F157" s="4"/>
      <c r="G157" s="28"/>
      <c r="H157" s="14">
        <f t="shared" si="7"/>
        <v>0</v>
      </c>
    </row>
    <row r="158" spans="1:8" ht="22.15" customHeight="1" x14ac:dyDescent="0.25">
      <c r="A158" s="2"/>
      <c r="B158" s="30" t="s">
        <v>17</v>
      </c>
      <c r="C158" s="29"/>
      <c r="D158" s="29"/>
      <c r="E158" s="29"/>
      <c r="F158" s="4"/>
      <c r="G158" s="28"/>
      <c r="H158" s="14">
        <f t="shared" si="7"/>
        <v>0</v>
      </c>
    </row>
    <row r="159" spans="1:8" ht="22.15" customHeight="1" x14ac:dyDescent="0.25">
      <c r="A159" s="2"/>
      <c r="B159" s="30" t="s">
        <v>16</v>
      </c>
      <c r="C159" s="29">
        <v>200000000</v>
      </c>
      <c r="D159" s="29">
        <v>200000000</v>
      </c>
      <c r="E159" s="29">
        <v>200000000</v>
      </c>
      <c r="F159" s="4">
        <f>E159/C159*100</f>
        <v>100</v>
      </c>
      <c r="G159" s="28"/>
      <c r="H159" s="14">
        <f t="shared" si="7"/>
        <v>0</v>
      </c>
    </row>
    <row r="160" spans="1:8" ht="99" customHeight="1" x14ac:dyDescent="0.25">
      <c r="A160" s="2"/>
      <c r="B160" s="6" t="s">
        <v>92</v>
      </c>
      <c r="C160" s="29">
        <f>C163</f>
        <v>111334500</v>
      </c>
      <c r="D160" s="29">
        <f>D163</f>
        <v>55667280</v>
      </c>
      <c r="E160" s="29">
        <f>E163</f>
        <v>55667280</v>
      </c>
      <c r="F160" s="4">
        <f>E160/C160*100</f>
        <v>50.000026945825418</v>
      </c>
      <c r="G160" s="28" t="s">
        <v>26</v>
      </c>
      <c r="H160" s="14">
        <f t="shared" si="7"/>
        <v>0</v>
      </c>
    </row>
    <row r="161" spans="1:8" ht="22.15" customHeight="1" x14ac:dyDescent="0.25">
      <c r="A161" s="2"/>
      <c r="B161" s="6" t="s">
        <v>18</v>
      </c>
      <c r="C161" s="29"/>
      <c r="D161" s="29"/>
      <c r="E161" s="29"/>
      <c r="F161" s="4"/>
      <c r="G161" s="28"/>
      <c r="H161" s="14">
        <f t="shared" si="7"/>
        <v>0</v>
      </c>
    </row>
    <row r="162" spans="1:8" ht="22.15" customHeight="1" x14ac:dyDescent="0.25">
      <c r="A162" s="2"/>
      <c r="B162" s="6" t="s">
        <v>17</v>
      </c>
      <c r="C162" s="29"/>
      <c r="D162" s="29"/>
      <c r="E162" s="29"/>
      <c r="F162" s="4"/>
      <c r="G162" s="28"/>
      <c r="H162" s="14">
        <f t="shared" si="7"/>
        <v>0</v>
      </c>
    </row>
    <row r="163" spans="1:8" ht="22.15" customHeight="1" x14ac:dyDescent="0.25">
      <c r="A163" s="2"/>
      <c r="B163" s="6" t="s">
        <v>91</v>
      </c>
      <c r="C163" s="29">
        <v>111334500</v>
      </c>
      <c r="D163" s="29">
        <v>55667280</v>
      </c>
      <c r="E163" s="29">
        <v>55667280</v>
      </c>
      <c r="F163" s="4">
        <f>E163/C163*100</f>
        <v>50.000026945825418</v>
      </c>
      <c r="G163" s="28"/>
      <c r="H163" s="14">
        <f t="shared" si="7"/>
        <v>0</v>
      </c>
    </row>
    <row r="164" spans="1:8" ht="106.5" customHeight="1" x14ac:dyDescent="0.25">
      <c r="A164" s="2"/>
      <c r="B164" s="6" t="s">
        <v>90</v>
      </c>
      <c r="C164" s="29">
        <f>C166+C167</f>
        <v>109469086.95</v>
      </c>
      <c r="D164" s="29">
        <f>D166+D167</f>
        <v>95853067.75</v>
      </c>
      <c r="E164" s="29">
        <f>E166+E167</f>
        <v>95853067.75</v>
      </c>
      <c r="F164" s="4">
        <f>E164/C164*100</f>
        <v>87.561767820152625</v>
      </c>
      <c r="G164" s="28" t="s">
        <v>33</v>
      </c>
      <c r="H164" s="14">
        <f t="shared" si="7"/>
        <v>0</v>
      </c>
    </row>
    <row r="165" spans="1:8" ht="22.15" customHeight="1" x14ac:dyDescent="0.25">
      <c r="A165" s="2"/>
      <c r="B165" s="6" t="s">
        <v>18</v>
      </c>
      <c r="C165" s="29"/>
      <c r="D165" s="29"/>
      <c r="E165" s="29"/>
      <c r="F165" s="4"/>
      <c r="G165" s="28"/>
      <c r="H165" s="14">
        <f t="shared" si="7"/>
        <v>0</v>
      </c>
    </row>
    <row r="166" spans="1:8" ht="39" customHeight="1" x14ac:dyDescent="0.25">
      <c r="A166" s="2"/>
      <c r="B166" s="6" t="s">
        <v>89</v>
      </c>
      <c r="C166" s="29">
        <v>78868211.640000001</v>
      </c>
      <c r="D166" s="29">
        <v>69058400.359999999</v>
      </c>
      <c r="E166" s="29">
        <v>69058400.359999999</v>
      </c>
      <c r="F166" s="4">
        <f>E166/C166*100</f>
        <v>87.561767819996177</v>
      </c>
      <c r="G166" s="28"/>
      <c r="H166" s="14">
        <f t="shared" si="7"/>
        <v>0</v>
      </c>
    </row>
    <row r="167" spans="1:8" ht="22.15" customHeight="1" x14ac:dyDescent="0.25">
      <c r="A167" s="2"/>
      <c r="B167" s="6" t="s">
        <v>19</v>
      </c>
      <c r="C167" s="29">
        <v>30600875.309999999</v>
      </c>
      <c r="D167" s="29">
        <v>26794667.390000001</v>
      </c>
      <c r="E167" s="29">
        <v>26794667.390000001</v>
      </c>
      <c r="F167" s="4">
        <f>E167/C167*100</f>
        <v>87.561767820555858</v>
      </c>
      <c r="G167" s="28"/>
      <c r="H167" s="14">
        <f t="shared" ref="H167:H174" si="8">D167-E167</f>
        <v>0</v>
      </c>
    </row>
    <row r="168" spans="1:8" ht="92.25" customHeight="1" x14ac:dyDescent="0.25">
      <c r="A168" s="2"/>
      <c r="B168" s="6" t="s">
        <v>88</v>
      </c>
      <c r="C168" s="29">
        <f>C171</f>
        <v>551300</v>
      </c>
      <c r="D168" s="29">
        <f>D171</f>
        <v>551300</v>
      </c>
      <c r="E168" s="29">
        <f>E171</f>
        <v>551300</v>
      </c>
      <c r="F168" s="4">
        <f>E168/C168*100</f>
        <v>100</v>
      </c>
      <c r="G168" s="28" t="s">
        <v>26</v>
      </c>
      <c r="H168" s="14">
        <f t="shared" si="8"/>
        <v>0</v>
      </c>
    </row>
    <row r="169" spans="1:8" ht="22.15" customHeight="1" x14ac:dyDescent="0.25">
      <c r="A169" s="2"/>
      <c r="B169" s="6" t="s">
        <v>18</v>
      </c>
      <c r="C169" s="29"/>
      <c r="D169" s="29"/>
      <c r="E169" s="29"/>
      <c r="F169" s="4"/>
      <c r="G169" s="28"/>
      <c r="H169" s="14">
        <f t="shared" si="8"/>
        <v>0</v>
      </c>
    </row>
    <row r="170" spans="1:8" ht="22.15" customHeight="1" x14ac:dyDescent="0.25">
      <c r="A170" s="2"/>
      <c r="B170" s="6" t="s">
        <v>17</v>
      </c>
      <c r="C170" s="29"/>
      <c r="D170" s="29"/>
      <c r="E170" s="29"/>
      <c r="F170" s="4"/>
      <c r="G170" s="28"/>
      <c r="H170" s="14">
        <f t="shared" si="8"/>
        <v>0</v>
      </c>
    </row>
    <row r="171" spans="1:8" ht="22.15" customHeight="1" x14ac:dyDescent="0.25">
      <c r="A171" s="2"/>
      <c r="B171" s="6" t="s">
        <v>16</v>
      </c>
      <c r="C171" s="29">
        <v>551300</v>
      </c>
      <c r="D171" s="29">
        <v>551300</v>
      </c>
      <c r="E171" s="29">
        <v>551300</v>
      </c>
      <c r="F171" s="4">
        <f>E171/C171*100</f>
        <v>100</v>
      </c>
      <c r="G171" s="28"/>
      <c r="H171" s="14">
        <f t="shared" si="8"/>
        <v>0</v>
      </c>
    </row>
    <row r="172" spans="1:8" ht="47.25" customHeight="1" x14ac:dyDescent="0.25">
      <c r="A172" s="2"/>
      <c r="B172" s="5" t="s">
        <v>21</v>
      </c>
      <c r="C172" s="29">
        <f>C174</f>
        <v>89600</v>
      </c>
      <c r="D172" s="29">
        <f>D174</f>
        <v>0</v>
      </c>
      <c r="E172" s="29">
        <f>E174</f>
        <v>0</v>
      </c>
      <c r="F172" s="4">
        <f>E172/C172*100</f>
        <v>0</v>
      </c>
      <c r="G172" s="28" t="s">
        <v>26</v>
      </c>
      <c r="H172" s="14">
        <f t="shared" si="8"/>
        <v>0</v>
      </c>
    </row>
    <row r="173" spans="1:8" ht="22.15" customHeight="1" x14ac:dyDescent="0.25">
      <c r="A173" s="2"/>
      <c r="B173" s="31" t="s">
        <v>18</v>
      </c>
      <c r="C173" s="29"/>
      <c r="D173" s="29"/>
      <c r="E173" s="29"/>
      <c r="F173" s="4"/>
      <c r="G173" s="28"/>
      <c r="H173" s="14">
        <f t="shared" si="8"/>
        <v>0</v>
      </c>
    </row>
    <row r="174" spans="1:8" ht="22.15" customHeight="1" x14ac:dyDescent="0.25">
      <c r="A174" s="2"/>
      <c r="B174" s="30" t="s">
        <v>19</v>
      </c>
      <c r="C174" s="29">
        <v>89600</v>
      </c>
      <c r="D174" s="29"/>
      <c r="E174" s="29"/>
      <c r="F174" s="4">
        <f>E174/C174*100</f>
        <v>0</v>
      </c>
      <c r="G174" s="28"/>
      <c r="H174" s="14">
        <f t="shared" si="8"/>
        <v>0</v>
      </c>
    </row>
    <row r="175" spans="1:8" ht="102" customHeight="1" x14ac:dyDescent="0.25">
      <c r="A175" s="2"/>
      <c r="B175" s="6" t="s">
        <v>87</v>
      </c>
      <c r="C175" s="29">
        <f>C178</f>
        <v>12500000</v>
      </c>
      <c r="D175" s="29">
        <f>D178</f>
        <v>0</v>
      </c>
      <c r="E175" s="29">
        <f>E178</f>
        <v>0</v>
      </c>
      <c r="F175" s="4">
        <f>E175/C175*100</f>
        <v>0</v>
      </c>
      <c r="G175" s="28" t="s">
        <v>26</v>
      </c>
      <c r="H175" s="14"/>
    </row>
    <row r="176" spans="1:8" ht="22.15" customHeight="1" x14ac:dyDescent="0.25">
      <c r="A176" s="2"/>
      <c r="B176" s="6" t="s">
        <v>18</v>
      </c>
      <c r="C176" s="29"/>
      <c r="D176" s="29"/>
      <c r="E176" s="29"/>
      <c r="F176" s="4"/>
      <c r="G176" s="28"/>
      <c r="H176" s="14"/>
    </row>
    <row r="177" spans="1:8" ht="22.15" customHeight="1" x14ac:dyDescent="0.25">
      <c r="A177" s="2"/>
      <c r="B177" s="6" t="s">
        <v>17</v>
      </c>
      <c r="C177" s="29"/>
      <c r="D177" s="29"/>
      <c r="E177" s="29"/>
      <c r="F177" s="4"/>
      <c r="G177" s="28"/>
      <c r="H177" s="14"/>
    </row>
    <row r="178" spans="1:8" ht="22.15" customHeight="1" x14ac:dyDescent="0.25">
      <c r="A178" s="2"/>
      <c r="B178" s="6" t="s">
        <v>66</v>
      </c>
      <c r="C178" s="29">
        <v>12500000</v>
      </c>
      <c r="D178" s="29"/>
      <c r="E178" s="29"/>
      <c r="F178" s="4">
        <f>E178/C178*100</f>
        <v>0</v>
      </c>
      <c r="G178" s="28"/>
      <c r="H178" s="14"/>
    </row>
    <row r="179" spans="1:8" ht="19.149999999999999" customHeight="1" x14ac:dyDescent="0.25">
      <c r="A179" s="7" t="s">
        <v>4</v>
      </c>
      <c r="B179" s="20" t="s">
        <v>86</v>
      </c>
      <c r="C179" s="32">
        <f>C180+C184</f>
        <v>193985181.41</v>
      </c>
      <c r="D179" s="32">
        <f>D180</f>
        <v>103829678.70999999</v>
      </c>
      <c r="E179" s="32">
        <f>E180</f>
        <v>103829678.70999999</v>
      </c>
      <c r="F179" s="1">
        <f>E179/C179*100</f>
        <v>53.524541387802905</v>
      </c>
      <c r="G179" s="26"/>
      <c r="H179" s="14">
        <f t="shared" ref="H179:H210" si="9">D179-E179</f>
        <v>0</v>
      </c>
    </row>
    <row r="180" spans="1:8" ht="78.75" x14ac:dyDescent="0.25">
      <c r="A180" s="7"/>
      <c r="B180" s="6" t="s">
        <v>85</v>
      </c>
      <c r="C180" s="29">
        <f>C182+C183</f>
        <v>190865181.41</v>
      </c>
      <c r="D180" s="29">
        <f>D182+D183</f>
        <v>103829678.70999999</v>
      </c>
      <c r="E180" s="29">
        <f>E182+E183</f>
        <v>103829678.70999999</v>
      </c>
      <c r="F180" s="4">
        <f>E180/C180*100</f>
        <v>54.399486560601176</v>
      </c>
      <c r="G180" s="28" t="s">
        <v>26</v>
      </c>
      <c r="H180" s="14">
        <f t="shared" si="9"/>
        <v>0</v>
      </c>
    </row>
    <row r="181" spans="1:8" ht="15.75" x14ac:dyDescent="0.25">
      <c r="A181" s="2"/>
      <c r="B181" s="40" t="s">
        <v>18</v>
      </c>
      <c r="C181" s="32"/>
      <c r="D181" s="32"/>
      <c r="E181" s="32"/>
      <c r="F181" s="4"/>
      <c r="G181" s="28"/>
      <c r="H181" s="14">
        <f t="shared" si="9"/>
        <v>0</v>
      </c>
    </row>
    <row r="182" spans="1:8" ht="21" customHeight="1" x14ac:dyDescent="0.25">
      <c r="A182" s="2"/>
      <c r="B182" s="35" t="s">
        <v>47</v>
      </c>
      <c r="C182" s="29">
        <v>189335200</v>
      </c>
      <c r="D182" s="29">
        <v>102997376.81999999</v>
      </c>
      <c r="E182" s="29">
        <v>102997376.81999999</v>
      </c>
      <c r="F182" s="4">
        <f>E182/C182*100</f>
        <v>54.399486635343031</v>
      </c>
      <c r="G182" s="28"/>
      <c r="H182" s="14">
        <f t="shared" si="9"/>
        <v>0</v>
      </c>
    </row>
    <row r="183" spans="1:8" ht="21.4" customHeight="1" x14ac:dyDescent="0.25">
      <c r="A183" s="2"/>
      <c r="B183" s="35" t="s">
        <v>19</v>
      </c>
      <c r="C183" s="29">
        <v>1529981.41</v>
      </c>
      <c r="D183" s="29">
        <v>832301.89</v>
      </c>
      <c r="E183" s="29">
        <v>832301.89</v>
      </c>
      <c r="F183" s="4">
        <f>E183/C183*100</f>
        <v>54.399477311296231</v>
      </c>
      <c r="G183" s="28"/>
      <c r="H183" s="14">
        <f t="shared" si="9"/>
        <v>0</v>
      </c>
    </row>
    <row r="184" spans="1:8" ht="103.5" customHeight="1" x14ac:dyDescent="0.25">
      <c r="A184" s="2"/>
      <c r="B184" s="30" t="s">
        <v>84</v>
      </c>
      <c r="C184" s="29">
        <f>C187</f>
        <v>3120000</v>
      </c>
      <c r="D184" s="29">
        <f>D187</f>
        <v>0</v>
      </c>
      <c r="E184" s="29">
        <f>E187</f>
        <v>0</v>
      </c>
      <c r="F184" s="4">
        <f>E184/C184*100</f>
        <v>0</v>
      </c>
      <c r="G184" s="28" t="s">
        <v>26</v>
      </c>
      <c r="H184" s="14">
        <f t="shared" si="9"/>
        <v>0</v>
      </c>
    </row>
    <row r="185" spans="1:8" ht="21.4" customHeight="1" x14ac:dyDescent="0.25">
      <c r="A185" s="2"/>
      <c r="B185" s="30" t="s">
        <v>18</v>
      </c>
      <c r="C185" s="29"/>
      <c r="D185" s="29"/>
      <c r="E185" s="29"/>
      <c r="F185" s="4"/>
      <c r="G185" s="28"/>
      <c r="H185" s="14">
        <f t="shared" si="9"/>
        <v>0</v>
      </c>
    </row>
    <row r="186" spans="1:8" ht="21.4" customHeight="1" x14ac:dyDescent="0.25">
      <c r="A186" s="2"/>
      <c r="B186" s="30" t="s">
        <v>17</v>
      </c>
      <c r="C186" s="29"/>
      <c r="D186" s="29"/>
      <c r="E186" s="29"/>
      <c r="F186" s="4"/>
      <c r="G186" s="28"/>
      <c r="H186" s="14">
        <f t="shared" si="9"/>
        <v>0</v>
      </c>
    </row>
    <row r="187" spans="1:8" ht="21.4" customHeight="1" x14ac:dyDescent="0.25">
      <c r="A187" s="2"/>
      <c r="B187" s="30" t="s">
        <v>19</v>
      </c>
      <c r="C187" s="29">
        <v>3120000</v>
      </c>
      <c r="D187" s="29"/>
      <c r="E187" s="29"/>
      <c r="F187" s="4">
        <f>E187/C187*100</f>
        <v>0</v>
      </c>
      <c r="G187" s="28"/>
      <c r="H187" s="14">
        <f t="shared" si="9"/>
        <v>0</v>
      </c>
    </row>
    <row r="188" spans="1:8" ht="20.65" customHeight="1" x14ac:dyDescent="0.25">
      <c r="A188" s="7" t="s">
        <v>83</v>
      </c>
      <c r="B188" s="10" t="s">
        <v>82</v>
      </c>
      <c r="C188" s="39">
        <f>C189+C193+C197+C201+C205+C209+C213+C217+C221+C225+C229+C233+C238+C242+C246+C250+C254+C258+C262+C266+C270</f>
        <v>7292427958.9499998</v>
      </c>
      <c r="D188" s="39">
        <f>D189+D193+D197+D201+D205+D209+D213+D217+D221+D225+D229+D233+D238+D242+D246+D250+D254+D258+D262+D266+D270</f>
        <v>4059556976.7099996</v>
      </c>
      <c r="E188" s="39">
        <f>E189+E193+E197+E201+E205+E209+E213+E217+E221+E225+E229+E233+E238+E242+E246+E250+E254+E258+E262+E266+E270</f>
        <v>4059556976.7099996</v>
      </c>
      <c r="F188" s="1">
        <f>E188/C188*100</f>
        <v>55.668112178300014</v>
      </c>
      <c r="G188" s="38"/>
      <c r="H188" s="14">
        <f t="shared" si="9"/>
        <v>0</v>
      </c>
    </row>
    <row r="189" spans="1:8" ht="114.4" customHeight="1" x14ac:dyDescent="0.25">
      <c r="A189" s="2"/>
      <c r="B189" s="9" t="s">
        <v>81</v>
      </c>
      <c r="C189" s="37">
        <f>C191+C192</f>
        <v>2577167600</v>
      </c>
      <c r="D189" s="37">
        <f>D191+D192</f>
        <v>1370294440.2</v>
      </c>
      <c r="E189" s="37">
        <f>E191+E192</f>
        <v>1370294440.2</v>
      </c>
      <c r="F189" s="4">
        <f>E189/C189*100</f>
        <v>53.170559811476757</v>
      </c>
      <c r="G189" s="28" t="s">
        <v>27</v>
      </c>
      <c r="H189" s="14">
        <f t="shared" si="9"/>
        <v>0</v>
      </c>
    </row>
    <row r="190" spans="1:8" ht="15.75" x14ac:dyDescent="0.25">
      <c r="A190" s="2"/>
      <c r="B190" s="9" t="s">
        <v>18</v>
      </c>
      <c r="C190" s="29"/>
      <c r="D190" s="29"/>
      <c r="E190" s="29"/>
      <c r="F190" s="4"/>
      <c r="G190" s="28"/>
      <c r="H190" s="14">
        <f t="shared" si="9"/>
        <v>0</v>
      </c>
    </row>
    <row r="191" spans="1:8" ht="18.399999999999999" customHeight="1" x14ac:dyDescent="0.25">
      <c r="A191" s="2"/>
      <c r="B191" s="9" t="s">
        <v>17</v>
      </c>
      <c r="C191" s="29"/>
      <c r="D191" s="29"/>
      <c r="E191" s="29"/>
      <c r="F191" s="4"/>
      <c r="G191" s="28"/>
      <c r="H191" s="14">
        <f t="shared" si="9"/>
        <v>0</v>
      </c>
    </row>
    <row r="192" spans="1:8" ht="19.899999999999999" customHeight="1" x14ac:dyDescent="0.25">
      <c r="A192" s="2"/>
      <c r="B192" s="6" t="s">
        <v>36</v>
      </c>
      <c r="C192" s="37">
        <v>2577167600</v>
      </c>
      <c r="D192" s="37">
        <v>1370294440.2</v>
      </c>
      <c r="E192" s="37">
        <v>1370294440.2</v>
      </c>
      <c r="F192" s="4">
        <f>E192/C192*100</f>
        <v>53.170559811476757</v>
      </c>
      <c r="G192" s="28"/>
      <c r="H192" s="14">
        <f t="shared" si="9"/>
        <v>0</v>
      </c>
    </row>
    <row r="193" spans="1:8" ht="149.44999999999999" customHeight="1" x14ac:dyDescent="0.25">
      <c r="A193" s="7"/>
      <c r="B193" s="9" t="s">
        <v>80</v>
      </c>
      <c r="C193" s="29">
        <f>C195+C196</f>
        <v>2818431100</v>
      </c>
      <c r="D193" s="29">
        <f>D195+D196</f>
        <v>1941375774.3800001</v>
      </c>
      <c r="E193" s="29">
        <f>E195+E196</f>
        <v>1941375774.3800001</v>
      </c>
      <c r="F193" s="4">
        <f>E193/C193*100</f>
        <v>68.881434581813977</v>
      </c>
      <c r="G193" s="28" t="s">
        <v>27</v>
      </c>
      <c r="H193" s="14">
        <f t="shared" si="9"/>
        <v>0</v>
      </c>
    </row>
    <row r="194" spans="1:8" ht="15.75" x14ac:dyDescent="0.25">
      <c r="A194" s="7"/>
      <c r="B194" s="6" t="s">
        <v>18</v>
      </c>
      <c r="C194" s="29"/>
      <c r="D194" s="29"/>
      <c r="E194" s="29"/>
      <c r="F194" s="4"/>
      <c r="G194" s="28"/>
      <c r="H194" s="14">
        <f t="shared" si="9"/>
        <v>0</v>
      </c>
    </row>
    <row r="195" spans="1:8" ht="15.75" x14ac:dyDescent="0.25">
      <c r="A195" s="2"/>
      <c r="B195" s="6" t="s">
        <v>17</v>
      </c>
      <c r="C195" s="29"/>
      <c r="D195" s="29"/>
      <c r="E195" s="29"/>
      <c r="F195" s="4"/>
      <c r="G195" s="28"/>
      <c r="H195" s="14">
        <f t="shared" si="9"/>
        <v>0</v>
      </c>
    </row>
    <row r="196" spans="1:8" ht="22.9" customHeight="1" x14ac:dyDescent="0.25">
      <c r="A196" s="2"/>
      <c r="B196" s="6" t="s">
        <v>36</v>
      </c>
      <c r="C196" s="29">
        <v>2818431100</v>
      </c>
      <c r="D196" s="29">
        <v>1941375774.3800001</v>
      </c>
      <c r="E196" s="29">
        <v>1941375774.3800001</v>
      </c>
      <c r="F196" s="4">
        <f>E196/C196*100</f>
        <v>68.881434581813977</v>
      </c>
      <c r="G196" s="28"/>
      <c r="H196" s="14">
        <f t="shared" si="9"/>
        <v>0</v>
      </c>
    </row>
    <row r="197" spans="1:8" ht="126" x14ac:dyDescent="0.25">
      <c r="A197" s="2"/>
      <c r="B197" s="6" t="s">
        <v>79</v>
      </c>
      <c r="C197" s="29">
        <f>C199+C200</f>
        <v>27744751</v>
      </c>
      <c r="D197" s="29">
        <f>D199+D200</f>
        <v>2750000</v>
      </c>
      <c r="E197" s="29">
        <f>E199+E200</f>
        <v>2750000</v>
      </c>
      <c r="F197" s="4">
        <f>E197/C197*100</f>
        <v>9.9117847552497409</v>
      </c>
      <c r="G197" s="28" t="s">
        <v>27</v>
      </c>
      <c r="H197" s="14">
        <f t="shared" si="9"/>
        <v>0</v>
      </c>
    </row>
    <row r="198" spans="1:8" ht="19.149999999999999" customHeight="1" x14ac:dyDescent="0.25">
      <c r="A198" s="2"/>
      <c r="B198" s="6" t="s">
        <v>18</v>
      </c>
      <c r="C198" s="29"/>
      <c r="D198" s="29"/>
      <c r="E198" s="29"/>
      <c r="F198" s="4"/>
      <c r="G198" s="28"/>
      <c r="H198" s="14">
        <f t="shared" si="9"/>
        <v>0</v>
      </c>
    </row>
    <row r="199" spans="1:8" ht="19.149999999999999" customHeight="1" x14ac:dyDescent="0.25">
      <c r="A199" s="2"/>
      <c r="B199" s="6" t="s">
        <v>47</v>
      </c>
      <c r="C199" s="29"/>
      <c r="D199" s="36"/>
      <c r="E199" s="36"/>
      <c r="F199" s="4"/>
      <c r="G199" s="28"/>
      <c r="H199" s="14">
        <f t="shared" si="9"/>
        <v>0</v>
      </c>
    </row>
    <row r="200" spans="1:8" ht="22.15" customHeight="1" x14ac:dyDescent="0.25">
      <c r="A200" s="2"/>
      <c r="B200" s="6" t="s">
        <v>36</v>
      </c>
      <c r="C200" s="29">
        <v>27744751</v>
      </c>
      <c r="D200" s="36">
        <v>2750000</v>
      </c>
      <c r="E200" s="36">
        <v>2750000</v>
      </c>
      <c r="F200" s="4">
        <f>E200/C200*100</f>
        <v>9.9117847552497409</v>
      </c>
      <c r="G200" s="28"/>
      <c r="H200" s="14">
        <f t="shared" si="9"/>
        <v>0</v>
      </c>
    </row>
    <row r="201" spans="1:8" ht="83.65" customHeight="1" x14ac:dyDescent="0.25">
      <c r="A201" s="2"/>
      <c r="B201" s="6" t="s">
        <v>78</v>
      </c>
      <c r="C201" s="29">
        <f>C203+C204</f>
        <v>301388501</v>
      </c>
      <c r="D201" s="29">
        <f>D203+D204</f>
        <v>131810959.50999999</v>
      </c>
      <c r="E201" s="29">
        <f>E203+E204</f>
        <v>131810959.50999999</v>
      </c>
      <c r="F201" s="4">
        <f>E201/C201*100</f>
        <v>43.734568197742888</v>
      </c>
      <c r="G201" s="28" t="s">
        <v>27</v>
      </c>
      <c r="H201" s="14">
        <f t="shared" si="9"/>
        <v>0</v>
      </c>
    </row>
    <row r="202" spans="1:8" ht="15.75" x14ac:dyDescent="0.25">
      <c r="A202" s="2"/>
      <c r="B202" s="6" t="s">
        <v>18</v>
      </c>
      <c r="C202" s="29"/>
      <c r="D202" s="29"/>
      <c r="E202" s="29"/>
      <c r="F202" s="4"/>
      <c r="G202" s="28"/>
      <c r="H202" s="14">
        <f t="shared" si="9"/>
        <v>0</v>
      </c>
    </row>
    <row r="203" spans="1:8" ht="19.149999999999999" customHeight="1" x14ac:dyDescent="0.25">
      <c r="A203" s="2"/>
      <c r="B203" s="6" t="s">
        <v>17</v>
      </c>
      <c r="C203" s="29">
        <v>299873956</v>
      </c>
      <c r="D203" s="29">
        <v>131148583.8</v>
      </c>
      <c r="E203" s="29">
        <v>131148583.8</v>
      </c>
      <c r="F203" s="4">
        <f>E203/C203*100</f>
        <v>43.734569533607647</v>
      </c>
      <c r="G203" s="28"/>
      <c r="H203" s="14">
        <f t="shared" si="9"/>
        <v>0</v>
      </c>
    </row>
    <row r="204" spans="1:8" ht="19.899999999999999" customHeight="1" x14ac:dyDescent="0.25">
      <c r="A204" s="2"/>
      <c r="B204" s="6" t="s">
        <v>36</v>
      </c>
      <c r="C204" s="29">
        <v>1514545</v>
      </c>
      <c r="D204" s="29">
        <v>662375.71</v>
      </c>
      <c r="E204" s="29">
        <v>662375.71</v>
      </c>
      <c r="F204" s="4">
        <f>E204/C204*100</f>
        <v>43.734303701771815</v>
      </c>
      <c r="G204" s="28"/>
      <c r="H204" s="14">
        <f t="shared" si="9"/>
        <v>0</v>
      </c>
    </row>
    <row r="205" spans="1:8" ht="82.9" customHeight="1" x14ac:dyDescent="0.25">
      <c r="A205" s="2"/>
      <c r="B205" s="6" t="s">
        <v>77</v>
      </c>
      <c r="C205" s="29">
        <f>C207+C208</f>
        <v>172332700</v>
      </c>
      <c r="D205" s="29">
        <f>SUM(D207+D208)</f>
        <v>136714819.97999999</v>
      </c>
      <c r="E205" s="29">
        <f>SUM(E207+E208)</f>
        <v>136714819.97999999</v>
      </c>
      <c r="F205" s="4">
        <f>E205/C205*100</f>
        <v>79.331908558271294</v>
      </c>
      <c r="G205" s="28" t="s">
        <v>27</v>
      </c>
      <c r="H205" s="14">
        <f t="shared" si="9"/>
        <v>0</v>
      </c>
    </row>
    <row r="206" spans="1:8" ht="19.899999999999999" customHeight="1" x14ac:dyDescent="0.25">
      <c r="A206" s="2"/>
      <c r="B206" s="6" t="s">
        <v>18</v>
      </c>
      <c r="C206" s="29"/>
      <c r="D206" s="29"/>
      <c r="E206" s="29"/>
      <c r="F206" s="4"/>
      <c r="G206" s="28"/>
      <c r="H206" s="14">
        <f t="shared" si="9"/>
        <v>0</v>
      </c>
    </row>
    <row r="207" spans="1:8" ht="19.5" customHeight="1" x14ac:dyDescent="0.25">
      <c r="A207" s="2"/>
      <c r="B207" s="6" t="s">
        <v>47</v>
      </c>
      <c r="C207" s="29">
        <v>172332700</v>
      </c>
      <c r="D207" s="29">
        <v>136714819.97999999</v>
      </c>
      <c r="E207" s="29">
        <v>136714819.97999999</v>
      </c>
      <c r="F207" s="4">
        <f>E207/C207*100</f>
        <v>79.331908558271294</v>
      </c>
      <c r="G207" s="28"/>
      <c r="H207" s="14">
        <f t="shared" si="9"/>
        <v>0</v>
      </c>
    </row>
    <row r="208" spans="1:8" ht="19.5" customHeight="1" x14ac:dyDescent="0.25">
      <c r="A208" s="2"/>
      <c r="B208" s="6" t="s">
        <v>36</v>
      </c>
      <c r="C208" s="29"/>
      <c r="D208" s="29"/>
      <c r="E208" s="29"/>
      <c r="F208" s="4"/>
      <c r="G208" s="28"/>
      <c r="H208" s="14">
        <f t="shared" si="9"/>
        <v>0</v>
      </c>
    </row>
    <row r="209" spans="1:8" ht="70.5" customHeight="1" x14ac:dyDescent="0.25">
      <c r="A209" s="2"/>
      <c r="B209" s="6" t="s">
        <v>76</v>
      </c>
      <c r="C209" s="29">
        <f>C211+C212</f>
        <v>41270200</v>
      </c>
      <c r="D209" s="29">
        <f>SUM(D211+D212)</f>
        <v>41270200</v>
      </c>
      <c r="E209" s="29">
        <f>SUM(E211+E212)</f>
        <v>41270200</v>
      </c>
      <c r="F209" s="4">
        <f>E209/C209*100</f>
        <v>100</v>
      </c>
      <c r="G209" s="28" t="s">
        <v>27</v>
      </c>
      <c r="H209" s="14">
        <f t="shared" si="9"/>
        <v>0</v>
      </c>
    </row>
    <row r="210" spans="1:8" ht="15.75" x14ac:dyDescent="0.25">
      <c r="A210" s="2"/>
      <c r="B210" s="6" t="s">
        <v>18</v>
      </c>
      <c r="C210" s="29"/>
      <c r="D210" s="29"/>
      <c r="E210" s="29"/>
      <c r="F210" s="4"/>
      <c r="G210" s="28"/>
      <c r="H210" s="14">
        <f t="shared" si="9"/>
        <v>0</v>
      </c>
    </row>
    <row r="211" spans="1:8" ht="15.75" x14ac:dyDescent="0.25">
      <c r="A211" s="2"/>
      <c r="B211" s="6" t="s">
        <v>47</v>
      </c>
      <c r="C211" s="29"/>
      <c r="D211" s="29"/>
      <c r="E211" s="29"/>
      <c r="F211" s="4"/>
      <c r="G211" s="28"/>
      <c r="H211" s="14">
        <f t="shared" ref="H211:H242" si="10">D211-E211</f>
        <v>0</v>
      </c>
    </row>
    <row r="212" spans="1:8" ht="20.65" customHeight="1" x14ac:dyDescent="0.25">
      <c r="A212" s="2"/>
      <c r="B212" s="6" t="s">
        <v>36</v>
      </c>
      <c r="C212" s="29">
        <v>41270200</v>
      </c>
      <c r="D212" s="29">
        <v>41270200</v>
      </c>
      <c r="E212" s="29">
        <v>41270200</v>
      </c>
      <c r="F212" s="4">
        <f>E212/C212*100</f>
        <v>100</v>
      </c>
      <c r="G212" s="28"/>
      <c r="H212" s="14">
        <f t="shared" si="10"/>
        <v>0</v>
      </c>
    </row>
    <row r="213" spans="1:8" ht="78.75" x14ac:dyDescent="0.25">
      <c r="A213" s="2"/>
      <c r="B213" s="6" t="s">
        <v>75</v>
      </c>
      <c r="C213" s="29">
        <f>C215+C216</f>
        <v>11640606.060000001</v>
      </c>
      <c r="D213" s="29">
        <f>D215+D216</f>
        <v>2206350.63</v>
      </c>
      <c r="E213" s="29">
        <f>E215+E216</f>
        <v>2206350.63</v>
      </c>
      <c r="F213" s="4">
        <f>E213/C213*100</f>
        <v>18.953915445876707</v>
      </c>
      <c r="G213" s="28" t="s">
        <v>37</v>
      </c>
      <c r="H213" s="14">
        <f t="shared" si="10"/>
        <v>0</v>
      </c>
    </row>
    <row r="214" spans="1:8" ht="15.75" x14ac:dyDescent="0.25">
      <c r="A214" s="2"/>
      <c r="B214" s="25" t="s">
        <v>18</v>
      </c>
      <c r="C214" s="29"/>
      <c r="D214" s="29"/>
      <c r="E214" s="29"/>
      <c r="F214" s="4"/>
      <c r="G214" s="28"/>
      <c r="H214" s="14">
        <f t="shared" si="10"/>
        <v>0</v>
      </c>
    </row>
    <row r="215" spans="1:8" ht="22.5" customHeight="1" x14ac:dyDescent="0.25">
      <c r="A215" s="2"/>
      <c r="B215" s="25" t="s">
        <v>47</v>
      </c>
      <c r="C215" s="29">
        <v>11524200</v>
      </c>
      <c r="D215" s="29">
        <v>2184287.12</v>
      </c>
      <c r="E215" s="29">
        <v>2184287.12</v>
      </c>
      <c r="F215" s="4">
        <f>E215/C215*100</f>
        <v>18.953915412783534</v>
      </c>
      <c r="G215" s="28"/>
      <c r="H215" s="14">
        <f t="shared" si="10"/>
        <v>0</v>
      </c>
    </row>
    <row r="216" spans="1:8" ht="22.15" customHeight="1" x14ac:dyDescent="0.25">
      <c r="A216" s="2"/>
      <c r="B216" s="25" t="s">
        <v>74</v>
      </c>
      <c r="C216" s="29">
        <v>116406.06</v>
      </c>
      <c r="D216" s="29">
        <v>22063.51</v>
      </c>
      <c r="E216" s="29">
        <v>22063.51</v>
      </c>
      <c r="F216" s="4">
        <f>E216/C216*100</f>
        <v>18.953918722100894</v>
      </c>
      <c r="G216" s="28"/>
      <c r="H216" s="14">
        <f t="shared" si="10"/>
        <v>0</v>
      </c>
    </row>
    <row r="217" spans="1:8" ht="78.75" x14ac:dyDescent="0.25">
      <c r="A217" s="2"/>
      <c r="B217" s="6" t="s">
        <v>73</v>
      </c>
      <c r="C217" s="29">
        <f>C219+C220</f>
        <v>7706500</v>
      </c>
      <c r="D217" s="29">
        <f>D219+D220</f>
        <v>7679712</v>
      </c>
      <c r="E217" s="29">
        <f>E219+E220</f>
        <v>7679712</v>
      </c>
      <c r="F217" s="4">
        <f>E217/C217*100</f>
        <v>99.652397326931805</v>
      </c>
      <c r="G217" s="28" t="s">
        <v>37</v>
      </c>
      <c r="H217" s="14">
        <f t="shared" si="10"/>
        <v>0</v>
      </c>
    </row>
    <row r="218" spans="1:8" ht="18.399999999999999" customHeight="1" x14ac:dyDescent="0.25">
      <c r="A218" s="2"/>
      <c r="B218" s="25" t="s">
        <v>18</v>
      </c>
      <c r="C218" s="29"/>
      <c r="D218" s="29"/>
      <c r="E218" s="29"/>
      <c r="F218" s="4"/>
      <c r="G218" s="28"/>
      <c r="H218" s="14">
        <f t="shared" si="10"/>
        <v>0</v>
      </c>
    </row>
    <row r="219" spans="1:8" ht="18.399999999999999" customHeight="1" x14ac:dyDescent="0.25">
      <c r="A219" s="2"/>
      <c r="B219" s="25" t="s">
        <v>47</v>
      </c>
      <c r="C219" s="29"/>
      <c r="D219" s="29"/>
      <c r="E219" s="29"/>
      <c r="F219" s="4"/>
      <c r="G219" s="28"/>
      <c r="H219" s="14">
        <f t="shared" si="10"/>
        <v>0</v>
      </c>
    </row>
    <row r="220" spans="1:8" ht="19.899999999999999" customHeight="1" x14ac:dyDescent="0.25">
      <c r="A220" s="2"/>
      <c r="B220" s="25" t="s">
        <v>51</v>
      </c>
      <c r="C220" s="29">
        <v>7706500</v>
      </c>
      <c r="D220" s="29">
        <v>7679712</v>
      </c>
      <c r="E220" s="29">
        <v>7679712</v>
      </c>
      <c r="F220" s="4">
        <f>E220/C220*100</f>
        <v>99.652397326931805</v>
      </c>
      <c r="G220" s="28"/>
      <c r="H220" s="14">
        <f t="shared" si="10"/>
        <v>0</v>
      </c>
    </row>
    <row r="221" spans="1:8" ht="111" customHeight="1" x14ac:dyDescent="0.25">
      <c r="A221" s="2"/>
      <c r="B221" s="6" t="s">
        <v>72</v>
      </c>
      <c r="C221" s="29">
        <f>C223+C224</f>
        <v>163270823.63</v>
      </c>
      <c r="D221" s="29">
        <f>SUM(D223+D224)</f>
        <v>72827882.680000007</v>
      </c>
      <c r="E221" s="29">
        <f>SUM(E223+E224)</f>
        <v>72827882.680000007</v>
      </c>
      <c r="F221" s="4">
        <f>E221/C221*100</f>
        <v>44.605570708114158</v>
      </c>
      <c r="G221" s="28" t="s">
        <v>27</v>
      </c>
      <c r="H221" s="14">
        <f t="shared" si="10"/>
        <v>0</v>
      </c>
    </row>
    <row r="222" spans="1:8" ht="18.399999999999999" customHeight="1" x14ac:dyDescent="0.25">
      <c r="A222" s="2"/>
      <c r="B222" s="6" t="s">
        <v>18</v>
      </c>
      <c r="C222" s="29"/>
      <c r="D222" s="29"/>
      <c r="E222" s="29"/>
      <c r="F222" s="4"/>
      <c r="G222" s="28"/>
      <c r="H222" s="14">
        <f t="shared" si="10"/>
        <v>0</v>
      </c>
    </row>
    <row r="223" spans="1:8" ht="18.399999999999999" customHeight="1" x14ac:dyDescent="0.25">
      <c r="A223" s="2"/>
      <c r="B223" s="6" t="s">
        <v>47</v>
      </c>
      <c r="C223" s="29"/>
      <c r="D223" s="29"/>
      <c r="E223" s="29"/>
      <c r="F223" s="4"/>
      <c r="G223" s="28"/>
      <c r="H223" s="14">
        <f t="shared" si="10"/>
        <v>0</v>
      </c>
    </row>
    <row r="224" spans="1:8" ht="21.4" customHeight="1" x14ac:dyDescent="0.25">
      <c r="A224" s="2"/>
      <c r="B224" s="6" t="s">
        <v>36</v>
      </c>
      <c r="C224" s="29">
        <f>170200000-81820.8-6847355.57</f>
        <v>163270823.63</v>
      </c>
      <c r="D224" s="29">
        <v>72827882.680000007</v>
      </c>
      <c r="E224" s="29">
        <v>72827882.680000007</v>
      </c>
      <c r="F224" s="4">
        <f>E224/C224*100</f>
        <v>44.605570708114158</v>
      </c>
      <c r="G224" s="28"/>
      <c r="H224" s="14">
        <f t="shared" si="10"/>
        <v>0</v>
      </c>
    </row>
    <row r="225" spans="1:8" ht="78.75" x14ac:dyDescent="0.25">
      <c r="A225" s="2"/>
      <c r="B225" s="6" t="s">
        <v>71</v>
      </c>
      <c r="C225" s="29">
        <f>C227+C228</f>
        <v>81779529</v>
      </c>
      <c r="D225" s="29">
        <f>SUM(D227+D228)</f>
        <v>22396253.809999999</v>
      </c>
      <c r="E225" s="29">
        <f>SUM(E227+E228)</f>
        <v>22396253.809999999</v>
      </c>
      <c r="F225" s="4">
        <f>E225/C225*100</f>
        <v>27.386136951216727</v>
      </c>
      <c r="G225" s="28" t="s">
        <v>27</v>
      </c>
      <c r="H225" s="14">
        <f t="shared" si="10"/>
        <v>0</v>
      </c>
    </row>
    <row r="226" spans="1:8" ht="18.399999999999999" customHeight="1" x14ac:dyDescent="0.25">
      <c r="A226" s="2"/>
      <c r="B226" s="6" t="s">
        <v>18</v>
      </c>
      <c r="C226" s="29"/>
      <c r="D226" s="29"/>
      <c r="E226" s="29"/>
      <c r="F226" s="4"/>
      <c r="G226" s="28"/>
      <c r="H226" s="14">
        <f t="shared" si="10"/>
        <v>0</v>
      </c>
    </row>
    <row r="227" spans="1:8" ht="18.399999999999999" customHeight="1" x14ac:dyDescent="0.25">
      <c r="A227" s="2"/>
      <c r="B227" s="6" t="s">
        <v>47</v>
      </c>
      <c r="C227" s="29"/>
      <c r="D227" s="29"/>
      <c r="E227" s="29"/>
      <c r="F227" s="4"/>
      <c r="G227" s="28"/>
      <c r="H227" s="14">
        <f t="shared" si="10"/>
        <v>0</v>
      </c>
    </row>
    <row r="228" spans="1:8" ht="19.149999999999999" customHeight="1" x14ac:dyDescent="0.25">
      <c r="A228" s="2"/>
      <c r="B228" s="6" t="s">
        <v>36</v>
      </c>
      <c r="C228" s="29">
        <f>84113501.58-2333972.58</f>
        <v>81779529</v>
      </c>
      <c r="D228" s="29">
        <v>22396253.809999999</v>
      </c>
      <c r="E228" s="29">
        <v>22396253.809999999</v>
      </c>
      <c r="F228" s="4">
        <f>E228/C228*100</f>
        <v>27.386136951216727</v>
      </c>
      <c r="G228" s="28"/>
      <c r="H228" s="14">
        <f t="shared" si="10"/>
        <v>0</v>
      </c>
    </row>
    <row r="229" spans="1:8" ht="81" customHeight="1" x14ac:dyDescent="0.25">
      <c r="A229" s="2"/>
      <c r="B229" s="6" t="s">
        <v>70</v>
      </c>
      <c r="C229" s="29">
        <f>SUM(C231+C232)</f>
        <v>5334305.55</v>
      </c>
      <c r="D229" s="29">
        <f>SUM(D231+D232)</f>
        <v>1563255.54</v>
      </c>
      <c r="E229" s="29">
        <f>SUM(E231+E232)</f>
        <v>1563255.54</v>
      </c>
      <c r="F229" s="4">
        <f>E229/C229*100</f>
        <v>29.305699220772986</v>
      </c>
      <c r="G229" s="28" t="s">
        <v>37</v>
      </c>
      <c r="H229" s="14">
        <f t="shared" si="10"/>
        <v>0</v>
      </c>
    </row>
    <row r="230" spans="1:8" ht="18.399999999999999" customHeight="1" x14ac:dyDescent="0.25">
      <c r="A230" s="2"/>
      <c r="B230" s="6" t="s">
        <v>18</v>
      </c>
      <c r="C230" s="29"/>
      <c r="D230" s="29"/>
      <c r="E230" s="29"/>
      <c r="F230" s="4"/>
      <c r="G230" s="28"/>
      <c r="H230" s="14">
        <f t="shared" si="10"/>
        <v>0</v>
      </c>
    </row>
    <row r="231" spans="1:8" ht="18.399999999999999" customHeight="1" x14ac:dyDescent="0.25">
      <c r="A231" s="2"/>
      <c r="B231" s="6" t="s">
        <v>47</v>
      </c>
      <c r="C231" s="29">
        <v>5307500</v>
      </c>
      <c r="D231" s="29">
        <v>1555399.98</v>
      </c>
      <c r="E231" s="29">
        <v>1555399.98</v>
      </c>
      <c r="F231" s="4">
        <f>E231/C231*100</f>
        <v>29.305699105040041</v>
      </c>
      <c r="G231" s="28"/>
      <c r="H231" s="14">
        <f t="shared" si="10"/>
        <v>0</v>
      </c>
    </row>
    <row r="232" spans="1:8" ht="18.399999999999999" customHeight="1" x14ac:dyDescent="0.25">
      <c r="A232" s="2"/>
      <c r="B232" s="6" t="s">
        <v>36</v>
      </c>
      <c r="C232" s="29">
        <v>26805.55</v>
      </c>
      <c r="D232" s="29">
        <v>7855.56</v>
      </c>
      <c r="E232" s="29">
        <v>7855.56</v>
      </c>
      <c r="F232" s="4">
        <f>E232/C232*100</f>
        <v>29.305722135900965</v>
      </c>
      <c r="G232" s="28"/>
      <c r="H232" s="14">
        <f t="shared" si="10"/>
        <v>0</v>
      </c>
    </row>
    <row r="233" spans="1:8" ht="81.400000000000006" customHeight="1" x14ac:dyDescent="0.25">
      <c r="A233" s="2"/>
      <c r="B233" s="35" t="s">
        <v>3</v>
      </c>
      <c r="C233" s="33">
        <f>C235+C236+C237</f>
        <v>887881434.45000005</v>
      </c>
      <c r="D233" s="33">
        <f>D235+D236+D237</f>
        <v>220180037.20000002</v>
      </c>
      <c r="E233" s="33">
        <f>E235+E236+E237</f>
        <v>220180037.20000002</v>
      </c>
      <c r="F233" s="4">
        <f>E233/C233*100</f>
        <v>24.79836030543774</v>
      </c>
      <c r="G233" s="28" t="s">
        <v>33</v>
      </c>
      <c r="H233" s="14">
        <f t="shared" si="10"/>
        <v>0</v>
      </c>
    </row>
    <row r="234" spans="1:8" ht="15.75" x14ac:dyDescent="0.25">
      <c r="A234" s="2"/>
      <c r="B234" s="35" t="s">
        <v>18</v>
      </c>
      <c r="C234" s="29"/>
      <c r="D234" s="29"/>
      <c r="E234" s="29"/>
      <c r="F234" s="4"/>
      <c r="G234" s="28"/>
      <c r="H234" s="14">
        <f t="shared" si="10"/>
        <v>0</v>
      </c>
    </row>
    <row r="235" spans="1:8" ht="19.149999999999999" customHeight="1" x14ac:dyDescent="0.25">
      <c r="A235" s="2"/>
      <c r="B235" s="35" t="s">
        <v>69</v>
      </c>
      <c r="C235" s="29">
        <v>801405400</v>
      </c>
      <c r="D235" s="29">
        <v>218415066.96000001</v>
      </c>
      <c r="E235" s="29">
        <v>218415066.96000001</v>
      </c>
      <c r="F235" s="4">
        <f>E235/C235*100</f>
        <v>27.254004896897378</v>
      </c>
      <c r="G235" s="28"/>
      <c r="H235" s="14">
        <f t="shared" si="10"/>
        <v>0</v>
      </c>
    </row>
    <row r="236" spans="1:8" ht="20.65" customHeight="1" x14ac:dyDescent="0.25">
      <c r="A236" s="2"/>
      <c r="B236" s="35" t="s">
        <v>68</v>
      </c>
      <c r="C236" s="29">
        <v>6476003.2300000004</v>
      </c>
      <c r="D236" s="29">
        <v>1764970.24</v>
      </c>
      <c r="E236" s="29">
        <v>1764970.24</v>
      </c>
      <c r="F236" s="4">
        <f>E236/C236*100</f>
        <v>27.254004936621996</v>
      </c>
      <c r="G236" s="28"/>
      <c r="H236" s="14">
        <f t="shared" si="10"/>
        <v>0</v>
      </c>
    </row>
    <row r="237" spans="1:8" ht="20.65" customHeight="1" x14ac:dyDescent="0.25">
      <c r="A237" s="2"/>
      <c r="B237" s="35" t="s">
        <v>68</v>
      </c>
      <c r="C237" s="29">
        <v>80000031.219999999</v>
      </c>
      <c r="D237" s="29"/>
      <c r="E237" s="29"/>
      <c r="F237" s="4">
        <f>E237/C237*100</f>
        <v>0</v>
      </c>
      <c r="G237" s="28"/>
      <c r="H237" s="14">
        <f t="shared" si="10"/>
        <v>0</v>
      </c>
    </row>
    <row r="238" spans="1:8" ht="63" x14ac:dyDescent="0.25">
      <c r="A238" s="2"/>
      <c r="B238" s="6" t="s">
        <v>67</v>
      </c>
      <c r="C238" s="29">
        <f>C240+C241</f>
        <v>2105191.11</v>
      </c>
      <c r="D238" s="29">
        <f>D240+D241</f>
        <v>1952836.26</v>
      </c>
      <c r="E238" s="29">
        <f>E240+E241</f>
        <v>1952836.26</v>
      </c>
      <c r="F238" s="4">
        <f>E238/C238*100</f>
        <v>92.762896951431657</v>
      </c>
      <c r="G238" s="28" t="s">
        <v>27</v>
      </c>
      <c r="H238" s="14">
        <f t="shared" si="10"/>
        <v>0</v>
      </c>
    </row>
    <row r="239" spans="1:8" ht="20.65" customHeight="1" x14ac:dyDescent="0.25">
      <c r="A239" s="2"/>
      <c r="B239" s="6" t="s">
        <v>18</v>
      </c>
      <c r="C239" s="29"/>
      <c r="D239" s="29"/>
      <c r="E239" s="29"/>
      <c r="F239" s="4"/>
      <c r="G239" s="28"/>
      <c r="H239" s="14">
        <f t="shared" si="10"/>
        <v>0</v>
      </c>
    </row>
    <row r="240" spans="1:8" ht="20.65" customHeight="1" x14ac:dyDescent="0.25">
      <c r="A240" s="2"/>
      <c r="B240" s="6" t="s">
        <v>17</v>
      </c>
      <c r="C240" s="29">
        <v>2084400</v>
      </c>
      <c r="D240" s="29">
        <v>1933307.9</v>
      </c>
      <c r="E240" s="29">
        <v>1933307.9</v>
      </c>
      <c r="F240" s="4">
        <f>E240/C240*100</f>
        <v>92.751290539243897</v>
      </c>
      <c r="G240" s="28"/>
      <c r="H240" s="14">
        <f t="shared" si="10"/>
        <v>0</v>
      </c>
    </row>
    <row r="241" spans="1:8" ht="20.65" customHeight="1" x14ac:dyDescent="0.25">
      <c r="A241" s="2"/>
      <c r="B241" s="6" t="s">
        <v>66</v>
      </c>
      <c r="C241" s="29">
        <v>20791.11</v>
      </c>
      <c r="D241" s="29">
        <v>19528.36</v>
      </c>
      <c r="E241" s="29">
        <v>19528.36</v>
      </c>
      <c r="F241" s="4">
        <f>E241/C241*100</f>
        <v>93.926490697225887</v>
      </c>
      <c r="G241" s="28"/>
      <c r="H241" s="14">
        <f t="shared" si="10"/>
        <v>0</v>
      </c>
    </row>
    <row r="242" spans="1:8" ht="109.5" customHeight="1" x14ac:dyDescent="0.25">
      <c r="A242" s="2"/>
      <c r="B242" s="6" t="s">
        <v>65</v>
      </c>
      <c r="C242" s="29">
        <f>C245</f>
        <v>18149000</v>
      </c>
      <c r="D242" s="29">
        <f>D245</f>
        <v>5576290</v>
      </c>
      <c r="E242" s="29">
        <f>E245</f>
        <v>5576290</v>
      </c>
      <c r="F242" s="4">
        <f>E242/C242*100</f>
        <v>30.725053721968155</v>
      </c>
      <c r="G242" s="28" t="s">
        <v>27</v>
      </c>
      <c r="H242" s="14">
        <f t="shared" si="10"/>
        <v>0</v>
      </c>
    </row>
    <row r="243" spans="1:8" ht="20.65" customHeight="1" x14ac:dyDescent="0.25">
      <c r="A243" s="2"/>
      <c r="B243" s="6" t="s">
        <v>18</v>
      </c>
      <c r="C243" s="29"/>
      <c r="D243" s="29"/>
      <c r="E243" s="29"/>
      <c r="F243" s="4"/>
      <c r="G243" s="28"/>
      <c r="H243" s="14">
        <f t="shared" ref="H243:H274" si="11">D243-E243</f>
        <v>0</v>
      </c>
    </row>
    <row r="244" spans="1:8" ht="20.65" customHeight="1" x14ac:dyDescent="0.25">
      <c r="A244" s="2"/>
      <c r="B244" s="6" t="s">
        <v>47</v>
      </c>
      <c r="C244" s="29"/>
      <c r="D244" s="29"/>
      <c r="E244" s="29"/>
      <c r="F244" s="4"/>
      <c r="G244" s="28"/>
      <c r="H244" s="14">
        <f t="shared" si="11"/>
        <v>0</v>
      </c>
    </row>
    <row r="245" spans="1:8" ht="20.65" customHeight="1" x14ac:dyDescent="0.25">
      <c r="A245" s="2"/>
      <c r="B245" s="30" t="s">
        <v>62</v>
      </c>
      <c r="C245" s="29">
        <v>18149000</v>
      </c>
      <c r="D245" s="29">
        <v>5576290</v>
      </c>
      <c r="E245" s="29">
        <v>5576290</v>
      </c>
      <c r="F245" s="4">
        <f>E245/C245*100</f>
        <v>30.725053721968155</v>
      </c>
      <c r="G245" s="28"/>
      <c r="H245" s="14">
        <f t="shared" si="11"/>
        <v>0</v>
      </c>
    </row>
    <row r="246" spans="1:8" ht="93" customHeight="1" x14ac:dyDescent="0.25">
      <c r="A246" s="2"/>
      <c r="B246" s="6" t="s">
        <v>64</v>
      </c>
      <c r="C246" s="29">
        <f>C249</f>
        <v>300000</v>
      </c>
      <c r="D246" s="29">
        <f>D249</f>
        <v>300000</v>
      </c>
      <c r="E246" s="29">
        <f>E249</f>
        <v>300000</v>
      </c>
      <c r="F246" s="4">
        <f>E246/C246*100</f>
        <v>100</v>
      </c>
      <c r="G246" s="28" t="s">
        <v>27</v>
      </c>
      <c r="H246" s="14">
        <f t="shared" si="11"/>
        <v>0</v>
      </c>
    </row>
    <row r="247" spans="1:8" ht="20.65" customHeight="1" x14ac:dyDescent="0.25">
      <c r="A247" s="2"/>
      <c r="B247" s="6" t="s">
        <v>18</v>
      </c>
      <c r="C247" s="29"/>
      <c r="D247" s="29"/>
      <c r="E247" s="29"/>
      <c r="F247" s="4"/>
      <c r="G247" s="28"/>
      <c r="H247" s="14">
        <f t="shared" si="11"/>
        <v>0</v>
      </c>
    </row>
    <row r="248" spans="1:8" ht="20.65" customHeight="1" x14ac:dyDescent="0.25">
      <c r="A248" s="2"/>
      <c r="B248" s="6" t="s">
        <v>17</v>
      </c>
      <c r="C248" s="29"/>
      <c r="D248" s="29"/>
      <c r="E248" s="29"/>
      <c r="F248" s="4"/>
      <c r="G248" s="28"/>
      <c r="H248" s="14">
        <f t="shared" si="11"/>
        <v>0</v>
      </c>
    </row>
    <row r="249" spans="1:8" ht="20.65" customHeight="1" x14ac:dyDescent="0.25">
      <c r="A249" s="2"/>
      <c r="B249" s="6" t="s">
        <v>19</v>
      </c>
      <c r="C249" s="29">
        <v>300000</v>
      </c>
      <c r="D249" s="29">
        <v>300000</v>
      </c>
      <c r="E249" s="29">
        <v>300000</v>
      </c>
      <c r="F249" s="4">
        <f>E249/C249*100</f>
        <v>100</v>
      </c>
      <c r="G249" s="28"/>
      <c r="H249" s="14">
        <f t="shared" si="11"/>
        <v>0</v>
      </c>
    </row>
    <row r="250" spans="1:8" ht="109.5" customHeight="1" x14ac:dyDescent="0.25">
      <c r="A250" s="2"/>
      <c r="B250" s="6" t="s">
        <v>63</v>
      </c>
      <c r="C250" s="29">
        <f>C253</f>
        <v>15291000</v>
      </c>
      <c r="D250" s="29">
        <f>D253</f>
        <v>15291000</v>
      </c>
      <c r="E250" s="29">
        <f>E253</f>
        <v>15291000</v>
      </c>
      <c r="F250" s="4">
        <f>E250/C250*100</f>
        <v>100</v>
      </c>
      <c r="G250" s="28" t="s">
        <v>27</v>
      </c>
      <c r="H250" s="14">
        <f t="shared" si="11"/>
        <v>0</v>
      </c>
    </row>
    <row r="251" spans="1:8" ht="20.65" customHeight="1" x14ac:dyDescent="0.25">
      <c r="A251" s="2"/>
      <c r="B251" s="30" t="s">
        <v>18</v>
      </c>
      <c r="C251" s="29"/>
      <c r="D251" s="29"/>
      <c r="E251" s="29"/>
      <c r="F251" s="4"/>
      <c r="G251" s="28"/>
      <c r="H251" s="14">
        <f t="shared" si="11"/>
        <v>0</v>
      </c>
    </row>
    <row r="252" spans="1:8" ht="20.65" customHeight="1" x14ac:dyDescent="0.25">
      <c r="A252" s="2"/>
      <c r="B252" s="30" t="s">
        <v>47</v>
      </c>
      <c r="C252" s="29"/>
      <c r="D252" s="29"/>
      <c r="E252" s="29"/>
      <c r="F252" s="4"/>
      <c r="G252" s="28"/>
      <c r="H252" s="14">
        <f t="shared" si="11"/>
        <v>0</v>
      </c>
    </row>
    <row r="253" spans="1:8" ht="20.65" customHeight="1" x14ac:dyDescent="0.25">
      <c r="A253" s="2"/>
      <c r="B253" s="30" t="s">
        <v>62</v>
      </c>
      <c r="C253" s="29">
        <v>15291000</v>
      </c>
      <c r="D253" s="29">
        <v>15291000</v>
      </c>
      <c r="E253" s="29">
        <v>15291000</v>
      </c>
      <c r="F253" s="4">
        <f>E253/C253*100</f>
        <v>100</v>
      </c>
      <c r="G253" s="28"/>
      <c r="H253" s="14">
        <f t="shared" si="11"/>
        <v>0</v>
      </c>
    </row>
    <row r="254" spans="1:8" ht="95.25" customHeight="1" x14ac:dyDescent="0.25">
      <c r="A254" s="2"/>
      <c r="B254" s="6" t="s">
        <v>61</v>
      </c>
      <c r="C254" s="29">
        <f>C256+C257</f>
        <v>18954274.789999999</v>
      </c>
      <c r="D254" s="29">
        <f>D256+D257</f>
        <v>7326086.0800000001</v>
      </c>
      <c r="E254" s="29">
        <f>E256+E257</f>
        <v>7326086.0800000001</v>
      </c>
      <c r="F254" s="4">
        <f>E254/C254*100</f>
        <v>38.651365779845804</v>
      </c>
      <c r="G254" s="28" t="s">
        <v>33</v>
      </c>
      <c r="H254" s="14">
        <f t="shared" si="11"/>
        <v>0</v>
      </c>
    </row>
    <row r="255" spans="1:8" ht="22.5" customHeight="1" x14ac:dyDescent="0.25">
      <c r="A255" s="2"/>
      <c r="B255" s="6" t="s">
        <v>18</v>
      </c>
      <c r="C255" s="29"/>
      <c r="D255" s="29"/>
      <c r="E255" s="29"/>
      <c r="F255" s="4"/>
      <c r="G255" s="28"/>
      <c r="H255" s="14">
        <f t="shared" si="11"/>
        <v>0</v>
      </c>
    </row>
    <row r="256" spans="1:8" ht="20.25" customHeight="1" x14ac:dyDescent="0.25">
      <c r="A256" s="2"/>
      <c r="B256" s="6" t="s">
        <v>25</v>
      </c>
      <c r="C256" s="29">
        <v>7927300</v>
      </c>
      <c r="D256" s="29"/>
      <c r="E256" s="29"/>
      <c r="F256" s="4">
        <f>E256/C256*100</f>
        <v>0</v>
      </c>
      <c r="G256" s="28"/>
      <c r="H256" s="14">
        <f t="shared" si="11"/>
        <v>0</v>
      </c>
    </row>
    <row r="257" spans="1:8" ht="20.65" customHeight="1" x14ac:dyDescent="0.25">
      <c r="A257" s="2"/>
      <c r="B257" s="6" t="s">
        <v>19</v>
      </c>
      <c r="C257" s="29">
        <v>11026974.789999999</v>
      </c>
      <c r="D257" s="29">
        <v>7326086.0800000001</v>
      </c>
      <c r="E257" s="29">
        <v>7326086.0800000001</v>
      </c>
      <c r="F257" s="4">
        <f>E257/C257*100</f>
        <v>66.43786006152645</v>
      </c>
      <c r="G257" s="28"/>
      <c r="H257" s="14">
        <f t="shared" si="11"/>
        <v>0</v>
      </c>
    </row>
    <row r="258" spans="1:8" ht="82.5" customHeight="1" x14ac:dyDescent="0.25">
      <c r="A258" s="2"/>
      <c r="B258" s="6" t="s">
        <v>60</v>
      </c>
      <c r="C258" s="29">
        <f>C260+C261</f>
        <v>64533767.079999998</v>
      </c>
      <c r="D258" s="29">
        <f>D260+D261</f>
        <v>35035759.200000003</v>
      </c>
      <c r="E258" s="29">
        <f>E260+E261</f>
        <v>35035759.200000003</v>
      </c>
      <c r="F258" s="4">
        <f>E258/C258*100</f>
        <v>54.290584271281631</v>
      </c>
      <c r="G258" s="28" t="s">
        <v>33</v>
      </c>
      <c r="H258" s="14">
        <f t="shared" si="11"/>
        <v>0</v>
      </c>
    </row>
    <row r="259" spans="1:8" ht="20.65" customHeight="1" x14ac:dyDescent="0.25">
      <c r="A259" s="2"/>
      <c r="B259" s="6" t="s">
        <v>18</v>
      </c>
      <c r="C259" s="29"/>
      <c r="D259" s="29"/>
      <c r="E259" s="29"/>
      <c r="F259" s="4"/>
      <c r="G259" s="28"/>
      <c r="H259" s="14">
        <f t="shared" si="11"/>
        <v>0</v>
      </c>
    </row>
    <row r="260" spans="1:8" ht="20.65" customHeight="1" x14ac:dyDescent="0.25">
      <c r="A260" s="2"/>
      <c r="B260" s="6" t="s">
        <v>17</v>
      </c>
      <c r="C260" s="29">
        <v>61122900</v>
      </c>
      <c r="D260" s="29">
        <v>31774207.280000001</v>
      </c>
      <c r="E260" s="29">
        <v>31774207.280000001</v>
      </c>
      <c r="F260" s="4">
        <f>E260/C260*100</f>
        <v>51.984129156175506</v>
      </c>
      <c r="G260" s="28"/>
      <c r="H260" s="14">
        <f t="shared" si="11"/>
        <v>0</v>
      </c>
    </row>
    <row r="261" spans="1:8" ht="20.65" customHeight="1" x14ac:dyDescent="0.25">
      <c r="A261" s="2"/>
      <c r="B261" s="6" t="s">
        <v>59</v>
      </c>
      <c r="C261" s="29">
        <f>308701.52+3102165.56</f>
        <v>3410867.08</v>
      </c>
      <c r="D261" s="29">
        <v>3261551.92</v>
      </c>
      <c r="E261" s="29">
        <v>3261551.92</v>
      </c>
      <c r="F261" s="4">
        <f>E261/C261*100</f>
        <v>95.622369429887016</v>
      </c>
      <c r="G261" s="28"/>
      <c r="H261" s="14">
        <f t="shared" si="11"/>
        <v>0</v>
      </c>
    </row>
    <row r="262" spans="1:8" ht="88.5" customHeight="1" x14ac:dyDescent="0.25">
      <c r="A262" s="2"/>
      <c r="B262" s="6" t="s">
        <v>58</v>
      </c>
      <c r="C262" s="29">
        <f>C264+C265</f>
        <v>61611700</v>
      </c>
      <c r="D262" s="29">
        <f>D264+D265</f>
        <v>42118164.640000001</v>
      </c>
      <c r="E262" s="29">
        <f>E264+E265</f>
        <v>42118164.640000001</v>
      </c>
      <c r="F262" s="4">
        <f>E262/C262*100</f>
        <v>68.360659809743936</v>
      </c>
      <c r="G262" s="28" t="s">
        <v>33</v>
      </c>
      <c r="H262" s="14">
        <f t="shared" si="11"/>
        <v>0</v>
      </c>
    </row>
    <row r="263" spans="1:8" ht="20.65" customHeight="1" x14ac:dyDescent="0.25">
      <c r="A263" s="2"/>
      <c r="B263" s="6" t="s">
        <v>18</v>
      </c>
      <c r="C263" s="29"/>
      <c r="D263" s="29"/>
      <c r="E263" s="29"/>
      <c r="F263" s="4"/>
      <c r="G263" s="28"/>
      <c r="H263" s="14">
        <f t="shared" si="11"/>
        <v>0</v>
      </c>
    </row>
    <row r="264" spans="1:8" ht="20.65" customHeight="1" x14ac:dyDescent="0.25">
      <c r="A264" s="2"/>
      <c r="B264" s="6" t="s">
        <v>47</v>
      </c>
      <c r="C264" s="29">
        <v>15751700</v>
      </c>
      <c r="D264" s="29">
        <v>13699211.560000001</v>
      </c>
      <c r="E264" s="29">
        <v>13699211.560000001</v>
      </c>
      <c r="F264" s="4">
        <f>E264/C264*100</f>
        <v>86.96973380650978</v>
      </c>
      <c r="G264" s="28"/>
      <c r="H264" s="14">
        <f t="shared" si="11"/>
        <v>0</v>
      </c>
    </row>
    <row r="265" spans="1:8" ht="20.65" customHeight="1" x14ac:dyDescent="0.25">
      <c r="A265" s="2"/>
      <c r="B265" s="6" t="s">
        <v>57</v>
      </c>
      <c r="C265" s="29">
        <f>30566300+15293700</f>
        <v>45860000</v>
      </c>
      <c r="D265" s="29">
        <v>28418953.079999998</v>
      </c>
      <c r="E265" s="29">
        <v>28418953.079999998</v>
      </c>
      <c r="F265" s="4">
        <f>E265/C265*100</f>
        <v>61.968933885739197</v>
      </c>
      <c r="G265" s="28"/>
      <c r="H265" s="14">
        <f t="shared" si="11"/>
        <v>0</v>
      </c>
    </row>
    <row r="266" spans="1:8" ht="153.75" customHeight="1" x14ac:dyDescent="0.25">
      <c r="A266" s="2"/>
      <c r="B266" s="6" t="s">
        <v>56</v>
      </c>
      <c r="C266" s="29">
        <f>C269</f>
        <v>3795125.28</v>
      </c>
      <c r="D266" s="29">
        <f>D269</f>
        <v>887154.6</v>
      </c>
      <c r="E266" s="29">
        <f>E269</f>
        <v>887154.6</v>
      </c>
      <c r="F266" s="4">
        <f>E266/C266*100</f>
        <v>23.376161115819606</v>
      </c>
      <c r="G266" s="28" t="s">
        <v>55</v>
      </c>
      <c r="H266" s="14">
        <f t="shared" si="11"/>
        <v>0</v>
      </c>
    </row>
    <row r="267" spans="1:8" ht="20.65" customHeight="1" x14ac:dyDescent="0.25">
      <c r="A267" s="2"/>
      <c r="B267" s="6" t="s">
        <v>18</v>
      </c>
      <c r="C267" s="29"/>
      <c r="D267" s="29"/>
      <c r="E267" s="29"/>
      <c r="F267" s="4"/>
      <c r="G267" s="28"/>
      <c r="H267" s="14">
        <f t="shared" si="11"/>
        <v>0</v>
      </c>
    </row>
    <row r="268" spans="1:8" ht="20.65" customHeight="1" x14ac:dyDescent="0.25">
      <c r="A268" s="2"/>
      <c r="B268" s="6" t="s">
        <v>17</v>
      </c>
      <c r="C268" s="29"/>
      <c r="D268" s="29"/>
      <c r="E268" s="29"/>
      <c r="F268" s="4">
        <v>0</v>
      </c>
      <c r="G268" s="28"/>
      <c r="H268" s="14">
        <f t="shared" si="11"/>
        <v>0</v>
      </c>
    </row>
    <row r="269" spans="1:8" ht="20.65" customHeight="1" x14ac:dyDescent="0.25">
      <c r="A269" s="2"/>
      <c r="B269" s="6" t="s">
        <v>19</v>
      </c>
      <c r="C269" s="29">
        <v>3795125.28</v>
      </c>
      <c r="D269" s="29">
        <v>887154.6</v>
      </c>
      <c r="E269" s="29">
        <v>887154.6</v>
      </c>
      <c r="F269" s="4">
        <f>E269/C269*100</f>
        <v>23.376161115819606</v>
      </c>
      <c r="G269" s="28"/>
      <c r="H269" s="14">
        <f t="shared" si="11"/>
        <v>0</v>
      </c>
    </row>
    <row r="270" spans="1:8" ht="72.75" customHeight="1" x14ac:dyDescent="0.25">
      <c r="A270" s="2"/>
      <c r="B270" s="5" t="s">
        <v>21</v>
      </c>
      <c r="C270" s="29">
        <f>C272</f>
        <v>11739850</v>
      </c>
      <c r="D270" s="29">
        <f>D272</f>
        <v>0</v>
      </c>
      <c r="E270" s="29">
        <f>E272</f>
        <v>0</v>
      </c>
      <c r="F270" s="4">
        <f>E270/C270*100</f>
        <v>0</v>
      </c>
      <c r="G270" s="28" t="s">
        <v>27</v>
      </c>
      <c r="H270" s="14">
        <f t="shared" si="11"/>
        <v>0</v>
      </c>
    </row>
    <row r="271" spans="1:8" ht="20.65" customHeight="1" x14ac:dyDescent="0.25">
      <c r="A271" s="2"/>
      <c r="B271" s="31" t="s">
        <v>18</v>
      </c>
      <c r="C271" s="29"/>
      <c r="D271" s="29"/>
      <c r="E271" s="29"/>
      <c r="F271" s="4"/>
      <c r="G271" s="28"/>
      <c r="H271" s="14">
        <f t="shared" si="11"/>
        <v>0</v>
      </c>
    </row>
    <row r="272" spans="1:8" ht="20.65" customHeight="1" x14ac:dyDescent="0.25">
      <c r="A272" s="2"/>
      <c r="B272" s="30" t="s">
        <v>19</v>
      </c>
      <c r="C272" s="29">
        <v>11739850</v>
      </c>
      <c r="D272" s="29"/>
      <c r="E272" s="29"/>
      <c r="F272" s="4">
        <f>E272/C272*100</f>
        <v>0</v>
      </c>
      <c r="G272" s="28"/>
      <c r="H272" s="14">
        <f t="shared" si="11"/>
        <v>0</v>
      </c>
    </row>
    <row r="273" spans="1:8" ht="18" customHeight="1" x14ac:dyDescent="0.25">
      <c r="A273" s="7" t="s">
        <v>54</v>
      </c>
      <c r="B273" s="20" t="s">
        <v>53</v>
      </c>
      <c r="C273" s="32">
        <f>C274+C278+C282+C286+C290+C293</f>
        <v>11499100</v>
      </c>
      <c r="D273" s="32">
        <f>D274+D278+D282+D286+D290+D293</f>
        <v>9434500</v>
      </c>
      <c r="E273" s="32">
        <f>E274+E278+E282+E286+E290+E293</f>
        <v>9434500</v>
      </c>
      <c r="F273" s="1">
        <f>E273/C273*100</f>
        <v>82.045551390978417</v>
      </c>
      <c r="G273" s="26"/>
      <c r="H273" s="14">
        <f t="shared" si="11"/>
        <v>0</v>
      </c>
    </row>
    <row r="274" spans="1:8" ht="88.9" customHeight="1" x14ac:dyDescent="0.25">
      <c r="A274" s="2"/>
      <c r="B274" s="6" t="s">
        <v>52</v>
      </c>
      <c r="C274" s="29">
        <f>C276+C277</f>
        <v>63000</v>
      </c>
      <c r="D274" s="29">
        <f>D276+D277</f>
        <v>63000</v>
      </c>
      <c r="E274" s="29">
        <f>E276+E277</f>
        <v>63000</v>
      </c>
      <c r="F274" s="4">
        <f>E274/C274*100</f>
        <v>100</v>
      </c>
      <c r="G274" s="28" t="s">
        <v>37</v>
      </c>
      <c r="H274" s="14">
        <f t="shared" si="11"/>
        <v>0</v>
      </c>
    </row>
    <row r="275" spans="1:8" ht="15.75" x14ac:dyDescent="0.25">
      <c r="A275" s="2"/>
      <c r="B275" s="6" t="s">
        <v>18</v>
      </c>
      <c r="C275" s="29"/>
      <c r="D275" s="29"/>
      <c r="E275" s="29"/>
      <c r="F275" s="4"/>
      <c r="G275" s="28"/>
      <c r="H275" s="14">
        <f t="shared" ref="H275:H306" si="12">D275-E275</f>
        <v>0</v>
      </c>
    </row>
    <row r="276" spans="1:8" ht="15.75" x14ac:dyDescent="0.25">
      <c r="A276" s="2"/>
      <c r="B276" s="6" t="s">
        <v>47</v>
      </c>
      <c r="C276" s="29"/>
      <c r="D276" s="29"/>
      <c r="E276" s="29"/>
      <c r="F276" s="4"/>
      <c r="G276" s="28"/>
      <c r="H276" s="14">
        <f t="shared" si="12"/>
        <v>0</v>
      </c>
    </row>
    <row r="277" spans="1:8" ht="19.149999999999999" customHeight="1" x14ac:dyDescent="0.25">
      <c r="A277" s="2"/>
      <c r="B277" s="6" t="s">
        <v>51</v>
      </c>
      <c r="C277" s="29">
        <v>63000</v>
      </c>
      <c r="D277" s="29">
        <v>63000</v>
      </c>
      <c r="E277" s="29">
        <v>63000</v>
      </c>
      <c r="F277" s="4">
        <f>E277/C277*100</f>
        <v>100</v>
      </c>
      <c r="G277" s="28"/>
      <c r="H277" s="14">
        <f t="shared" si="12"/>
        <v>0</v>
      </c>
    </row>
    <row r="278" spans="1:8" ht="79.150000000000006" customHeight="1" x14ac:dyDescent="0.25">
      <c r="A278" s="2"/>
      <c r="B278" s="6" t="s">
        <v>50</v>
      </c>
      <c r="C278" s="29">
        <f>SUM(C280+C281)</f>
        <v>5000000</v>
      </c>
      <c r="D278" s="29">
        <f>SUM(D280+D281)</f>
        <v>5000000</v>
      </c>
      <c r="E278" s="29">
        <f>SUM(E280+E281)</f>
        <v>5000000</v>
      </c>
      <c r="F278" s="4">
        <f>E278/C278*100</f>
        <v>100</v>
      </c>
      <c r="G278" s="28" t="s">
        <v>37</v>
      </c>
      <c r="H278" s="14">
        <f t="shared" si="12"/>
        <v>0</v>
      </c>
    </row>
    <row r="279" spans="1:8" ht="15.75" x14ac:dyDescent="0.25">
      <c r="A279" s="2"/>
      <c r="B279" s="6" t="s">
        <v>18</v>
      </c>
      <c r="C279" s="29"/>
      <c r="D279" s="29"/>
      <c r="E279" s="29"/>
      <c r="F279" s="4"/>
      <c r="G279" s="28"/>
      <c r="H279" s="14">
        <f t="shared" si="12"/>
        <v>0</v>
      </c>
    </row>
    <row r="280" spans="1:8" ht="15.75" x14ac:dyDescent="0.25">
      <c r="A280" s="2"/>
      <c r="B280" s="6" t="s">
        <v>47</v>
      </c>
      <c r="C280" s="29">
        <v>5000000</v>
      </c>
      <c r="D280" s="29">
        <v>5000000</v>
      </c>
      <c r="E280" s="29">
        <v>5000000</v>
      </c>
      <c r="F280" s="4">
        <f>E280/C280*100</f>
        <v>100</v>
      </c>
      <c r="G280" s="28"/>
      <c r="H280" s="14">
        <f t="shared" si="12"/>
        <v>0</v>
      </c>
    </row>
    <row r="281" spans="1:8" ht="22.9" customHeight="1" x14ac:dyDescent="0.25">
      <c r="A281" s="2"/>
      <c r="B281" s="6" t="s">
        <v>36</v>
      </c>
      <c r="C281" s="29"/>
      <c r="D281" s="29"/>
      <c r="E281" s="29"/>
      <c r="F281" s="4"/>
      <c r="G281" s="28"/>
      <c r="H281" s="14">
        <f t="shared" si="12"/>
        <v>0</v>
      </c>
    </row>
    <row r="282" spans="1:8" ht="66.75" customHeight="1" x14ac:dyDescent="0.25">
      <c r="A282" s="2"/>
      <c r="B282" s="30" t="s">
        <v>49</v>
      </c>
      <c r="C282" s="29">
        <f>C285</f>
        <v>1975000</v>
      </c>
      <c r="D282" s="29">
        <f>D285</f>
        <v>0</v>
      </c>
      <c r="E282" s="29">
        <f>E285</f>
        <v>0</v>
      </c>
      <c r="F282" s="4">
        <f>E282/C282*100</f>
        <v>0</v>
      </c>
      <c r="G282" s="28" t="s">
        <v>33</v>
      </c>
      <c r="H282" s="14">
        <f t="shared" si="12"/>
        <v>0</v>
      </c>
    </row>
    <row r="283" spans="1:8" ht="22.9" customHeight="1" x14ac:dyDescent="0.25">
      <c r="A283" s="2"/>
      <c r="B283" s="30" t="s">
        <v>18</v>
      </c>
      <c r="C283" s="29"/>
      <c r="D283" s="29"/>
      <c r="E283" s="29"/>
      <c r="F283" s="4"/>
      <c r="G283" s="28"/>
      <c r="H283" s="14">
        <f t="shared" si="12"/>
        <v>0</v>
      </c>
    </row>
    <row r="284" spans="1:8" ht="22.9" customHeight="1" x14ac:dyDescent="0.25">
      <c r="A284" s="2"/>
      <c r="B284" s="30" t="s">
        <v>47</v>
      </c>
      <c r="C284" s="29"/>
      <c r="D284" s="29"/>
      <c r="E284" s="29"/>
      <c r="F284" s="4"/>
      <c r="G284" s="28"/>
      <c r="H284" s="14">
        <f t="shared" si="12"/>
        <v>0</v>
      </c>
    </row>
    <row r="285" spans="1:8" ht="22.9" customHeight="1" x14ac:dyDescent="0.25">
      <c r="A285" s="2"/>
      <c r="B285" s="30" t="s">
        <v>19</v>
      </c>
      <c r="C285" s="29">
        <v>1975000</v>
      </c>
      <c r="D285" s="29"/>
      <c r="E285" s="29"/>
      <c r="F285" s="4">
        <f>E285/C285*100</f>
        <v>0</v>
      </c>
      <c r="G285" s="28"/>
      <c r="H285" s="14">
        <f t="shared" si="12"/>
        <v>0</v>
      </c>
    </row>
    <row r="286" spans="1:8" ht="102.75" customHeight="1" x14ac:dyDescent="0.25">
      <c r="A286" s="2"/>
      <c r="B286" s="6" t="s">
        <v>48</v>
      </c>
      <c r="C286" s="29">
        <f>C289</f>
        <v>4271500</v>
      </c>
      <c r="D286" s="29">
        <f>D289</f>
        <v>4271500</v>
      </c>
      <c r="E286" s="29">
        <f>E289</f>
        <v>4271500</v>
      </c>
      <c r="F286" s="4">
        <f>E286/C286*100</f>
        <v>100</v>
      </c>
      <c r="G286" s="28" t="s">
        <v>37</v>
      </c>
      <c r="H286" s="14">
        <f t="shared" si="12"/>
        <v>0</v>
      </c>
    </row>
    <row r="287" spans="1:8" ht="22.9" customHeight="1" x14ac:dyDescent="0.25">
      <c r="A287" s="2"/>
      <c r="B287" s="6" t="s">
        <v>18</v>
      </c>
      <c r="C287" s="29"/>
      <c r="D287" s="29"/>
      <c r="E287" s="29"/>
      <c r="F287" s="4"/>
      <c r="G287" s="28"/>
      <c r="H287" s="14">
        <f t="shared" si="12"/>
        <v>0</v>
      </c>
    </row>
    <row r="288" spans="1:8" ht="22.9" customHeight="1" x14ac:dyDescent="0.25">
      <c r="A288" s="2"/>
      <c r="B288" s="6" t="s">
        <v>47</v>
      </c>
      <c r="C288" s="29"/>
      <c r="D288" s="29"/>
      <c r="E288" s="29"/>
      <c r="F288" s="4"/>
      <c r="G288" s="28"/>
      <c r="H288" s="14">
        <f t="shared" si="12"/>
        <v>0</v>
      </c>
    </row>
    <row r="289" spans="1:8" ht="22.9" customHeight="1" x14ac:dyDescent="0.25">
      <c r="A289" s="2"/>
      <c r="B289" s="30" t="s">
        <v>46</v>
      </c>
      <c r="C289" s="29">
        <v>4271500</v>
      </c>
      <c r="D289" s="29">
        <v>4271500</v>
      </c>
      <c r="E289" s="29">
        <v>4271500</v>
      </c>
      <c r="F289" s="4">
        <f>E289/C289*100</f>
        <v>100</v>
      </c>
      <c r="G289" s="28"/>
      <c r="H289" s="14">
        <f t="shared" si="12"/>
        <v>0</v>
      </c>
    </row>
    <row r="290" spans="1:8" ht="63" customHeight="1" x14ac:dyDescent="0.25">
      <c r="A290" s="2"/>
      <c r="B290" s="5" t="s">
        <v>21</v>
      </c>
      <c r="C290" s="29">
        <f>C292</f>
        <v>89600</v>
      </c>
      <c r="D290" s="29">
        <f>D292</f>
        <v>0</v>
      </c>
      <c r="E290" s="29">
        <f>E292</f>
        <v>0</v>
      </c>
      <c r="F290" s="4">
        <f>E290/C290*100</f>
        <v>0</v>
      </c>
      <c r="G290" s="28" t="s">
        <v>37</v>
      </c>
      <c r="H290" s="14">
        <f t="shared" si="12"/>
        <v>0</v>
      </c>
    </row>
    <row r="291" spans="1:8" ht="22.9" customHeight="1" x14ac:dyDescent="0.25">
      <c r="A291" s="2"/>
      <c r="B291" s="31" t="s">
        <v>18</v>
      </c>
      <c r="C291" s="29"/>
      <c r="D291" s="29"/>
      <c r="E291" s="29"/>
      <c r="F291" s="4"/>
      <c r="G291" s="28"/>
      <c r="H291" s="14">
        <f t="shared" si="12"/>
        <v>0</v>
      </c>
    </row>
    <row r="292" spans="1:8" ht="22.9" customHeight="1" x14ac:dyDescent="0.25">
      <c r="A292" s="2"/>
      <c r="B292" s="30" t="s">
        <v>19</v>
      </c>
      <c r="C292" s="29">
        <v>89600</v>
      </c>
      <c r="D292" s="29"/>
      <c r="E292" s="29"/>
      <c r="F292" s="4">
        <f>E292/C292*100</f>
        <v>0</v>
      </c>
      <c r="G292" s="28"/>
      <c r="H292" s="14">
        <f t="shared" si="12"/>
        <v>0</v>
      </c>
    </row>
    <row r="293" spans="1:8" ht="54" customHeight="1" x14ac:dyDescent="0.25">
      <c r="A293" s="2"/>
      <c r="B293" s="6" t="s">
        <v>2</v>
      </c>
      <c r="C293" s="29">
        <f>C295+C296</f>
        <v>100000</v>
      </c>
      <c r="D293" s="29">
        <f>D295+D296</f>
        <v>100000</v>
      </c>
      <c r="E293" s="29">
        <f>E295+E296</f>
        <v>100000</v>
      </c>
      <c r="F293" s="4">
        <f>E293/C293*100</f>
        <v>100</v>
      </c>
      <c r="G293" s="28" t="s">
        <v>37</v>
      </c>
      <c r="H293" s="14">
        <f t="shared" si="12"/>
        <v>0</v>
      </c>
    </row>
    <row r="294" spans="1:8" ht="22.9" customHeight="1" x14ac:dyDescent="0.25">
      <c r="A294" s="2"/>
      <c r="B294" s="6" t="s">
        <v>18</v>
      </c>
      <c r="C294" s="29"/>
      <c r="D294" s="29"/>
      <c r="E294" s="29"/>
      <c r="F294" s="4"/>
      <c r="G294" s="28"/>
      <c r="H294" s="14">
        <f t="shared" si="12"/>
        <v>0</v>
      </c>
    </row>
    <row r="295" spans="1:8" ht="22.9" customHeight="1" x14ac:dyDescent="0.25">
      <c r="A295" s="2"/>
      <c r="B295" s="6" t="s">
        <v>47</v>
      </c>
      <c r="C295" s="29"/>
      <c r="D295" s="29"/>
      <c r="E295" s="29"/>
      <c r="F295" s="4"/>
      <c r="G295" s="28"/>
      <c r="H295" s="14">
        <f t="shared" si="12"/>
        <v>0</v>
      </c>
    </row>
    <row r="296" spans="1:8" ht="22.9" customHeight="1" x14ac:dyDescent="0.25">
      <c r="A296" s="2"/>
      <c r="B296" s="30" t="s">
        <v>46</v>
      </c>
      <c r="C296" s="29">
        <v>100000</v>
      </c>
      <c r="D296" s="29">
        <v>100000</v>
      </c>
      <c r="E296" s="29">
        <v>100000</v>
      </c>
      <c r="F296" s="4">
        <f>E296/C296*100</f>
        <v>100</v>
      </c>
      <c r="G296" s="28"/>
      <c r="H296" s="14">
        <f t="shared" si="12"/>
        <v>0</v>
      </c>
    </row>
    <row r="297" spans="1:8" ht="18" customHeight="1" x14ac:dyDescent="0.25">
      <c r="A297" s="7" t="s">
        <v>45</v>
      </c>
      <c r="B297" s="10" t="s">
        <v>44</v>
      </c>
      <c r="C297" s="34">
        <f>C298+C302+C306+C310+C314+C318+C322+C326+C330+C334+C338</f>
        <v>259139509.32999998</v>
      </c>
      <c r="D297" s="34">
        <f>D298+D302+D306+D310+D314+D318+D322+D326+D330+D334+D338</f>
        <v>67540535.820000008</v>
      </c>
      <c r="E297" s="34">
        <f>E298+E302+E306+E310+E314+E318+E322+E326+E330+E334+E338</f>
        <v>67522088.700000003</v>
      </c>
      <c r="F297" s="1">
        <f>E297/C297*100</f>
        <v>26.056269410471995</v>
      </c>
      <c r="G297" s="26"/>
      <c r="H297" s="14">
        <f t="shared" si="12"/>
        <v>18447.120000004768</v>
      </c>
    </row>
    <row r="298" spans="1:8" ht="216" customHeight="1" x14ac:dyDescent="0.25">
      <c r="A298" s="7"/>
      <c r="B298" s="9" t="s">
        <v>43</v>
      </c>
      <c r="C298" s="29">
        <f>C300+C301</f>
        <v>2540000</v>
      </c>
      <c r="D298" s="29">
        <f>D300+D301</f>
        <v>515365.2</v>
      </c>
      <c r="E298" s="29">
        <f>E300+E301</f>
        <v>515365.2</v>
      </c>
      <c r="F298" s="4">
        <f>E298/C298*100</f>
        <v>20.289968503937008</v>
      </c>
      <c r="G298" s="28" t="s">
        <v>27</v>
      </c>
      <c r="H298" s="14">
        <f t="shared" si="12"/>
        <v>0</v>
      </c>
    </row>
    <row r="299" spans="1:8" ht="15.75" x14ac:dyDescent="0.25">
      <c r="A299" s="2"/>
      <c r="B299" s="6" t="s">
        <v>18</v>
      </c>
      <c r="C299" s="29"/>
      <c r="D299" s="29"/>
      <c r="E299" s="29"/>
      <c r="F299" s="4"/>
      <c r="G299" s="28"/>
      <c r="H299" s="14">
        <f t="shared" si="12"/>
        <v>0</v>
      </c>
    </row>
    <row r="300" spans="1:8" ht="15.75" x14ac:dyDescent="0.25">
      <c r="A300" s="2"/>
      <c r="B300" s="6" t="s">
        <v>17</v>
      </c>
      <c r="C300" s="29"/>
      <c r="D300" s="29"/>
      <c r="E300" s="29"/>
      <c r="F300" s="4"/>
      <c r="G300" s="28"/>
      <c r="H300" s="14">
        <f t="shared" si="12"/>
        <v>0</v>
      </c>
    </row>
    <row r="301" spans="1:8" ht="21" customHeight="1" x14ac:dyDescent="0.25">
      <c r="A301" s="2"/>
      <c r="B301" s="6" t="s">
        <v>36</v>
      </c>
      <c r="C301" s="29">
        <v>2540000</v>
      </c>
      <c r="D301" s="29">
        <v>515365.2</v>
      </c>
      <c r="E301" s="29">
        <v>515365.2</v>
      </c>
      <c r="F301" s="4">
        <f>E301/C301*100</f>
        <v>20.289968503937008</v>
      </c>
      <c r="G301" s="28"/>
      <c r="H301" s="14">
        <f t="shared" si="12"/>
        <v>0</v>
      </c>
    </row>
    <row r="302" spans="1:8" ht="81" customHeight="1" x14ac:dyDescent="0.25">
      <c r="A302" s="2"/>
      <c r="B302" s="8" t="s">
        <v>42</v>
      </c>
      <c r="C302" s="33">
        <f>C304+C305</f>
        <v>47528777.329999998</v>
      </c>
      <c r="D302" s="33">
        <f>D304+D305</f>
        <v>47528777.329999998</v>
      </c>
      <c r="E302" s="33">
        <f>E304+E305</f>
        <v>47528777.329999998</v>
      </c>
      <c r="F302" s="4">
        <f>E302/C302*100</f>
        <v>100</v>
      </c>
      <c r="G302" s="28" t="s">
        <v>26</v>
      </c>
      <c r="H302" s="14">
        <f t="shared" si="12"/>
        <v>0</v>
      </c>
    </row>
    <row r="303" spans="1:8" ht="15.75" x14ac:dyDescent="0.25">
      <c r="A303" s="2"/>
      <c r="B303" s="6" t="s">
        <v>18</v>
      </c>
      <c r="C303" s="29"/>
      <c r="D303" s="29"/>
      <c r="E303" s="29"/>
      <c r="F303" s="4"/>
      <c r="G303" s="28"/>
      <c r="H303" s="14">
        <f t="shared" si="12"/>
        <v>0</v>
      </c>
    </row>
    <row r="304" spans="1:8" ht="19.5" customHeight="1" x14ac:dyDescent="0.25">
      <c r="A304" s="2"/>
      <c r="B304" s="6" t="s">
        <v>25</v>
      </c>
      <c r="C304" s="29">
        <v>33884511.32</v>
      </c>
      <c r="D304" s="29">
        <v>33884511.32</v>
      </c>
      <c r="E304" s="29">
        <v>33884511.32</v>
      </c>
      <c r="F304" s="4">
        <f>E304/C304*100</f>
        <v>100</v>
      </c>
      <c r="G304" s="28"/>
      <c r="H304" s="14">
        <f t="shared" si="12"/>
        <v>0</v>
      </c>
    </row>
    <row r="305" spans="1:8" ht="21" customHeight="1" x14ac:dyDescent="0.25">
      <c r="A305" s="2"/>
      <c r="B305" s="6" t="s">
        <v>19</v>
      </c>
      <c r="C305" s="29">
        <v>13644266.01</v>
      </c>
      <c r="D305" s="29">
        <v>13644266.01</v>
      </c>
      <c r="E305" s="29">
        <v>13644266.01</v>
      </c>
      <c r="F305" s="4">
        <f>E305/C305*100</f>
        <v>100</v>
      </c>
      <c r="G305" s="28"/>
      <c r="H305" s="14">
        <f t="shared" si="12"/>
        <v>0</v>
      </c>
    </row>
    <row r="306" spans="1:8" ht="261.75" customHeight="1" x14ac:dyDescent="0.25">
      <c r="A306" s="2"/>
      <c r="B306" s="8" t="s">
        <v>41</v>
      </c>
      <c r="C306" s="33">
        <f>C308+C309</f>
        <v>1176300</v>
      </c>
      <c r="D306" s="33">
        <f>D308+D309</f>
        <v>537355</v>
      </c>
      <c r="E306" s="33">
        <f>E308+E309</f>
        <v>522199</v>
      </c>
      <c r="F306" s="4">
        <f>E306/C306*100</f>
        <v>44.393352036045222</v>
      </c>
      <c r="G306" s="28" t="s">
        <v>27</v>
      </c>
      <c r="H306" s="14">
        <f t="shared" si="12"/>
        <v>15156</v>
      </c>
    </row>
    <row r="307" spans="1:8" ht="15.75" x14ac:dyDescent="0.25">
      <c r="A307" s="2"/>
      <c r="B307" s="6" t="s">
        <v>18</v>
      </c>
      <c r="C307" s="29"/>
      <c r="D307" s="29"/>
      <c r="E307" s="29"/>
      <c r="F307" s="4"/>
      <c r="G307" s="28"/>
      <c r="H307" s="14">
        <f t="shared" ref="H307:H338" si="13">D307-E307</f>
        <v>0</v>
      </c>
    </row>
    <row r="308" spans="1:8" ht="15.75" x14ac:dyDescent="0.25">
      <c r="A308" s="2"/>
      <c r="B308" s="6" t="s">
        <v>17</v>
      </c>
      <c r="C308" s="29"/>
      <c r="D308" s="29"/>
      <c r="E308" s="29"/>
      <c r="F308" s="4"/>
      <c r="G308" s="28"/>
      <c r="H308" s="14">
        <f t="shared" si="13"/>
        <v>0</v>
      </c>
    </row>
    <row r="309" spans="1:8" ht="19.5" customHeight="1" x14ac:dyDescent="0.25">
      <c r="A309" s="2"/>
      <c r="B309" s="6" t="s">
        <v>36</v>
      </c>
      <c r="C309" s="29">
        <v>1176300</v>
      </c>
      <c r="D309" s="29">
        <v>537355</v>
      </c>
      <c r="E309" s="29">
        <v>522199</v>
      </c>
      <c r="F309" s="4">
        <f>E309/C309*100</f>
        <v>44.393352036045222</v>
      </c>
      <c r="G309" s="28"/>
      <c r="H309" s="14">
        <f t="shared" si="13"/>
        <v>15156</v>
      </c>
    </row>
    <row r="310" spans="1:8" ht="101.65" customHeight="1" x14ac:dyDescent="0.25">
      <c r="A310" s="2"/>
      <c r="B310" s="8" t="s">
        <v>40</v>
      </c>
      <c r="C310" s="33">
        <f>C312+C313</f>
        <v>2475000</v>
      </c>
      <c r="D310" s="33">
        <f>D312+D313</f>
        <v>994718</v>
      </c>
      <c r="E310" s="33">
        <f>E312+E313</f>
        <v>994718</v>
      </c>
      <c r="F310" s="4">
        <f>E310/C310*100</f>
        <v>40.19062626262626</v>
      </c>
      <c r="G310" s="28" t="s">
        <v>39</v>
      </c>
      <c r="H310" s="14">
        <f t="shared" si="13"/>
        <v>0</v>
      </c>
    </row>
    <row r="311" spans="1:8" ht="15.75" x14ac:dyDescent="0.25">
      <c r="A311" s="2"/>
      <c r="B311" s="6" t="s">
        <v>18</v>
      </c>
      <c r="C311" s="29"/>
      <c r="D311" s="29"/>
      <c r="E311" s="29"/>
      <c r="F311" s="4"/>
      <c r="G311" s="28"/>
      <c r="H311" s="14">
        <f t="shared" si="13"/>
        <v>0</v>
      </c>
    </row>
    <row r="312" spans="1:8" ht="15.75" x14ac:dyDescent="0.25">
      <c r="A312" s="2"/>
      <c r="B312" s="6" t="s">
        <v>17</v>
      </c>
      <c r="C312" s="29"/>
      <c r="D312" s="29"/>
      <c r="E312" s="29"/>
      <c r="F312" s="4"/>
      <c r="G312" s="28"/>
      <c r="H312" s="14">
        <f t="shared" si="13"/>
        <v>0</v>
      </c>
    </row>
    <row r="313" spans="1:8" ht="22.15" customHeight="1" x14ac:dyDescent="0.25">
      <c r="A313" s="2"/>
      <c r="B313" s="6" t="s">
        <v>36</v>
      </c>
      <c r="C313" s="29">
        <v>2475000</v>
      </c>
      <c r="D313" s="29">
        <v>994718</v>
      </c>
      <c r="E313" s="29">
        <v>994718</v>
      </c>
      <c r="F313" s="4">
        <f>E313/C313*100</f>
        <v>40.19062626262626</v>
      </c>
      <c r="G313" s="28"/>
      <c r="H313" s="14">
        <f t="shared" si="13"/>
        <v>0</v>
      </c>
    </row>
    <row r="314" spans="1:8" ht="220.15" customHeight="1" x14ac:dyDescent="0.25">
      <c r="A314" s="2"/>
      <c r="B314" s="8" t="s">
        <v>38</v>
      </c>
      <c r="C314" s="33">
        <f>C316+C317</f>
        <v>70900</v>
      </c>
      <c r="D314" s="33">
        <f>D316+D317</f>
        <v>33100.300000000003</v>
      </c>
      <c r="E314" s="33">
        <f>E316+E317</f>
        <v>33100.300000000003</v>
      </c>
      <c r="F314" s="4">
        <f>E314/C314*100</f>
        <v>46.685895627644577</v>
      </c>
      <c r="G314" s="28" t="s">
        <v>37</v>
      </c>
      <c r="H314" s="14">
        <f t="shared" si="13"/>
        <v>0</v>
      </c>
    </row>
    <row r="315" spans="1:8" ht="15.75" x14ac:dyDescent="0.25">
      <c r="A315" s="2"/>
      <c r="B315" s="6" t="s">
        <v>18</v>
      </c>
      <c r="C315" s="29"/>
      <c r="D315" s="29"/>
      <c r="E315" s="29"/>
      <c r="F315" s="4"/>
      <c r="G315" s="28"/>
      <c r="H315" s="14">
        <f t="shared" si="13"/>
        <v>0</v>
      </c>
    </row>
    <row r="316" spans="1:8" ht="15.75" x14ac:dyDescent="0.25">
      <c r="A316" s="2"/>
      <c r="B316" s="6" t="s">
        <v>17</v>
      </c>
      <c r="C316" s="29"/>
      <c r="D316" s="29"/>
      <c r="E316" s="29"/>
      <c r="F316" s="4"/>
      <c r="G316" s="28"/>
      <c r="H316" s="14">
        <f t="shared" si="13"/>
        <v>0</v>
      </c>
    </row>
    <row r="317" spans="1:8" ht="19.899999999999999" customHeight="1" x14ac:dyDescent="0.25">
      <c r="A317" s="2"/>
      <c r="B317" s="6" t="s">
        <v>36</v>
      </c>
      <c r="C317" s="29">
        <v>70900</v>
      </c>
      <c r="D317" s="29">
        <v>33100.300000000003</v>
      </c>
      <c r="E317" s="29">
        <v>33100.300000000003</v>
      </c>
      <c r="F317" s="4">
        <f>E317/C317*100</f>
        <v>46.685895627644577</v>
      </c>
      <c r="G317" s="28"/>
      <c r="H317" s="14">
        <f t="shared" si="13"/>
        <v>0</v>
      </c>
    </row>
    <row r="318" spans="1:8" ht="136.5" customHeight="1" x14ac:dyDescent="0.25">
      <c r="A318" s="7"/>
      <c r="B318" s="9" t="s">
        <v>35</v>
      </c>
      <c r="C318" s="29">
        <f>C320+C321</f>
        <v>18664200</v>
      </c>
      <c r="D318" s="29">
        <f>D320+D321</f>
        <v>4121294.85</v>
      </c>
      <c r="E318" s="29">
        <f>E320+E321</f>
        <v>4118003.73</v>
      </c>
      <c r="F318" s="4">
        <f>E318/C318*100</f>
        <v>22.063649821583567</v>
      </c>
      <c r="G318" s="28" t="s">
        <v>27</v>
      </c>
      <c r="H318" s="14">
        <f t="shared" si="13"/>
        <v>3291.1200000001118</v>
      </c>
    </row>
    <row r="319" spans="1:8" ht="15.75" x14ac:dyDescent="0.25">
      <c r="A319" s="2"/>
      <c r="B319" s="6" t="s">
        <v>18</v>
      </c>
      <c r="C319" s="29"/>
      <c r="D319" s="29"/>
      <c r="E319" s="29"/>
      <c r="F319" s="4"/>
      <c r="G319" s="28"/>
      <c r="H319" s="14">
        <f t="shared" si="13"/>
        <v>0</v>
      </c>
    </row>
    <row r="320" spans="1:8" ht="15.75" x14ac:dyDescent="0.25">
      <c r="A320" s="2"/>
      <c r="B320" s="6" t="s">
        <v>17</v>
      </c>
      <c r="C320" s="29"/>
      <c r="D320" s="29"/>
      <c r="E320" s="29"/>
      <c r="F320" s="4"/>
      <c r="G320" s="28"/>
      <c r="H320" s="14">
        <f t="shared" si="13"/>
        <v>0</v>
      </c>
    </row>
    <row r="321" spans="1:8" ht="22.15" customHeight="1" x14ac:dyDescent="0.25">
      <c r="A321" s="2"/>
      <c r="B321" s="6" t="s">
        <v>19</v>
      </c>
      <c r="C321" s="29">
        <v>18664200</v>
      </c>
      <c r="D321" s="29">
        <v>4121294.85</v>
      </c>
      <c r="E321" s="29">
        <v>4118003.73</v>
      </c>
      <c r="F321" s="4">
        <f>E321/C321*100</f>
        <v>22.063649821583567</v>
      </c>
      <c r="G321" s="28"/>
      <c r="H321" s="14">
        <f t="shared" si="13"/>
        <v>3291.1200000001118</v>
      </c>
    </row>
    <row r="322" spans="1:8" ht="129.6" customHeight="1" x14ac:dyDescent="0.25">
      <c r="A322" s="2"/>
      <c r="B322" s="8" t="s">
        <v>34</v>
      </c>
      <c r="C322" s="33">
        <f>C324+C325</f>
        <v>183374532</v>
      </c>
      <c r="D322" s="33">
        <f>D324+D325</f>
        <v>13626168</v>
      </c>
      <c r="E322" s="33">
        <f>E324+E325</f>
        <v>13626168</v>
      </c>
      <c r="F322" s="4">
        <f>E322/C322*100</f>
        <v>7.4307854266262021</v>
      </c>
      <c r="G322" s="28" t="s">
        <v>33</v>
      </c>
      <c r="H322" s="14">
        <f t="shared" si="13"/>
        <v>0</v>
      </c>
    </row>
    <row r="323" spans="1:8" ht="22.15" customHeight="1" x14ac:dyDescent="0.25">
      <c r="A323" s="2"/>
      <c r="B323" s="6" t="s">
        <v>18</v>
      </c>
      <c r="C323" s="29"/>
      <c r="D323" s="29"/>
      <c r="E323" s="29"/>
      <c r="F323" s="4"/>
      <c r="G323" s="28"/>
      <c r="H323" s="14">
        <f t="shared" si="13"/>
        <v>0</v>
      </c>
    </row>
    <row r="324" spans="1:8" ht="22.15" customHeight="1" x14ac:dyDescent="0.25">
      <c r="A324" s="2"/>
      <c r="B324" s="6" t="s">
        <v>32</v>
      </c>
      <c r="C324" s="29">
        <v>150294078</v>
      </c>
      <c r="D324" s="29">
        <v>2052672</v>
      </c>
      <c r="E324" s="29">
        <v>2052672</v>
      </c>
      <c r="F324" s="4">
        <f>E324/C324*100</f>
        <v>1.365770379854887</v>
      </c>
      <c r="G324" s="28"/>
      <c r="H324" s="14">
        <f t="shared" si="13"/>
        <v>0</v>
      </c>
    </row>
    <row r="325" spans="1:8" ht="22.15" customHeight="1" x14ac:dyDescent="0.25">
      <c r="A325" s="2"/>
      <c r="B325" s="6" t="s">
        <v>19</v>
      </c>
      <c r="C325" s="29">
        <v>33080454</v>
      </c>
      <c r="D325" s="29">
        <v>11573496</v>
      </c>
      <c r="E325" s="29">
        <v>11573496</v>
      </c>
      <c r="F325" s="4">
        <f>E325/C325*100</f>
        <v>34.985904365157744</v>
      </c>
      <c r="G325" s="28"/>
      <c r="H325" s="14">
        <f t="shared" si="13"/>
        <v>0</v>
      </c>
    </row>
    <row r="326" spans="1:8" ht="72" customHeight="1" x14ac:dyDescent="0.25">
      <c r="A326" s="7"/>
      <c r="B326" s="9" t="s">
        <v>31</v>
      </c>
      <c r="C326" s="29">
        <f>C328+C329</f>
        <v>339200</v>
      </c>
      <c r="D326" s="29">
        <f>D328+D329</f>
        <v>158089.14000000001</v>
      </c>
      <c r="E326" s="29">
        <f>E328+E329</f>
        <v>158089.14000000001</v>
      </c>
      <c r="F326" s="4">
        <f>E326/C326*100</f>
        <v>46.606468160377361</v>
      </c>
      <c r="G326" s="28" t="s">
        <v>30</v>
      </c>
      <c r="H326" s="14">
        <f t="shared" si="13"/>
        <v>0</v>
      </c>
    </row>
    <row r="327" spans="1:8" ht="15.75" x14ac:dyDescent="0.25">
      <c r="A327" s="2"/>
      <c r="B327" s="6" t="s">
        <v>18</v>
      </c>
      <c r="C327" s="29"/>
      <c r="D327" s="29"/>
      <c r="E327" s="29"/>
      <c r="F327" s="4"/>
      <c r="G327" s="28"/>
      <c r="H327" s="14">
        <f t="shared" si="13"/>
        <v>0</v>
      </c>
    </row>
    <row r="328" spans="1:8" ht="15.75" x14ac:dyDescent="0.25">
      <c r="A328" s="2"/>
      <c r="B328" s="6" t="s">
        <v>17</v>
      </c>
      <c r="C328" s="29"/>
      <c r="D328" s="29"/>
      <c r="E328" s="29"/>
      <c r="F328" s="4"/>
      <c r="G328" s="28"/>
      <c r="H328" s="14">
        <f t="shared" si="13"/>
        <v>0</v>
      </c>
    </row>
    <row r="329" spans="1:8" ht="22.15" customHeight="1" x14ac:dyDescent="0.25">
      <c r="A329" s="2"/>
      <c r="B329" s="6" t="s">
        <v>16</v>
      </c>
      <c r="C329" s="29">
        <v>339200</v>
      </c>
      <c r="D329" s="29">
        <v>158089.14000000001</v>
      </c>
      <c r="E329" s="29">
        <v>158089.14000000001</v>
      </c>
      <c r="F329" s="4">
        <f>E329/C329*100</f>
        <v>46.606468160377361</v>
      </c>
      <c r="G329" s="28"/>
      <c r="H329" s="14">
        <f t="shared" si="13"/>
        <v>0</v>
      </c>
    </row>
    <row r="330" spans="1:8" ht="126" x14ac:dyDescent="0.25">
      <c r="A330" s="2"/>
      <c r="B330" s="9" t="s">
        <v>29</v>
      </c>
      <c r="C330" s="29">
        <f>C332+C333</f>
        <v>222100</v>
      </c>
      <c r="D330" s="29">
        <f>D332+D333</f>
        <v>25668</v>
      </c>
      <c r="E330" s="29">
        <f>E332+E333</f>
        <v>25668</v>
      </c>
      <c r="F330" s="4">
        <f>E330/C330*100</f>
        <v>11.556956325979288</v>
      </c>
      <c r="G330" s="28" t="s">
        <v>27</v>
      </c>
      <c r="H330" s="14">
        <f t="shared" si="13"/>
        <v>0</v>
      </c>
    </row>
    <row r="331" spans="1:8" ht="22.15" customHeight="1" x14ac:dyDescent="0.25">
      <c r="A331" s="2"/>
      <c r="B331" s="6" t="s">
        <v>18</v>
      </c>
      <c r="C331" s="29"/>
      <c r="D331" s="29"/>
      <c r="E331" s="29"/>
      <c r="F331" s="4"/>
      <c r="G331" s="28"/>
      <c r="H331" s="14">
        <f t="shared" si="13"/>
        <v>0</v>
      </c>
    </row>
    <row r="332" spans="1:8" ht="22.15" customHeight="1" x14ac:dyDescent="0.25">
      <c r="A332" s="2"/>
      <c r="B332" s="6" t="s">
        <v>17</v>
      </c>
      <c r="C332" s="29"/>
      <c r="D332" s="29"/>
      <c r="E332" s="29"/>
      <c r="F332" s="4"/>
      <c r="G332" s="28"/>
      <c r="H332" s="14">
        <f t="shared" si="13"/>
        <v>0</v>
      </c>
    </row>
    <row r="333" spans="1:8" ht="22.15" customHeight="1" x14ac:dyDescent="0.25">
      <c r="A333" s="2"/>
      <c r="B333" s="6" t="s">
        <v>19</v>
      </c>
      <c r="C333" s="29">
        <v>222100</v>
      </c>
      <c r="D333" s="29">
        <v>25668</v>
      </c>
      <c r="E333" s="29">
        <v>25668</v>
      </c>
      <c r="F333" s="4">
        <f>E333/C333*100</f>
        <v>11.556956325979288</v>
      </c>
      <c r="G333" s="28"/>
      <c r="H333" s="14">
        <f t="shared" si="13"/>
        <v>0</v>
      </c>
    </row>
    <row r="334" spans="1:8" ht="85.9" customHeight="1" x14ac:dyDescent="0.25">
      <c r="A334" s="2"/>
      <c r="B334" s="9" t="s">
        <v>28</v>
      </c>
      <c r="C334" s="29">
        <f>C336+C337</f>
        <v>348900</v>
      </c>
      <c r="D334" s="29">
        <f>D336+D337</f>
        <v>0</v>
      </c>
      <c r="E334" s="29">
        <f>E336+E337</f>
        <v>0</v>
      </c>
      <c r="F334" s="4">
        <f>E334/C334*100</f>
        <v>0</v>
      </c>
      <c r="G334" s="28" t="s">
        <v>27</v>
      </c>
      <c r="H334" s="14">
        <f t="shared" si="13"/>
        <v>0</v>
      </c>
    </row>
    <row r="335" spans="1:8" ht="22.15" customHeight="1" x14ac:dyDescent="0.25">
      <c r="A335" s="2"/>
      <c r="B335" s="6" t="s">
        <v>18</v>
      </c>
      <c r="C335" s="29"/>
      <c r="D335" s="29"/>
      <c r="E335" s="29"/>
      <c r="F335" s="4"/>
      <c r="G335" s="28"/>
      <c r="H335" s="14">
        <f t="shared" si="13"/>
        <v>0</v>
      </c>
    </row>
    <row r="336" spans="1:8" ht="22.15" customHeight="1" x14ac:dyDescent="0.25">
      <c r="A336" s="2"/>
      <c r="B336" s="6" t="s">
        <v>17</v>
      </c>
      <c r="C336" s="29"/>
      <c r="D336" s="29"/>
      <c r="E336" s="29"/>
      <c r="F336" s="4"/>
      <c r="G336" s="28"/>
      <c r="H336" s="14">
        <f t="shared" si="13"/>
        <v>0</v>
      </c>
    </row>
    <row r="337" spans="1:8" ht="22.15" customHeight="1" x14ac:dyDescent="0.25">
      <c r="A337" s="2"/>
      <c r="B337" s="6" t="s">
        <v>19</v>
      </c>
      <c r="C337" s="29">
        <v>348900</v>
      </c>
      <c r="D337" s="29"/>
      <c r="E337" s="29"/>
      <c r="F337" s="4">
        <f>E337/C337*100</f>
        <v>0</v>
      </c>
      <c r="G337" s="28"/>
      <c r="H337" s="14">
        <f t="shared" si="13"/>
        <v>0</v>
      </c>
    </row>
    <row r="338" spans="1:8" ht="78.75" x14ac:dyDescent="0.25">
      <c r="A338" s="2"/>
      <c r="B338" s="8" t="s">
        <v>1</v>
      </c>
      <c r="C338" s="33">
        <f>C340+C341</f>
        <v>2399600</v>
      </c>
      <c r="D338" s="33">
        <f>D340+D341</f>
        <v>0</v>
      </c>
      <c r="E338" s="33">
        <f>E340+E341</f>
        <v>0</v>
      </c>
      <c r="F338" s="4">
        <f>E338/C338*100</f>
        <v>0</v>
      </c>
      <c r="G338" s="28" t="s">
        <v>26</v>
      </c>
      <c r="H338" s="14">
        <f t="shared" si="13"/>
        <v>0</v>
      </c>
    </row>
    <row r="339" spans="1:8" ht="22.15" customHeight="1" x14ac:dyDescent="0.25">
      <c r="A339" s="2"/>
      <c r="B339" s="6" t="s">
        <v>18</v>
      </c>
      <c r="C339" s="29"/>
      <c r="D339" s="29"/>
      <c r="E339" s="29"/>
      <c r="F339" s="4"/>
      <c r="G339" s="28"/>
      <c r="H339" s="14">
        <f t="shared" ref="H339:H353" si="14">D339-E339</f>
        <v>0</v>
      </c>
    </row>
    <row r="340" spans="1:8" ht="22.15" customHeight="1" x14ac:dyDescent="0.25">
      <c r="A340" s="2"/>
      <c r="B340" s="6" t="s">
        <v>25</v>
      </c>
      <c r="C340" s="29">
        <v>2399600</v>
      </c>
      <c r="D340" s="29"/>
      <c r="E340" s="29"/>
      <c r="F340" s="4">
        <f>E340/C340*100</f>
        <v>0</v>
      </c>
      <c r="G340" s="28"/>
      <c r="H340" s="14">
        <f t="shared" si="14"/>
        <v>0</v>
      </c>
    </row>
    <row r="341" spans="1:8" ht="22.15" customHeight="1" x14ac:dyDescent="0.25">
      <c r="A341" s="2"/>
      <c r="B341" s="6" t="s">
        <v>19</v>
      </c>
      <c r="C341" s="29"/>
      <c r="D341" s="29"/>
      <c r="E341" s="29"/>
      <c r="F341" s="4"/>
      <c r="G341" s="28"/>
      <c r="H341" s="14">
        <f t="shared" si="14"/>
        <v>0</v>
      </c>
    </row>
    <row r="342" spans="1:8" ht="16.899999999999999" customHeight="1" x14ac:dyDescent="0.25">
      <c r="A342" s="7" t="s">
        <v>24</v>
      </c>
      <c r="B342" s="20" t="s">
        <v>23</v>
      </c>
      <c r="C342" s="32">
        <f>C343+C347</f>
        <v>14538175</v>
      </c>
      <c r="D342" s="32">
        <f>D343+D347</f>
        <v>7266951.5700000003</v>
      </c>
      <c r="E342" s="32">
        <f>E343+E347</f>
        <v>7266951.5700000003</v>
      </c>
      <c r="F342" s="32">
        <f>F343+F347</f>
        <v>50.2952821991096</v>
      </c>
      <c r="G342" s="26"/>
      <c r="H342" s="14">
        <f t="shared" si="14"/>
        <v>0</v>
      </c>
    </row>
    <row r="343" spans="1:8" ht="78.75" x14ac:dyDescent="0.25">
      <c r="A343" s="2"/>
      <c r="B343" s="6" t="s">
        <v>22</v>
      </c>
      <c r="C343" s="29">
        <f>C345+C346</f>
        <v>14448575</v>
      </c>
      <c r="D343" s="29">
        <f>D345+D346</f>
        <v>7266951.5700000003</v>
      </c>
      <c r="E343" s="29">
        <f>E345+E346</f>
        <v>7266951.5700000003</v>
      </c>
      <c r="F343" s="4">
        <f>E343/C343*100</f>
        <v>50.2952821991096</v>
      </c>
      <c r="G343" s="28" t="s">
        <v>20</v>
      </c>
      <c r="H343" s="14">
        <f t="shared" si="14"/>
        <v>0</v>
      </c>
    </row>
    <row r="344" spans="1:8" ht="15.75" x14ac:dyDescent="0.25">
      <c r="A344" s="2"/>
      <c r="B344" s="25" t="s">
        <v>18</v>
      </c>
      <c r="C344" s="29"/>
      <c r="D344" s="32"/>
      <c r="E344" s="32"/>
      <c r="F344" s="4"/>
      <c r="G344" s="28"/>
      <c r="H344" s="14">
        <f t="shared" si="14"/>
        <v>0</v>
      </c>
    </row>
    <row r="345" spans="1:8" ht="16.899999999999999" customHeight="1" x14ac:dyDescent="0.25">
      <c r="A345" s="2"/>
      <c r="B345" s="25" t="s">
        <v>17</v>
      </c>
      <c r="C345" s="29"/>
      <c r="D345" s="32"/>
      <c r="E345" s="32"/>
      <c r="F345" s="4"/>
      <c r="G345" s="28"/>
      <c r="H345" s="14">
        <f t="shared" si="14"/>
        <v>0</v>
      </c>
    </row>
    <row r="346" spans="1:8" ht="17.649999999999999" customHeight="1" x14ac:dyDescent="0.25">
      <c r="A346" s="2"/>
      <c r="B346" s="25" t="s">
        <v>19</v>
      </c>
      <c r="C346" s="29">
        <v>14448575</v>
      </c>
      <c r="D346" s="29">
        <v>7266951.5700000003</v>
      </c>
      <c r="E346" s="29">
        <v>7266951.5700000003</v>
      </c>
      <c r="F346" s="4">
        <f>E346/C346*100</f>
        <v>50.2952821991096</v>
      </c>
      <c r="G346" s="28"/>
      <c r="H346" s="14">
        <f t="shared" si="14"/>
        <v>0</v>
      </c>
    </row>
    <row r="347" spans="1:8" ht="60.75" customHeight="1" x14ac:dyDescent="0.25">
      <c r="A347" s="2"/>
      <c r="B347" s="5" t="s">
        <v>21</v>
      </c>
      <c r="C347" s="29">
        <f>C349</f>
        <v>89600</v>
      </c>
      <c r="D347" s="29">
        <f>D349</f>
        <v>0</v>
      </c>
      <c r="E347" s="29">
        <f>E349</f>
        <v>0</v>
      </c>
      <c r="F347" s="4">
        <f>E347/C347*100</f>
        <v>0</v>
      </c>
      <c r="G347" s="28" t="s">
        <v>20</v>
      </c>
      <c r="H347" s="14">
        <f t="shared" si="14"/>
        <v>0</v>
      </c>
    </row>
    <row r="348" spans="1:8" ht="17.649999999999999" customHeight="1" x14ac:dyDescent="0.25">
      <c r="A348" s="2"/>
      <c r="B348" s="31" t="s">
        <v>18</v>
      </c>
      <c r="C348" s="29"/>
      <c r="D348" s="29"/>
      <c r="E348" s="29"/>
      <c r="F348" s="4"/>
      <c r="G348" s="28"/>
      <c r="H348" s="14">
        <f t="shared" si="14"/>
        <v>0</v>
      </c>
    </row>
    <row r="349" spans="1:8" ht="30.75" customHeight="1" x14ac:dyDescent="0.25">
      <c r="A349" s="2"/>
      <c r="B349" s="30" t="s">
        <v>19</v>
      </c>
      <c r="C349" s="29">
        <v>89600</v>
      </c>
      <c r="D349" s="29"/>
      <c r="E349" s="29"/>
      <c r="F349" s="4">
        <f>E349/C349*100</f>
        <v>0</v>
      </c>
      <c r="G349" s="28"/>
      <c r="H349" s="14">
        <f t="shared" si="14"/>
        <v>0</v>
      </c>
    </row>
    <row r="350" spans="1:8" ht="21" customHeight="1" x14ac:dyDescent="0.25">
      <c r="A350" s="2"/>
      <c r="B350" s="3" t="s">
        <v>0</v>
      </c>
      <c r="C350" s="27">
        <f>C8+C39+C47+C122+C179+C188+C273+C297+C342</f>
        <v>10207798390.179998</v>
      </c>
      <c r="D350" s="27">
        <f>D8+D39+D47+D122+D179+D188+D273+D297+D342</f>
        <v>5451006950.4699993</v>
      </c>
      <c r="E350" s="27">
        <f>E8+E39+E47+E122+E179+E188+E273+E297+E342</f>
        <v>5439413611.3499994</v>
      </c>
      <c r="F350" s="23">
        <f>E350/C350*100</f>
        <v>53.286844071908476</v>
      </c>
      <c r="G350" s="26"/>
      <c r="H350" s="14">
        <f t="shared" si="14"/>
        <v>11593339.119999886</v>
      </c>
    </row>
    <row r="351" spans="1:8" ht="15.75" x14ac:dyDescent="0.25">
      <c r="A351" s="2"/>
      <c r="B351" s="25" t="s">
        <v>18</v>
      </c>
      <c r="C351" s="24"/>
      <c r="D351" s="24"/>
      <c r="E351" s="24"/>
      <c r="F351" s="23"/>
      <c r="G351" s="22"/>
      <c r="H351" s="14">
        <f t="shared" si="14"/>
        <v>0</v>
      </c>
    </row>
    <row r="352" spans="1:8" ht="18.600000000000001" customHeight="1" x14ac:dyDescent="0.25">
      <c r="A352" s="2"/>
      <c r="B352" s="20" t="s">
        <v>17</v>
      </c>
      <c r="C352" s="19">
        <f>C11+C15+C19+C27+C31+C38+C42+C50+C74+C87+C108+C112+C116+C129+C146+C150+C154+C182+C191+C195+C199+C203+C207+C211+C215+C219+C223+C227+C231+C235+C240+C256+C260+C264+C276+C280+C295+C300+C304+C308+C312+C316+C320+C328+C332+C336+C340+C345</f>
        <v>2417100831.8600001</v>
      </c>
      <c r="D352" s="19">
        <f>D11+D15+D19+D27+D31+D38+D42+D50+D74+D87+D108+D112+D116+D129+D146+D150+D154+D182+D191+D195+D199+D203+D207+D211+D215+D219+D223+D227+D231+D235+D240+D256+D260+D264+D276+D280+D295+D300+D304+D308+D312+D316+D320+D328+D332+D336+D340+D345</f>
        <v>1000803352.29</v>
      </c>
      <c r="E352" s="19">
        <f>E11+E15+E19+E27+E31+E38+E42+E50+E74+E87+E108+E112+E116+E129+E146+E150+E154+E182+E191+E195+E199+E203+E207+E211+E215+E219+E223+E227+E231+E235+E240+E256+E260+E264+E276+E280+E295+E300+E304+E308+E312+E316+E320+E328+E332+E336+E340+E345</f>
        <v>992105552.28999996</v>
      </c>
      <c r="F352" s="1">
        <f>E352/C352*100</f>
        <v>41.04526957307602</v>
      </c>
      <c r="G352" s="19"/>
      <c r="H352" s="14">
        <f t="shared" si="14"/>
        <v>8697800</v>
      </c>
    </row>
    <row r="353" spans="1:8" ht="15.75" x14ac:dyDescent="0.25">
      <c r="A353" s="21"/>
      <c r="B353" s="20" t="s">
        <v>16</v>
      </c>
      <c r="C353" s="19">
        <f>C12+C16+C20+C23+C24+C28+C32+C35+C43+C46+C51+C54+C75+C88+C109+C113+C117+C121+C126+C130+C147+C151+C155+C159+C163+C164+C171+C174+C178+C183+C187+C192+C196+C200+C204+C208+C212+C216+C220+C224+C228+C232+C236+C237+C241+C245+C249+C253+C257+C261+C265+C269+C272+C277+C281+C285+C289+C292+C296+C301+C305+C309+C313+C317+C321+C324+C325+C329+C333+C337+C341+C346+C349</f>
        <v>7790697558.3200006</v>
      </c>
      <c r="D353" s="19">
        <f>D12+D16+D20+D23+D24+D28+D32+D35+D43+D46+D51+D54+D75+D88+D109+D113+D117+D121+D126+D130+D147+D151+D155+D159+D163+D164+D171+D174+D178+D183+D187+D192+D196+D200+D204+D208+D212+D216+D220+D224+D228+D232+D236+D237+D241+D245+D249+D253+D257+D261+D265+D269+D272+D277+D281+D285+D289+D292+D296+D301+D305+D309+D313+D317+D321+D324+D325+D329+D333+D337+D341+D346+D349</f>
        <v>4450203598.1800013</v>
      </c>
      <c r="E353" s="19">
        <f>E12+E16+E20+E23+E24+E28+E32+E35+E43+E46+E51+E54+E75+E88+E109+E113+E117+E121+E126+E130+E147+E151+E155+E159+E163+E164+E171+E174+E178+E183+E187+E192+E196+E200+E204+E208+E212+E216+E220+E224+E228+E232+E236+E237+E241+E245+E249+E253+E257+E261+E265+E269+E272+E277+E281+E285+E289+E292+E296+E301+E305+E309+E313+E317+E321+E324+E325+E329+E333+E337+E341+E346+E349</f>
        <v>4447308059.0600004</v>
      </c>
      <c r="F353" s="1">
        <f>E353/C353*100</f>
        <v>57.084850563997833</v>
      </c>
      <c r="G353" s="19"/>
      <c r="H353" s="14">
        <f t="shared" si="14"/>
        <v>2895539.1200008392</v>
      </c>
    </row>
    <row r="354" spans="1:8" x14ac:dyDescent="0.25">
      <c r="C354" s="14"/>
      <c r="D354" s="14"/>
      <c r="E354" s="14"/>
      <c r="F354" s="18"/>
      <c r="G354" s="18"/>
    </row>
    <row r="355" spans="1:8" x14ac:dyDescent="0.25">
      <c r="C355" s="14"/>
    </row>
    <row r="356" spans="1:8" x14ac:dyDescent="0.25">
      <c r="C356" s="14"/>
    </row>
    <row r="357" spans="1:8" ht="18.75" x14ac:dyDescent="0.3">
      <c r="A357" s="17" t="s">
        <v>15</v>
      </c>
      <c r="B357" s="17"/>
      <c r="C357" s="16"/>
      <c r="D357" s="15"/>
      <c r="E357" s="15"/>
      <c r="F357" s="15"/>
      <c r="G357" s="15" t="s">
        <v>14</v>
      </c>
    </row>
    <row r="358" spans="1:8" x14ac:dyDescent="0.25">
      <c r="C358" s="14"/>
    </row>
  </sheetData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01.08.2022</vt:lpstr>
      <vt:lpstr>'на 01.08.2022'!Заголовки_для_печати</vt:lpstr>
      <vt:lpstr>'на 01.08.2022'!Область_печати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2022-08-05T06:19:50Z</dcterms:modified>
</cp:coreProperties>
</file>