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оперативка!$A$1:$Y$85</definedName>
  </definedNames>
  <calcPr calcId="145621"/>
</workbook>
</file>

<file path=xl/calcChain.xml><?xml version="1.0" encoding="utf-8"?>
<calcChain xmlns="http://schemas.openxmlformats.org/spreadsheetml/2006/main">
  <c r="E85" i="1" l="1"/>
  <c r="F85" i="1" l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C85" i="1" l="1"/>
  <c r="O62" i="1"/>
  <c r="N62" i="1"/>
  <c r="F61" i="1" l="1"/>
  <c r="S62" i="1" l="1"/>
  <c r="I61" i="1"/>
  <c r="E62" i="1" l="1"/>
  <c r="B62" i="1" l="1"/>
  <c r="G62" i="1"/>
  <c r="H62" i="1"/>
  <c r="I62" i="1"/>
  <c r="J62" i="1"/>
  <c r="K62" i="1"/>
  <c r="L62" i="1"/>
  <c r="M62" i="1"/>
  <c r="P62" i="1"/>
  <c r="Q62" i="1"/>
  <c r="R62" i="1"/>
  <c r="T62" i="1"/>
  <c r="U62" i="1"/>
  <c r="V62" i="1"/>
  <c r="W62" i="1"/>
  <c r="X62" i="1"/>
  <c r="Y62" i="1"/>
  <c r="C62" i="1" l="1"/>
  <c r="D62" i="1" s="1"/>
  <c r="S26" i="1" l="1"/>
  <c r="C42" i="1" l="1"/>
  <c r="X26" i="1"/>
  <c r="G61" i="1" l="1"/>
  <c r="H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E61" i="1"/>
  <c r="C60" i="1"/>
  <c r="D60" i="1" s="1"/>
  <c r="C61" i="1" l="1"/>
  <c r="C25" i="1"/>
  <c r="D61" i="1" l="1"/>
  <c r="W44" i="1"/>
  <c r="V44" i="1" l="1"/>
  <c r="C47" i="1"/>
  <c r="D47" i="1" s="1"/>
  <c r="C72" i="1" l="1"/>
  <c r="D72" i="1" s="1"/>
  <c r="C73" i="1"/>
  <c r="D73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6" i="1" l="1"/>
  <c r="D87" i="1"/>
  <c r="C89" i="1"/>
  <c r="D89" i="1" s="1"/>
  <c r="D90" i="1"/>
  <c r="D94" i="1"/>
  <c r="D101" i="1"/>
  <c r="B102" i="1"/>
  <c r="C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C104" i="1"/>
  <c r="D104" i="1" s="1"/>
  <c r="C105" i="1"/>
  <c r="D105" i="1" s="1"/>
  <c r="C106" i="1"/>
  <c r="D106" i="1" s="1"/>
  <c r="C107" i="1"/>
  <c r="D107" i="1" s="1"/>
  <c r="C108" i="1"/>
  <c r="C109" i="1" s="1"/>
  <c r="B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C110" i="1"/>
  <c r="D110" i="1" s="1"/>
  <c r="C111" i="1"/>
  <c r="D111" i="1" s="1"/>
  <c r="C112" i="1"/>
  <c r="D112" i="1" s="1"/>
  <c r="C113" i="1"/>
  <c r="D113" i="1" s="1"/>
  <c r="D114" i="1"/>
  <c r="C115" i="1"/>
  <c r="D115" i="1" s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C117" i="1"/>
  <c r="D117" i="1" s="1"/>
  <c r="C118" i="1"/>
  <c r="D118" i="1" s="1"/>
  <c r="C119" i="1"/>
  <c r="D119" i="1" s="1"/>
  <c r="C120" i="1"/>
  <c r="D120" i="1" s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F123" i="1"/>
  <c r="G123" i="1"/>
  <c r="H123" i="1"/>
  <c r="I123" i="1"/>
  <c r="J123" i="1"/>
  <c r="K123" i="1"/>
  <c r="L123" i="1"/>
  <c r="M123" i="1"/>
  <c r="O123" i="1"/>
  <c r="P123" i="1"/>
  <c r="R123" i="1"/>
  <c r="S123" i="1"/>
  <c r="T123" i="1"/>
  <c r="U123" i="1"/>
  <c r="X123" i="1"/>
  <c r="Y123" i="1"/>
  <c r="B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E125" i="1"/>
  <c r="I125" i="1"/>
  <c r="Q125" i="1"/>
  <c r="R125" i="1"/>
  <c r="U125" i="1"/>
  <c r="W125" i="1"/>
  <c r="C126" i="1"/>
  <c r="C127" i="1"/>
  <c r="H128" i="1"/>
  <c r="M128" i="1"/>
  <c r="P128" i="1"/>
  <c r="R128" i="1"/>
  <c r="T128" i="1"/>
  <c r="X128" i="1"/>
  <c r="C129" i="1"/>
  <c r="D129" i="1" s="1"/>
  <c r="C130" i="1"/>
  <c r="D130" i="1" s="1"/>
  <c r="C133" i="1"/>
  <c r="C135" i="1"/>
  <c r="C136" i="1" s="1"/>
  <c r="B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D138" i="1"/>
  <c r="C139" i="1"/>
  <c r="B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C142" i="1"/>
  <c r="C143" i="1"/>
  <c r="C145" i="1"/>
  <c r="B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R146" i="1"/>
  <c r="S146" i="1"/>
  <c r="T146" i="1"/>
  <c r="U146" i="1"/>
  <c r="V146" i="1"/>
  <c r="W146" i="1"/>
  <c r="X146" i="1"/>
  <c r="Y146" i="1"/>
  <c r="D147" i="1"/>
  <c r="C148" i="1"/>
  <c r="D148" i="1" s="1"/>
  <c r="B149" i="1"/>
  <c r="E149" i="1"/>
  <c r="F149" i="1"/>
  <c r="G149" i="1"/>
  <c r="H149" i="1"/>
  <c r="I149" i="1"/>
  <c r="J149" i="1"/>
  <c r="K149" i="1"/>
  <c r="L149" i="1"/>
  <c r="M149" i="1"/>
  <c r="O149" i="1"/>
  <c r="P149" i="1"/>
  <c r="R149" i="1"/>
  <c r="S149" i="1"/>
  <c r="T149" i="1"/>
  <c r="U149" i="1"/>
  <c r="W149" i="1"/>
  <c r="X149" i="1"/>
  <c r="Y149" i="1"/>
  <c r="B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R150" i="1"/>
  <c r="S150" i="1"/>
  <c r="T150" i="1"/>
  <c r="U150" i="1"/>
  <c r="V150" i="1"/>
  <c r="W150" i="1"/>
  <c r="X150" i="1"/>
  <c r="Y150" i="1"/>
  <c r="C151" i="1"/>
  <c r="D151" i="1" s="1"/>
  <c r="C152" i="1"/>
  <c r="D152" i="1" s="1"/>
  <c r="B153" i="1"/>
  <c r="G153" i="1"/>
  <c r="L153" i="1"/>
  <c r="Y153" i="1"/>
  <c r="C154" i="1"/>
  <c r="D154" i="1" s="1"/>
  <c r="C155" i="1"/>
  <c r="D155" i="1" s="1"/>
  <c r="B156" i="1"/>
  <c r="H156" i="1"/>
  <c r="N156" i="1"/>
  <c r="R156" i="1"/>
  <c r="S156" i="1"/>
  <c r="W156" i="1"/>
  <c r="C157" i="1"/>
  <c r="D157" i="1" s="1"/>
  <c r="C158" i="1"/>
  <c r="B159" i="1"/>
  <c r="M159" i="1"/>
  <c r="T159" i="1"/>
  <c r="U159" i="1"/>
  <c r="C160" i="1"/>
  <c r="D160" i="1" s="1"/>
  <c r="C161" i="1"/>
  <c r="D161" i="1" s="1"/>
  <c r="B162" i="1"/>
  <c r="E162" i="1"/>
  <c r="H162" i="1"/>
  <c r="I162" i="1"/>
  <c r="J162" i="1"/>
  <c r="K162" i="1"/>
  <c r="L162" i="1"/>
  <c r="M162" i="1"/>
  <c r="P162" i="1"/>
  <c r="Q162" i="1"/>
  <c r="S162" i="1"/>
  <c r="T162" i="1"/>
  <c r="U162" i="1"/>
  <c r="V162" i="1"/>
  <c r="W162" i="1"/>
  <c r="X162" i="1"/>
  <c r="C163" i="1"/>
  <c r="C164" i="1"/>
  <c r="H165" i="1"/>
  <c r="I165" i="1"/>
  <c r="J165" i="1"/>
  <c r="K165" i="1"/>
  <c r="M165" i="1"/>
  <c r="Q165" i="1"/>
  <c r="R165" i="1"/>
  <c r="V165" i="1"/>
  <c r="X165" i="1"/>
  <c r="C166" i="1"/>
  <c r="D166" i="1" s="1"/>
  <c r="C167" i="1"/>
  <c r="B168" i="1"/>
  <c r="Q168" i="1"/>
  <c r="T168" i="1"/>
  <c r="C169" i="1"/>
  <c r="D169" i="1" s="1"/>
  <c r="C170" i="1"/>
  <c r="D170" i="1" s="1"/>
  <c r="B171" i="1"/>
  <c r="G171" i="1"/>
  <c r="L171" i="1"/>
  <c r="U171" i="1"/>
  <c r="C172" i="1"/>
  <c r="C173" i="1"/>
  <c r="B174" i="1"/>
  <c r="G174" i="1"/>
  <c r="J174" i="1"/>
  <c r="K174" i="1"/>
  <c r="L174" i="1"/>
  <c r="R174" i="1"/>
  <c r="U174" i="1"/>
  <c r="X174" i="1"/>
  <c r="C175" i="1"/>
  <c r="D175" i="1" s="1"/>
  <c r="D176" i="1"/>
  <c r="D177" i="1"/>
  <c r="C178" i="1"/>
  <c r="C179" i="1" s="1"/>
  <c r="C180" i="1"/>
  <c r="D180" i="1" s="1"/>
  <c r="C182" i="1"/>
  <c r="C183" i="1" s="1"/>
  <c r="B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C184" i="1"/>
  <c r="D184" i="1" s="1"/>
  <c r="C185" i="1"/>
  <c r="D185" i="1" s="1"/>
  <c r="C186" i="1"/>
  <c r="D186" i="1" s="1"/>
  <c r="C187" i="1"/>
  <c r="D187" i="1" s="1"/>
  <c r="C188" i="1"/>
  <c r="D188" i="1" s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C190" i="1"/>
  <c r="D190" i="1" s="1"/>
  <c r="C191" i="1"/>
  <c r="C194" i="1"/>
  <c r="D194" i="1" s="1"/>
  <c r="C195" i="1"/>
  <c r="D195" i="1" s="1"/>
  <c r="B196" i="1"/>
  <c r="B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C198" i="1"/>
  <c r="D198" i="1" s="1"/>
  <c r="C199" i="1"/>
  <c r="D199" i="1" s="1"/>
  <c r="B200" i="1"/>
  <c r="B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C202" i="1"/>
  <c r="D202" i="1" s="1"/>
  <c r="C203" i="1"/>
  <c r="D203" i="1" s="1"/>
  <c r="B204" i="1"/>
  <c r="B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C206" i="1"/>
  <c r="C207" i="1" s="1"/>
  <c r="D207" i="1" s="1"/>
  <c r="C208" i="1"/>
  <c r="D208" i="1" s="1"/>
  <c r="B209" i="1"/>
  <c r="C210" i="1"/>
  <c r="E211" i="1"/>
  <c r="E213" i="1" s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C212" i="1"/>
  <c r="D212" i="1" s="1"/>
  <c r="C215" i="1"/>
  <c r="C216" i="1"/>
  <c r="C217" i="1"/>
  <c r="C218" i="1"/>
  <c r="C219" i="1"/>
  <c r="D206" i="1" l="1"/>
  <c r="C159" i="1"/>
  <c r="D159" i="1" s="1"/>
  <c r="D182" i="1"/>
  <c r="D178" i="1"/>
  <c r="D108" i="1"/>
  <c r="C196" i="1"/>
  <c r="D196" i="1" s="1"/>
  <c r="C192" i="1"/>
  <c r="D192" i="1" s="1"/>
  <c r="C121" i="1"/>
  <c r="D121" i="1" s="1"/>
  <c r="C200" i="1"/>
  <c r="D200" i="1" s="1"/>
  <c r="C141" i="1"/>
  <c r="D141" i="1" s="1"/>
  <c r="C209" i="1"/>
  <c r="D209" i="1" s="1"/>
  <c r="C168" i="1"/>
  <c r="D168" i="1" s="1"/>
  <c r="D158" i="1"/>
  <c r="C131" i="1"/>
  <c r="D131" i="1" s="1"/>
  <c r="C128" i="1"/>
  <c r="C116" i="1"/>
  <c r="B211" i="1"/>
  <c r="B213" i="1" s="1"/>
  <c r="C162" i="1"/>
  <c r="D162" i="1" s="1"/>
  <c r="C174" i="1"/>
  <c r="D174" i="1" s="1"/>
  <c r="D167" i="1"/>
  <c r="C165" i="1"/>
  <c r="C156" i="1"/>
  <c r="D156" i="1" s="1"/>
  <c r="C153" i="1"/>
  <c r="D153" i="1" s="1"/>
  <c r="C144" i="1"/>
  <c r="C146" i="1" s="1"/>
  <c r="C205" i="1"/>
  <c r="C204" i="1"/>
  <c r="D204" i="1" s="1"/>
  <c r="C201" i="1"/>
  <c r="C197" i="1"/>
  <c r="D191" i="1"/>
  <c r="C171" i="1"/>
  <c r="D171" i="1" s="1"/>
  <c r="D145" i="1"/>
  <c r="D139" i="1"/>
  <c r="C137" i="1"/>
  <c r="D135" i="1"/>
  <c r="C150" i="1"/>
  <c r="D150" i="1" s="1"/>
  <c r="C149" i="1"/>
  <c r="C123" i="1"/>
  <c r="D123" i="1" s="1"/>
  <c r="C122" i="1"/>
  <c r="D122" i="1" s="1"/>
  <c r="C189" i="1"/>
  <c r="D189" i="1" s="1"/>
  <c r="C140" i="1"/>
  <c r="C125" i="1"/>
  <c r="D125" i="1" s="1"/>
  <c r="C124" i="1"/>
  <c r="D124" i="1" s="1"/>
  <c r="C63" i="1"/>
  <c r="D63" i="1" s="1"/>
  <c r="C211" i="1" l="1"/>
  <c r="D211" i="1" l="1"/>
  <c r="C213" i="1"/>
  <c r="D213" i="1" s="1"/>
  <c r="M26" i="1"/>
  <c r="C59" i="1" l="1"/>
  <c r="D59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3" i="1"/>
  <c r="D53" i="1" s="1"/>
  <c r="C54" i="1"/>
  <c r="C56" i="1"/>
  <c r="D56" i="1" s="1"/>
  <c r="C57" i="1"/>
  <c r="D57" i="1" s="1"/>
  <c r="C58" i="1"/>
  <c r="D58" i="1" s="1"/>
  <c r="C91" i="1" l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D91" i="1" l="1"/>
  <c r="C92" i="1"/>
  <c r="D92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1" i="1" l="1"/>
  <c r="D81" i="1" l="1"/>
  <c r="D83" i="1"/>
  <c r="C235" i="1" l="1"/>
  <c r="E44" i="1" l="1"/>
  <c r="C233" i="1" l="1"/>
  <c r="C231" i="1"/>
  <c r="C230" i="1"/>
  <c r="C229" i="1"/>
  <c r="C228" i="1"/>
  <c r="C227" i="1"/>
  <c r="C82" i="1"/>
  <c r="D82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C74" i="1"/>
  <c r="D74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49" i="1"/>
  <c r="D49" i="1" s="1"/>
  <c r="C48" i="1"/>
  <c r="D48" i="1" s="1"/>
  <c r="C46" i="1"/>
  <c r="D46" i="1" s="1"/>
  <c r="Y44" i="1"/>
  <c r="X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C55" i="1" l="1"/>
  <c r="D55" i="1" s="1"/>
  <c r="D41" i="1"/>
  <c r="C44" i="1"/>
  <c r="D44" i="1" s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<sst xmlns="http://schemas.openxmlformats.org/spreadsheetml/2006/main" count="253" uniqueCount="205">
  <si>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</si>
  <si>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</si>
  <si>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</si>
  <si>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</si>
  <si>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</si>
  <si>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</si>
  <si>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</si>
  <si>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</si>
  <si>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</si>
  <si>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</si>
  <si>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</si>
  <si>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</si>
  <si>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</si>
  <si>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</si>
  <si>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</si>
  <si>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</si>
  <si>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</si>
  <si>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</si>
  <si>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</si>
  <si>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</si>
  <si>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</si>
  <si>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</si>
  <si>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</si>
  <si>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</si>
  <si>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</si>
  <si>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</si>
  <si>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</si>
  <si>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</si>
  <si>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</si>
  <si>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</si>
  <si>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</si>
  <si>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</si>
  <si>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</si>
  <si>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</si>
  <si>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</si>
  <si>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</si>
  <si>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</si>
  <si>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</si>
  <si>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</si>
  <si>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</si>
  <si>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</si>
  <si>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</si>
  <si>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</si>
  <si>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</si>
  <si>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</si>
  <si>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</si>
  <si>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</si>
  <si>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</si>
  <si>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</si>
  <si>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</si>
  <si>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</si>
  <si>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</si>
  <si>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</si>
  <si>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</si>
  <si>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</si>
  <si>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</si>
  <si>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</si>
  <si>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</si>
  <si>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</si>
  <si>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</si>
  <si>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</si>
  <si>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</si>
  <si>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</si>
  <si>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</si>
  <si>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</si>
  <si>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</si>
  <si>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</si>
  <si>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</si>
  <si>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</si>
  <si>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</si>
  <si>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</si>
  <si>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</si>
  <si>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</si>
  <si>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</si>
  <si>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</si>
  <si>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</si>
  <si>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</si>
  <si>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</si>
  <si>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</si>
  <si>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</si>
  <si>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</si>
  <si>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</si>
  <si>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</si>
  <si>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</si>
  <si>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</si>
  <si>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</si>
  <si>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</si>
  <si>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</si>
  <si>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</si>
  <si>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</si>
  <si>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</si>
  <si>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</si>
  <si>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</si>
  <si>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</si>
  <si>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</si>
  <si>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</si>
  <si>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</si>
  <si>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</si>
  <si>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</si>
  <si>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</si>
  <si>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</si>
  <si>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</si>
  <si>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</si>
  <si>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</si>
  <si>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</si>
  <si>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</si>
  <si>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</si>
  <si>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</si>
  <si>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</si>
  <si>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</si>
  <si>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</si>
  <si>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</si>
  <si>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</si>
  <si>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</si>
  <si>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</si>
  <si>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</si>
  <si>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</si>
  <si>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</si>
  <si>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</si>
  <si>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</si>
  <si>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</si>
  <si>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</si>
  <si>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</si>
  <si>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</si>
  <si>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</si>
  <si>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</si>
  <si>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</si>
  <si>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</si>
  <si>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</si>
  <si>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</si>
  <si>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</si>
  <si>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</si>
  <si>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</si>
  <si>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</si>
  <si>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</si>
  <si>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</si>
  <si>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</si>
  <si>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</si>
  <si>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</si>
  <si>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</si>
  <si>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</si>
  <si>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</si>
  <si>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</si>
  <si>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</si>
  <si>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</si>
  <si>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</si>
  <si>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</si>
  <si>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</si>
  <si>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</si>
  <si>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</si>
  <si>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</si>
  <si>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</si>
  <si>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</si>
  <si>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</si>
  <si>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</si>
  <si>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</si>
  <si>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</si>
  <si>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</si>
  <si>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</si>
  <si>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</si>
  <si>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</si>
  <si>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</si>
  <si>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</si>
  <si>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</si>
  <si>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</si>
  <si>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</si>
  <si>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</si>
  <si>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</si>
  <si>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</si>
  <si>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</si>
  <si>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</si>
  <si>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</si>
  <si>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</si>
  <si>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</si>
  <si>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</si>
  <si>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</si>
  <si>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</si>
  <si>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</si>
  <si>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</si>
  <si>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</si>
  <si>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</si>
  <si>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</si>
  <si>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</si>
  <si>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</si>
  <si>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</si>
  <si>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</si>
  <si>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</si>
  <si>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</si>
  <si>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</si>
  <si>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</si>
  <si>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</si>
  <si>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</si>
  <si>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</si>
  <si>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</si>
  <si>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</si>
  <si>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</si>
  <si>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</si>
  <si>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</si>
  <si>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</si>
  <si>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</si>
  <si>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</si>
  <si>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</si>
  <si>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</si>
  <si>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</si>
  <si>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23 мая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</si>
</sst>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1"/>
  <sheetViews>
    <sheetView tabSelected="1" view="pageBreakPreview" topLeftCell="A2" zoomScale="60" zoomScaleNormal="70" zoomScalePageLayoutView="82" workbookViewId="0">
      <pane xSplit="3" ySplit="5" topLeftCell="G7" activePane="bottomRight" state="frozen"/>
      <selection activeCell="A2" sqref="A2"/>
      <selection pane="topRight" activeCell="F2" sqref="F2"/>
      <selection pane="bottomLeft" activeCell="A7" sqref="A7"/>
      <selection pane="bottomRight" activeCell="A44" sqref="A43:XFD44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5" width="13.7109375" style="1" customWidth="1"/>
    <col min="16" max="16" width="13.7109375" style="11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61" t="s">
        <v>204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112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62" t="s">
        <v>3</v>
      </c>
      <c r="B4" s="165" t="s">
        <v>198</v>
      </c>
      <c r="C4" s="158" t="s">
        <v>199</v>
      </c>
      <c r="D4" s="158" t="s">
        <v>200</v>
      </c>
      <c r="E4" s="168" t="s">
        <v>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  <c r="Z4" s="2" t="s">
        <v>0</v>
      </c>
    </row>
    <row r="5" spans="1:26" s="2" customFormat="1" ht="87" customHeight="1" x14ac:dyDescent="0.25">
      <c r="A5" s="163"/>
      <c r="B5" s="166"/>
      <c r="C5" s="159"/>
      <c r="D5" s="159"/>
      <c r="E5" s="156" t="s">
        <v>5</v>
      </c>
      <c r="F5" s="156" t="s">
        <v>6</v>
      </c>
      <c r="G5" s="156" t="s">
        <v>7</v>
      </c>
      <c r="H5" s="156" t="s">
        <v>8</v>
      </c>
      <c r="I5" s="156" t="s">
        <v>9</v>
      </c>
      <c r="J5" s="156" t="s">
        <v>10</v>
      </c>
      <c r="K5" s="156" t="s">
        <v>11</v>
      </c>
      <c r="L5" s="156" t="s">
        <v>12</v>
      </c>
      <c r="M5" s="156" t="s">
        <v>13</v>
      </c>
      <c r="N5" s="156" t="s">
        <v>14</v>
      </c>
      <c r="O5" s="156" t="s">
        <v>15</v>
      </c>
      <c r="P5" s="156" t="s">
        <v>16</v>
      </c>
      <c r="Q5" s="156" t="s">
        <v>17</v>
      </c>
      <c r="R5" s="156" t="s">
        <v>18</v>
      </c>
      <c r="S5" s="156" t="s">
        <v>19</v>
      </c>
      <c r="T5" s="156" t="s">
        <v>20</v>
      </c>
      <c r="U5" s="156" t="s">
        <v>21</v>
      </c>
      <c r="V5" s="156" t="s">
        <v>22</v>
      </c>
      <c r="W5" s="156" t="s">
        <v>23</v>
      </c>
      <c r="X5" s="156" t="s">
        <v>24</v>
      </c>
      <c r="Y5" s="156" t="s">
        <v>25</v>
      </c>
    </row>
    <row r="6" spans="1:26" s="2" customFormat="1" ht="70.150000000000006" customHeight="1" thickBot="1" x14ac:dyDescent="0.3">
      <c r="A6" s="164"/>
      <c r="B6" s="167"/>
      <c r="C6" s="160"/>
      <c r="D6" s="160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69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6">
        <v>7450</v>
      </c>
      <c r="F20" s="106">
        <v>3312</v>
      </c>
      <c r="G20" s="106">
        <v>3845</v>
      </c>
      <c r="H20" s="106">
        <v>6912</v>
      </c>
      <c r="I20" s="106">
        <v>2567</v>
      </c>
      <c r="J20" s="106">
        <v>6276</v>
      </c>
      <c r="K20" s="106">
        <v>2486</v>
      </c>
      <c r="L20" s="106">
        <v>3533</v>
      </c>
      <c r="M20" s="106">
        <v>4751</v>
      </c>
      <c r="N20" s="106">
        <v>1784</v>
      </c>
      <c r="O20" s="106">
        <v>3117</v>
      </c>
      <c r="P20" s="106">
        <v>6485</v>
      </c>
      <c r="Q20" s="106">
        <v>6080</v>
      </c>
      <c r="R20" s="106">
        <v>3411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5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hidden="1" customHeight="1" x14ac:dyDescent="0.2">
      <c r="A25" s="107" t="s">
        <v>44</v>
      </c>
      <c r="B25" s="108">
        <v>80216</v>
      </c>
      <c r="C25" s="108">
        <f>SUM(E25:Y25)</f>
        <v>79864</v>
      </c>
      <c r="D25" s="15">
        <f t="shared" si="0"/>
        <v>0.99561184801037195</v>
      </c>
      <c r="E25" s="109">
        <v>5960</v>
      </c>
      <c r="F25" s="109">
        <v>2969</v>
      </c>
      <c r="G25" s="109">
        <v>3500</v>
      </c>
      <c r="H25" s="109">
        <v>5710</v>
      </c>
      <c r="I25" s="109">
        <v>1625</v>
      </c>
      <c r="J25" s="109">
        <v>6276</v>
      </c>
      <c r="K25" s="109">
        <v>2321</v>
      </c>
      <c r="L25" s="109">
        <v>3150</v>
      </c>
      <c r="M25" s="109">
        <v>3672</v>
      </c>
      <c r="N25" s="109">
        <v>1784</v>
      </c>
      <c r="O25" s="109">
        <v>2709</v>
      </c>
      <c r="P25" s="26">
        <v>6400</v>
      </c>
      <c r="Q25" s="109">
        <v>5533</v>
      </c>
      <c r="R25" s="109">
        <v>3411</v>
      </c>
      <c r="S25" s="109">
        <v>7307</v>
      </c>
      <c r="T25" s="109">
        <v>3436</v>
      </c>
      <c r="U25" s="109">
        <v>1330</v>
      </c>
      <c r="V25" s="109">
        <v>1495</v>
      </c>
      <c r="W25" s="109">
        <v>6102</v>
      </c>
      <c r="X25" s="109">
        <v>3400</v>
      </c>
      <c r="Y25" s="109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4" customFormat="1" ht="30" hidden="1" customHeight="1" x14ac:dyDescent="0.2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30">
        <f t="shared" si="43"/>
        <v>0.47136735488897546</v>
      </c>
      <c r="J29" s="30">
        <f t="shared" si="43"/>
        <v>1</v>
      </c>
      <c r="K29" s="30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5">
        <f t="shared" si="43"/>
        <v>0.98689282960678493</v>
      </c>
      <c r="Q29" s="30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5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5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30">
        <f t="shared" si="47"/>
        <v>0.30360772357723576</v>
      </c>
      <c r="J36" s="30">
        <f t="shared" si="47"/>
        <v>0.89177259887005644</v>
      </c>
      <c r="K36" s="30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5">
        <f>P35/Q30</f>
        <v>0.65711462450592883</v>
      </c>
      <c r="Q36" s="30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5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200263</v>
      </c>
      <c r="C41" s="152">
        <v>214000</v>
      </c>
      <c r="D41" s="15">
        <f t="shared" si="0"/>
        <v>1.0685947978408392</v>
      </c>
      <c r="E41" s="10">
        <v>8532</v>
      </c>
      <c r="F41" s="113">
        <v>6336</v>
      </c>
      <c r="G41" s="10">
        <v>13990</v>
      </c>
      <c r="H41" s="113">
        <v>12130</v>
      </c>
      <c r="I41" s="99">
        <v>5725</v>
      </c>
      <c r="J41" s="113">
        <v>15698</v>
      </c>
      <c r="K41" s="10">
        <v>8497</v>
      </c>
      <c r="L41" s="10">
        <v>10048</v>
      </c>
      <c r="M41" s="10">
        <v>10249</v>
      </c>
      <c r="N41" s="113">
        <v>5335</v>
      </c>
      <c r="O41" s="113">
        <v>5702</v>
      </c>
      <c r="P41" s="113">
        <v>6500</v>
      </c>
      <c r="Q41" s="113">
        <v>10960</v>
      </c>
      <c r="R41" s="10">
        <v>10907</v>
      </c>
      <c r="S41" s="113">
        <v>12046</v>
      </c>
      <c r="T41" s="10">
        <v>9823</v>
      </c>
      <c r="U41" s="10">
        <v>7715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 x14ac:dyDescent="0.25">
      <c r="A42" s="32" t="s">
        <v>166</v>
      </c>
      <c r="B42" s="23">
        <v>199221</v>
      </c>
      <c r="C42" s="23">
        <f>SUM(E42:Y42)</f>
        <v>139967</v>
      </c>
      <c r="D42" s="15">
        <f t="shared" si="0"/>
        <v>0.70257151605503432</v>
      </c>
      <c r="E42" s="10">
        <v>9100</v>
      </c>
      <c r="F42" s="10">
        <v>4735</v>
      </c>
      <c r="G42" s="10">
        <v>8623</v>
      </c>
      <c r="H42" s="10">
        <v>8973</v>
      </c>
      <c r="I42" s="10">
        <v>3305</v>
      </c>
      <c r="J42" s="10">
        <v>11220</v>
      </c>
      <c r="K42" s="10">
        <v>5687</v>
      </c>
      <c r="L42" s="10">
        <v>4372</v>
      </c>
      <c r="M42" s="10">
        <v>7905</v>
      </c>
      <c r="N42" s="10">
        <v>2896</v>
      </c>
      <c r="O42" s="10">
        <v>3070</v>
      </c>
      <c r="P42" s="10">
        <v>5333</v>
      </c>
      <c r="Q42" s="10">
        <v>9156</v>
      </c>
      <c r="R42" s="10">
        <v>8000</v>
      </c>
      <c r="S42" s="10">
        <v>9160</v>
      </c>
      <c r="T42" s="10">
        <v>6475</v>
      </c>
      <c r="U42" s="10">
        <v>5522</v>
      </c>
      <c r="V42" s="10">
        <v>1989</v>
      </c>
      <c r="W42" s="10">
        <v>5041</v>
      </c>
      <c r="X42" s="10">
        <v>13770</v>
      </c>
      <c r="Y42" s="10">
        <v>5635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0.99479684215256936</v>
      </c>
      <c r="C44" s="33">
        <f>C42/C41</f>
        <v>0.65405140186915889</v>
      </c>
      <c r="D44" s="15">
        <f t="shared" si="0"/>
        <v>0.6574723342043427</v>
      </c>
      <c r="E44" s="35">
        <f t="shared" ref="E44:Y44" si="50">E42/E41</f>
        <v>1.06657290201594</v>
      </c>
      <c r="F44" s="35">
        <f t="shared" si="50"/>
        <v>0.74731691919191923</v>
      </c>
      <c r="G44" s="35">
        <f t="shared" si="50"/>
        <v>0.61636883488205862</v>
      </c>
      <c r="H44" s="35">
        <f t="shared" si="50"/>
        <v>0.7397361912613355</v>
      </c>
      <c r="I44" s="35">
        <f t="shared" si="50"/>
        <v>0.57729257641921394</v>
      </c>
      <c r="J44" s="35">
        <f t="shared" si="50"/>
        <v>0.7147407313033507</v>
      </c>
      <c r="K44" s="35">
        <f t="shared" si="50"/>
        <v>0.66929504531010942</v>
      </c>
      <c r="L44" s="35">
        <f t="shared" si="50"/>
        <v>0.43511146496815284</v>
      </c>
      <c r="M44" s="35">
        <f t="shared" si="50"/>
        <v>0.77129476046443557</v>
      </c>
      <c r="N44" s="35">
        <f t="shared" si="50"/>
        <v>0.5428303655107779</v>
      </c>
      <c r="O44" s="35">
        <f t="shared" si="50"/>
        <v>0.53840757628902136</v>
      </c>
      <c r="P44" s="35">
        <f t="shared" si="50"/>
        <v>0.82046153846153846</v>
      </c>
      <c r="Q44" s="35">
        <f t="shared" si="50"/>
        <v>0.83540145985401459</v>
      </c>
      <c r="R44" s="35">
        <f t="shared" si="50"/>
        <v>0.73347391583386812</v>
      </c>
      <c r="S44" s="35">
        <f t="shared" si="50"/>
        <v>0.76041839614809892</v>
      </c>
      <c r="T44" s="35">
        <f t="shared" si="50"/>
        <v>0.65916726051104546</v>
      </c>
      <c r="U44" s="35">
        <f t="shared" si="50"/>
        <v>0.71574854180168501</v>
      </c>
      <c r="V44" s="35">
        <f t="shared" si="50"/>
        <v>0.64978765109441361</v>
      </c>
      <c r="W44" s="35">
        <f t="shared" si="50"/>
        <v>0.60083432657926106</v>
      </c>
      <c r="X44" s="35">
        <f t="shared" si="50"/>
        <v>0.72094240837696333</v>
      </c>
      <c r="Y44" s="35">
        <f t="shared" si="50"/>
        <v>0.54841849148418487</v>
      </c>
      <c r="Z44" s="21"/>
    </row>
    <row r="45" spans="1:29" s="2" customFormat="1" ht="30" customHeight="1" x14ac:dyDescent="0.25">
      <c r="A45" s="18" t="s">
        <v>167</v>
      </c>
      <c r="B45" s="23">
        <v>85881</v>
      </c>
      <c r="C45" s="23">
        <f t="shared" si="49"/>
        <v>58548</v>
      </c>
      <c r="D45" s="15">
        <f t="shared" si="0"/>
        <v>0.68173402731686872</v>
      </c>
      <c r="E45" s="34">
        <v>6750</v>
      </c>
      <c r="F45" s="34">
        <v>1984</v>
      </c>
      <c r="G45" s="34">
        <v>3426</v>
      </c>
      <c r="H45" s="34">
        <v>2493</v>
      </c>
      <c r="I45" s="34">
        <v>1310</v>
      </c>
      <c r="J45" s="34">
        <v>4930</v>
      </c>
      <c r="K45" s="34">
        <v>3226</v>
      </c>
      <c r="L45" s="34">
        <v>1450</v>
      </c>
      <c r="M45" s="34">
        <v>3803</v>
      </c>
      <c r="N45" s="34">
        <v>461</v>
      </c>
      <c r="O45" s="34">
        <v>1049</v>
      </c>
      <c r="P45" s="34">
        <v>1059</v>
      </c>
      <c r="Q45" s="34">
        <v>4917</v>
      </c>
      <c r="R45" s="34">
        <v>4575</v>
      </c>
      <c r="S45" s="34">
        <v>3224</v>
      </c>
      <c r="T45" s="34">
        <v>1664</v>
      </c>
      <c r="U45" s="34">
        <v>2354</v>
      </c>
      <c r="V45" s="34">
        <v>625</v>
      </c>
      <c r="W45" s="34">
        <v>1368</v>
      </c>
      <c r="X45" s="34">
        <v>5928</v>
      </c>
      <c r="Y45" s="34">
        <v>1952</v>
      </c>
      <c r="Z45" s="21"/>
    </row>
    <row r="46" spans="1:29" s="2" customFormat="1" ht="30" customHeight="1" x14ac:dyDescent="0.25">
      <c r="A46" s="18" t="s">
        <v>54</v>
      </c>
      <c r="B46" s="23">
        <v>91779</v>
      </c>
      <c r="C46" s="23">
        <f>SUM(E46:Y46)</f>
        <v>62795</v>
      </c>
      <c r="D46" s="15">
        <f t="shared" si="0"/>
        <v>0.68419791019732179</v>
      </c>
      <c r="E46" s="26">
        <v>1200</v>
      </c>
      <c r="F46" s="26">
        <v>2200</v>
      </c>
      <c r="G46" s="26">
        <v>3824</v>
      </c>
      <c r="H46" s="26">
        <v>4717</v>
      </c>
      <c r="I46" s="26">
        <v>1361</v>
      </c>
      <c r="J46" s="26">
        <v>4740</v>
      </c>
      <c r="K46" s="26">
        <v>1608</v>
      </c>
      <c r="L46" s="26">
        <v>1950</v>
      </c>
      <c r="M46" s="26">
        <v>3211</v>
      </c>
      <c r="N46" s="26">
        <v>2055</v>
      </c>
      <c r="O46" s="26">
        <v>1035</v>
      </c>
      <c r="P46" s="26">
        <v>3452</v>
      </c>
      <c r="Q46" s="26">
        <v>3478</v>
      </c>
      <c r="R46" s="26">
        <v>3200</v>
      </c>
      <c r="S46" s="26">
        <v>5205</v>
      </c>
      <c r="T46" s="26">
        <v>3931</v>
      </c>
      <c r="U46" s="26">
        <v>2950</v>
      </c>
      <c r="V46" s="26">
        <v>1025</v>
      </c>
      <c r="W46" s="26">
        <v>2236</v>
      </c>
      <c r="X46" s="26">
        <v>6069</v>
      </c>
      <c r="Y46" s="26">
        <v>3348</v>
      </c>
      <c r="Z46" s="21"/>
    </row>
    <row r="47" spans="1:29" s="2" customFormat="1" ht="30" customHeight="1" x14ac:dyDescent="0.25">
      <c r="A47" s="18" t="s">
        <v>55</v>
      </c>
      <c r="B47" s="23">
        <v>850</v>
      </c>
      <c r="C47" s="23">
        <f>SUM(E47:Y47)</f>
        <v>633</v>
      </c>
      <c r="D47" s="15">
        <f t="shared" si="0"/>
        <v>0.74470588235294122</v>
      </c>
      <c r="E47" s="34">
        <v>150</v>
      </c>
      <c r="F47" s="34"/>
      <c r="G47" s="34">
        <v>150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160</v>
      </c>
      <c r="U47" s="34">
        <v>98</v>
      </c>
      <c r="V47" s="34"/>
      <c r="W47" s="34"/>
      <c r="X47" s="34">
        <v>75</v>
      </c>
      <c r="Y47" s="34"/>
      <c r="Z47" s="21"/>
    </row>
    <row r="48" spans="1:29" s="2" customFormat="1" ht="30" customHeight="1" x14ac:dyDescent="0.25">
      <c r="A48" s="18" t="s">
        <v>56</v>
      </c>
      <c r="B48" s="23">
        <v>249</v>
      </c>
      <c r="C48" s="23">
        <f>SUM(E48:Y48)</f>
        <v>75</v>
      </c>
      <c r="D48" s="15">
        <f t="shared" si="0"/>
        <v>0.30120481927710846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75</v>
      </c>
      <c r="Y48" s="34"/>
      <c r="Z48" s="21"/>
    </row>
    <row r="49" spans="1:26" s="2" customFormat="1" ht="30" customHeight="1" x14ac:dyDescent="0.25">
      <c r="A49" s="18" t="s">
        <v>57</v>
      </c>
      <c r="B49" s="23">
        <v>7156</v>
      </c>
      <c r="C49" s="23">
        <f>SUM(E49:Y49)</f>
        <v>7131</v>
      </c>
      <c r="D49" s="15">
        <f t="shared" si="0"/>
        <v>0.99650642817216317</v>
      </c>
      <c r="E49" s="26">
        <v>1000</v>
      </c>
      <c r="F49" s="26">
        <v>60</v>
      </c>
      <c r="G49" s="26">
        <v>390</v>
      </c>
      <c r="H49" s="26">
        <v>377</v>
      </c>
      <c r="I49" s="26">
        <v>570</v>
      </c>
      <c r="J49" s="26">
        <v>250</v>
      </c>
      <c r="K49" s="26">
        <v>302</v>
      </c>
      <c r="L49" s="26">
        <v>214</v>
      </c>
      <c r="M49" s="26">
        <v>750</v>
      </c>
      <c r="N49" s="26">
        <v>50</v>
      </c>
      <c r="O49" s="26"/>
      <c r="P49" s="26">
        <v>281</v>
      </c>
      <c r="Q49" s="26">
        <v>110</v>
      </c>
      <c r="R49" s="26">
        <v>60</v>
      </c>
      <c r="S49" s="26">
        <v>630</v>
      </c>
      <c r="T49" s="26">
        <v>415</v>
      </c>
      <c r="U49" s="26">
        <v>120</v>
      </c>
      <c r="V49" s="26">
        <v>12</v>
      </c>
      <c r="W49" s="26">
        <v>580</v>
      </c>
      <c r="X49" s="26">
        <v>880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3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30824</v>
      </c>
      <c r="C51" s="23">
        <f t="shared" si="51"/>
        <v>7763</v>
      </c>
      <c r="D51" s="15">
        <f t="shared" si="0"/>
        <v>0.25184920840903191</v>
      </c>
      <c r="E51" s="34">
        <v>3500</v>
      </c>
      <c r="F51" s="34">
        <v>698</v>
      </c>
      <c r="G51" s="34"/>
      <c r="H51" s="34">
        <v>383</v>
      </c>
      <c r="I51" s="34"/>
      <c r="J51" s="34">
        <v>680</v>
      </c>
      <c r="K51" s="34"/>
      <c r="L51" s="34">
        <v>160</v>
      </c>
      <c r="M51" s="34"/>
      <c r="N51" s="34"/>
      <c r="O51" s="34">
        <v>160</v>
      </c>
      <c r="P51" s="34"/>
      <c r="Q51" s="34"/>
      <c r="R51" s="34"/>
      <c r="S51" s="34">
        <v>500</v>
      </c>
      <c r="T51" s="34">
        <v>1452</v>
      </c>
      <c r="U51" s="34">
        <v>10</v>
      </c>
      <c r="V51" s="34"/>
      <c r="W51" s="34"/>
      <c r="X51" s="34"/>
      <c r="Y51" s="34">
        <v>220</v>
      </c>
      <c r="Z51" s="21"/>
    </row>
    <row r="52" spans="1:26" s="2" customFormat="1" ht="30" customHeight="1" outlineLevel="1" x14ac:dyDescent="0.25">
      <c r="A52" s="17" t="s">
        <v>170</v>
      </c>
      <c r="B52" s="23">
        <v>17687</v>
      </c>
      <c r="C52" s="23">
        <f t="shared" si="51"/>
        <v>2711</v>
      </c>
      <c r="D52" s="15">
        <f t="shared" si="0"/>
        <v>0.15327641770792108</v>
      </c>
      <c r="E52" s="34">
        <v>600</v>
      </c>
      <c r="F52" s="34">
        <v>698</v>
      </c>
      <c r="G52" s="34"/>
      <c r="H52" s="34">
        <v>323</v>
      </c>
      <c r="I52" s="34"/>
      <c r="J52" s="34">
        <v>520</v>
      </c>
      <c r="K52" s="34"/>
      <c r="L52" s="34"/>
      <c r="M52" s="34"/>
      <c r="N52" s="34"/>
      <c r="O52" s="34"/>
      <c r="P52" s="34"/>
      <c r="Q52" s="34"/>
      <c r="R52" s="34"/>
      <c r="S52" s="34"/>
      <c r="T52" s="34">
        <v>570</v>
      </c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1"/>
        <v>5017</v>
      </c>
      <c r="D53" s="15" t="e">
        <f t="shared" si="0"/>
        <v>#DIV/0!</v>
      </c>
      <c r="E53" s="34">
        <v>89</v>
      </c>
      <c r="F53" s="34">
        <v>162</v>
      </c>
      <c r="G53" s="34">
        <v>613</v>
      </c>
      <c r="H53" s="34">
        <v>328</v>
      </c>
      <c r="I53" s="34">
        <v>14</v>
      </c>
      <c r="J53" s="34">
        <v>143</v>
      </c>
      <c r="K53" s="34">
        <v>841</v>
      </c>
      <c r="L53" s="34">
        <v>702</v>
      </c>
      <c r="M53" s="34">
        <v>191</v>
      </c>
      <c r="N53" s="34">
        <v>34</v>
      </c>
      <c r="O53" s="34">
        <v>215</v>
      </c>
      <c r="P53" s="34">
        <v>228</v>
      </c>
      <c r="Q53" s="34">
        <v>67</v>
      </c>
      <c r="R53" s="34">
        <v>412</v>
      </c>
      <c r="S53" s="34">
        <v>193</v>
      </c>
      <c r="T53" s="34">
        <v>41</v>
      </c>
      <c r="U53" s="34">
        <v>104</v>
      </c>
      <c r="V53" s="34">
        <v>4</v>
      </c>
      <c r="W53" s="34">
        <v>319</v>
      </c>
      <c r="X53" s="34">
        <v>317</v>
      </c>
      <c r="Y53" s="34"/>
      <c r="Z53" s="20"/>
    </row>
    <row r="54" spans="1:26" s="2" customFormat="1" ht="30" customHeight="1" x14ac:dyDescent="0.25">
      <c r="A54" s="32" t="s">
        <v>60</v>
      </c>
      <c r="B54" s="23">
        <v>2697</v>
      </c>
      <c r="C54" s="23">
        <f t="shared" si="51"/>
        <v>838.5</v>
      </c>
      <c r="D54" s="15">
        <f>C54/B54</f>
        <v>0.31090100111234703</v>
      </c>
      <c r="E54" s="34">
        <v>80</v>
      </c>
      <c r="F54" s="34">
        <v>23</v>
      </c>
      <c r="G54" s="34">
        <v>148</v>
      </c>
      <c r="H54" s="34">
        <v>86</v>
      </c>
      <c r="I54" s="34"/>
      <c r="J54" s="34">
        <v>25</v>
      </c>
      <c r="K54" s="34">
        <v>176</v>
      </c>
      <c r="L54" s="34">
        <v>50</v>
      </c>
      <c r="M54" s="34">
        <v>45</v>
      </c>
      <c r="N54" s="34">
        <v>6</v>
      </c>
      <c r="O54" s="34">
        <v>42</v>
      </c>
      <c r="P54" s="34">
        <v>28</v>
      </c>
      <c r="Q54" s="34"/>
      <c r="R54" s="34">
        <v>10</v>
      </c>
      <c r="S54" s="34">
        <v>15</v>
      </c>
      <c r="T54" s="34">
        <v>12</v>
      </c>
      <c r="U54" s="34">
        <v>25</v>
      </c>
      <c r="V54" s="34">
        <v>0.5</v>
      </c>
      <c r="W54" s="34">
        <v>5</v>
      </c>
      <c r="X54" s="34">
        <v>62</v>
      </c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1"/>
        <v>#DIV/0!</v>
      </c>
      <c r="D55" s="15" t="e">
        <f t="shared" si="0"/>
        <v>#DIV/0!</v>
      </c>
      <c r="E55" s="35">
        <f t="shared" ref="E55:Y55" si="52">E54/E53</f>
        <v>0.898876404494382</v>
      </c>
      <c r="F55" s="35">
        <f t="shared" si="52"/>
        <v>0.1419753086419753</v>
      </c>
      <c r="G55" s="35">
        <f t="shared" si="52"/>
        <v>0.24143556280587275</v>
      </c>
      <c r="H55" s="35">
        <f t="shared" si="52"/>
        <v>0.26219512195121952</v>
      </c>
      <c r="I55" s="35">
        <f t="shared" si="52"/>
        <v>0</v>
      </c>
      <c r="J55" s="35">
        <f t="shared" si="52"/>
        <v>0.17482517482517482</v>
      </c>
      <c r="K55" s="35">
        <f t="shared" si="52"/>
        <v>0.20927467300832342</v>
      </c>
      <c r="L55" s="35">
        <f t="shared" si="52"/>
        <v>7.1225071225071226E-2</v>
      </c>
      <c r="M55" s="35">
        <f t="shared" si="52"/>
        <v>0.2356020942408377</v>
      </c>
      <c r="N55" s="35">
        <f t="shared" si="52"/>
        <v>0.17647058823529413</v>
      </c>
      <c r="O55" s="35">
        <f t="shared" si="52"/>
        <v>0.19534883720930232</v>
      </c>
      <c r="P55" s="35">
        <f t="shared" si="52"/>
        <v>0.12280701754385964</v>
      </c>
      <c r="Q55" s="35">
        <f t="shared" si="52"/>
        <v>0</v>
      </c>
      <c r="R55" s="35">
        <f t="shared" si="52"/>
        <v>2.4271844660194174E-2</v>
      </c>
      <c r="S55" s="35">
        <f t="shared" si="52"/>
        <v>7.7720207253886009E-2</v>
      </c>
      <c r="T55" s="35">
        <f t="shared" si="52"/>
        <v>0.29268292682926828</v>
      </c>
      <c r="U55" s="35">
        <f t="shared" si="52"/>
        <v>0.24038461538461539</v>
      </c>
      <c r="V55" s="35">
        <f t="shared" si="52"/>
        <v>0.125</v>
      </c>
      <c r="W55" s="35">
        <f t="shared" si="52"/>
        <v>1.5673981191222569E-2</v>
      </c>
      <c r="X55" s="35">
        <f t="shared" si="52"/>
        <v>0.19558359621451105</v>
      </c>
      <c r="Y55" s="35" t="e">
        <f t="shared" si="52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1"/>
        <v>0</v>
      </c>
      <c r="D57" s="15" t="e">
        <f t="shared" si="0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25" customHeight="1" x14ac:dyDescent="0.25">
      <c r="A58" s="32" t="s">
        <v>162</v>
      </c>
      <c r="B58" s="27">
        <v>271</v>
      </c>
      <c r="C58" s="27">
        <f t="shared" si="51"/>
        <v>236.5</v>
      </c>
      <c r="D58" s="15">
        <f t="shared" si="0"/>
        <v>0.87269372693726932</v>
      </c>
      <c r="E58" s="26">
        <v>15</v>
      </c>
      <c r="F58" s="26">
        <v>10</v>
      </c>
      <c r="G58" s="26">
        <v>45</v>
      </c>
      <c r="H58" s="26"/>
      <c r="I58" s="26"/>
      <c r="J58" s="26"/>
      <c r="K58" s="26">
        <v>20.5</v>
      </c>
      <c r="L58" s="26">
        <v>10</v>
      </c>
      <c r="M58" s="26">
        <v>24</v>
      </c>
      <c r="N58" s="54">
        <v>26</v>
      </c>
      <c r="O58" s="26">
        <v>6</v>
      </c>
      <c r="P58" s="26"/>
      <c r="Q58" s="26"/>
      <c r="R58" s="26"/>
      <c r="S58" s="26">
        <v>10</v>
      </c>
      <c r="T58" s="26">
        <v>5</v>
      </c>
      <c r="U58" s="26"/>
      <c r="V58" s="26"/>
      <c r="W58" s="26"/>
      <c r="X58" s="26">
        <v>59</v>
      </c>
      <c r="Y58" s="26">
        <v>6</v>
      </c>
      <c r="Z58" s="20"/>
    </row>
    <row r="59" spans="1:26" s="2" customFormat="1" ht="30" customHeight="1" x14ac:dyDescent="0.25">
      <c r="A59" s="13" t="s">
        <v>197</v>
      </c>
      <c r="B59" s="27">
        <v>493</v>
      </c>
      <c r="C59" s="27">
        <f t="shared" si="51"/>
        <v>236</v>
      </c>
      <c r="D59" s="15">
        <f t="shared" si="0"/>
        <v>0.47870182555780932</v>
      </c>
      <c r="E59" s="26"/>
      <c r="F59" s="26"/>
      <c r="G59" s="26">
        <v>221</v>
      </c>
      <c r="H59" s="54"/>
      <c r="I59" s="26"/>
      <c r="J59" s="26"/>
      <c r="K59" s="26"/>
      <c r="L59" s="26">
        <v>2</v>
      </c>
      <c r="M59" s="54"/>
      <c r="N59" s="54"/>
      <c r="O59" s="26"/>
      <c r="P59" s="26"/>
      <c r="Q59" s="26"/>
      <c r="R59" s="26"/>
      <c r="S59" s="26"/>
      <c r="T59" s="26"/>
      <c r="U59" s="26">
        <v>10</v>
      </c>
      <c r="V59" s="26"/>
      <c r="W59" s="26"/>
      <c r="X59" s="26">
        <v>3</v>
      </c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1"/>
        <v>0</v>
      </c>
      <c r="D60" s="15" t="e">
        <f t="shared" si="0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25">
      <c r="A61" s="18" t="s">
        <v>202</v>
      </c>
      <c r="B61" s="27">
        <v>12873</v>
      </c>
      <c r="C61" s="27">
        <f>SUM(E61:Y61)</f>
        <v>10222</v>
      </c>
      <c r="D61" s="15">
        <f t="shared" si="0"/>
        <v>0.7940650974908724</v>
      </c>
      <c r="E61" s="34">
        <f>E63+E66+E67+E69+E73+E74</f>
        <v>593</v>
      </c>
      <c r="F61" s="34">
        <f>F63+F66+F67+F69+F73+F74</f>
        <v>165</v>
      </c>
      <c r="G61" s="34">
        <f t="shared" ref="G61:Y61" si="53">G63+G66+G67+G69+G73+G74</f>
        <v>458</v>
      </c>
      <c r="H61" s="34">
        <f t="shared" si="53"/>
        <v>917</v>
      </c>
      <c r="I61" s="34">
        <f>I63+I66+I67+I69+I73+I74</f>
        <v>502</v>
      </c>
      <c r="J61" s="34">
        <f t="shared" si="53"/>
        <v>2700</v>
      </c>
      <c r="K61" s="34">
        <f t="shared" si="53"/>
        <v>0</v>
      </c>
      <c r="L61" s="34">
        <f t="shared" si="53"/>
        <v>320</v>
      </c>
      <c r="M61" s="34">
        <f t="shared" si="53"/>
        <v>892</v>
      </c>
      <c r="N61" s="34">
        <f t="shared" si="53"/>
        <v>0</v>
      </c>
      <c r="O61" s="34">
        <f t="shared" si="53"/>
        <v>0</v>
      </c>
      <c r="P61" s="34">
        <f t="shared" si="53"/>
        <v>500</v>
      </c>
      <c r="Q61" s="34">
        <f t="shared" si="53"/>
        <v>1226</v>
      </c>
      <c r="R61" s="34">
        <f t="shared" si="53"/>
        <v>200</v>
      </c>
      <c r="S61" s="34">
        <f t="shared" si="53"/>
        <v>150</v>
      </c>
      <c r="T61" s="34">
        <f t="shared" si="53"/>
        <v>40</v>
      </c>
      <c r="U61" s="34">
        <f t="shared" si="53"/>
        <v>812</v>
      </c>
      <c r="V61" s="34">
        <f t="shared" si="53"/>
        <v>0</v>
      </c>
      <c r="W61" s="34">
        <f t="shared" si="53"/>
        <v>250</v>
      </c>
      <c r="X61" s="34">
        <f t="shared" si="53"/>
        <v>392</v>
      </c>
      <c r="Y61" s="34">
        <f t="shared" si="53"/>
        <v>105</v>
      </c>
      <c r="Z61" s="21"/>
    </row>
    <row r="62" spans="1:26" s="2" customFormat="1" ht="30" customHeight="1" x14ac:dyDescent="0.25">
      <c r="A62" s="18" t="s">
        <v>203</v>
      </c>
      <c r="B62" s="27">
        <f>B68+B70+B71</f>
        <v>25423</v>
      </c>
      <c r="C62" s="27">
        <f>SUM(E62:Y62)</f>
        <v>11081</v>
      </c>
      <c r="D62" s="15">
        <f t="shared" si="0"/>
        <v>0.43586516146796206</v>
      </c>
      <c r="E62" s="34">
        <f>E68+E70+E71+E75</f>
        <v>25</v>
      </c>
      <c r="F62" s="34">
        <v>55</v>
      </c>
      <c r="G62" s="34">
        <f t="shared" ref="G62:Y62" si="54">G68+G70+G71+G75</f>
        <v>1512</v>
      </c>
      <c r="H62" s="34">
        <f t="shared" si="54"/>
        <v>453</v>
      </c>
      <c r="I62" s="34">
        <f t="shared" si="54"/>
        <v>52</v>
      </c>
      <c r="J62" s="34">
        <f t="shared" si="54"/>
        <v>1620</v>
      </c>
      <c r="K62" s="34">
        <f t="shared" si="54"/>
        <v>251</v>
      </c>
      <c r="L62" s="34">
        <f t="shared" si="54"/>
        <v>800</v>
      </c>
      <c r="M62" s="34">
        <f t="shared" si="54"/>
        <v>205</v>
      </c>
      <c r="N62" s="34">
        <f>N68+N70+N71+N75</f>
        <v>416</v>
      </c>
      <c r="O62" s="34">
        <f>O68+O70+O71+O75</f>
        <v>416</v>
      </c>
      <c r="P62" s="34">
        <f t="shared" si="54"/>
        <v>210</v>
      </c>
      <c r="Q62" s="34">
        <f t="shared" si="54"/>
        <v>550</v>
      </c>
      <c r="R62" s="34">
        <f t="shared" si="54"/>
        <v>20</v>
      </c>
      <c r="S62" s="34">
        <f>S68+S70+S71+S75</f>
        <v>760</v>
      </c>
      <c r="T62" s="34">
        <f t="shared" si="54"/>
        <v>918</v>
      </c>
      <c r="U62" s="34">
        <f t="shared" si="54"/>
        <v>143</v>
      </c>
      <c r="V62" s="34">
        <f t="shared" si="54"/>
        <v>15</v>
      </c>
      <c r="W62" s="34">
        <f t="shared" si="54"/>
        <v>529</v>
      </c>
      <c r="X62" s="34">
        <f t="shared" si="54"/>
        <v>1615</v>
      </c>
      <c r="Y62" s="34">
        <f t="shared" si="54"/>
        <v>516</v>
      </c>
      <c r="Z62" s="21"/>
    </row>
    <row r="63" spans="1:26" s="2" customFormat="1" ht="30" customHeight="1" x14ac:dyDescent="0.25">
      <c r="A63" s="18" t="s">
        <v>62</v>
      </c>
      <c r="B63" s="23">
        <v>656</v>
      </c>
      <c r="C63" s="27">
        <f t="shared" si="51"/>
        <v>336</v>
      </c>
      <c r="D63" s="15">
        <f t="shared" si="0"/>
        <v>0.51219512195121952</v>
      </c>
      <c r="E63" s="34">
        <v>10</v>
      </c>
      <c r="F63" s="34"/>
      <c r="G63" s="34">
        <v>170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>
        <v>156</v>
      </c>
      <c r="V63" s="34"/>
      <c r="W63" s="34"/>
      <c r="X63" s="34"/>
      <c r="Y63" s="34"/>
      <c r="Z63" s="20"/>
    </row>
    <row r="64" spans="1:26" s="2" customFormat="1" ht="30" hidden="1" customHeight="1" outlineLevel="1" x14ac:dyDescent="0.25">
      <c r="A64" s="17" t="s">
        <v>63</v>
      </c>
      <c r="B64" s="23"/>
      <c r="C64" s="23">
        <f t="shared" ref="C64:C77" si="55">SUM(E64:Y64)</f>
        <v>0</v>
      </c>
      <c r="D64" s="15" t="e">
        <f t="shared" si="0"/>
        <v>#DIV/0!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21"/>
    </row>
    <row r="65" spans="1:26" s="2" customFormat="1" ht="30" hidden="1" customHeight="1" outlineLevel="1" x14ac:dyDescent="0.25">
      <c r="A65" s="17" t="s">
        <v>64</v>
      </c>
      <c r="B65" s="23"/>
      <c r="C65" s="23">
        <f t="shared" si="55"/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customHeight="1" collapsed="1" x14ac:dyDescent="0.25">
      <c r="A66" s="18" t="s">
        <v>65</v>
      </c>
      <c r="B66" s="27">
        <v>4933</v>
      </c>
      <c r="C66" s="23">
        <f t="shared" si="55"/>
        <v>3278</v>
      </c>
      <c r="D66" s="15">
        <f t="shared" si="0"/>
        <v>0.66450435840259481</v>
      </c>
      <c r="E66" s="37"/>
      <c r="F66" s="37">
        <v>75</v>
      </c>
      <c r="G66" s="37">
        <v>200</v>
      </c>
      <c r="H66" s="37">
        <v>100</v>
      </c>
      <c r="I66" s="37"/>
      <c r="J66" s="37">
        <v>700</v>
      </c>
      <c r="K66" s="37"/>
      <c r="L66" s="37">
        <v>50</v>
      </c>
      <c r="M66" s="37"/>
      <c r="N66" s="37"/>
      <c r="O66" s="37"/>
      <c r="P66" s="37">
        <v>380</v>
      </c>
      <c r="Q66" s="37">
        <v>874</v>
      </c>
      <c r="R66" s="37">
        <v>200</v>
      </c>
      <c r="S66" s="37">
        <v>150</v>
      </c>
      <c r="T66" s="37"/>
      <c r="U66" s="37"/>
      <c r="V66" s="37"/>
      <c r="W66" s="37">
        <v>250</v>
      </c>
      <c r="X66" s="37">
        <v>299</v>
      </c>
      <c r="Y66" s="37"/>
      <c r="Z66" s="21"/>
    </row>
    <row r="67" spans="1:26" s="2" customFormat="1" ht="30" customHeight="1" x14ac:dyDescent="0.25">
      <c r="A67" s="18" t="s">
        <v>66</v>
      </c>
      <c r="B67" s="23">
        <v>5460</v>
      </c>
      <c r="C67" s="23">
        <f t="shared" si="55"/>
        <v>2820</v>
      </c>
      <c r="D67" s="15">
        <f t="shared" si="0"/>
        <v>0.51648351648351654</v>
      </c>
      <c r="E67" s="37"/>
      <c r="F67" s="37"/>
      <c r="G67" s="37"/>
      <c r="H67" s="37">
        <v>587</v>
      </c>
      <c r="I67" s="37">
        <v>258</v>
      </c>
      <c r="J67" s="37">
        <v>1000</v>
      </c>
      <c r="K67" s="37"/>
      <c r="L67" s="37"/>
      <c r="M67" s="37">
        <v>892</v>
      </c>
      <c r="N67" s="37"/>
      <c r="O67" s="37"/>
      <c r="P67" s="37"/>
      <c r="Q67" s="37"/>
      <c r="R67" s="37"/>
      <c r="S67" s="37"/>
      <c r="T67" s="37">
        <v>40</v>
      </c>
      <c r="U67" s="37"/>
      <c r="V67" s="37"/>
      <c r="W67" s="37"/>
      <c r="X67" s="37">
        <v>43</v>
      </c>
      <c r="Y67" s="37"/>
      <c r="Z67" s="21"/>
    </row>
    <row r="68" spans="1:26" s="2" customFormat="1" ht="30" customHeight="1" x14ac:dyDescent="0.25">
      <c r="A68" s="18" t="s">
        <v>67</v>
      </c>
      <c r="B68" s="23">
        <v>6869</v>
      </c>
      <c r="C68" s="23">
        <f t="shared" si="55"/>
        <v>1570</v>
      </c>
      <c r="D68" s="15">
        <f t="shared" si="0"/>
        <v>0.22856310962294366</v>
      </c>
      <c r="E68" s="37"/>
      <c r="F68" s="37">
        <v>118</v>
      </c>
      <c r="G68" s="37"/>
      <c r="H68" s="37">
        <v>161</v>
      </c>
      <c r="I68" s="37"/>
      <c r="J68" s="37"/>
      <c r="K68" s="37">
        <v>82</v>
      </c>
      <c r="L68" s="37">
        <v>115</v>
      </c>
      <c r="M68" s="37">
        <v>140</v>
      </c>
      <c r="N68" s="37">
        <v>190</v>
      </c>
      <c r="O68" s="37"/>
      <c r="P68" s="37"/>
      <c r="Q68" s="37">
        <v>40</v>
      </c>
      <c r="R68" s="37"/>
      <c r="S68" s="37">
        <v>250</v>
      </c>
      <c r="T68" s="37">
        <v>474</v>
      </c>
      <c r="U68" s="37"/>
      <c r="V68" s="37"/>
      <c r="W68" s="37"/>
      <c r="X68" s="37"/>
      <c r="Y68" s="37"/>
      <c r="Z68" s="21"/>
    </row>
    <row r="69" spans="1:26" s="2" customFormat="1" ht="30" customHeight="1" x14ac:dyDescent="0.25">
      <c r="A69" s="18" t="s">
        <v>68</v>
      </c>
      <c r="B69" s="23">
        <v>2500</v>
      </c>
      <c r="C69" s="23">
        <f t="shared" si="55"/>
        <v>2139</v>
      </c>
      <c r="D69" s="15">
        <f t="shared" si="0"/>
        <v>0.85560000000000003</v>
      </c>
      <c r="E69" s="37"/>
      <c r="F69" s="37"/>
      <c r="G69" s="37">
        <v>88</v>
      </c>
      <c r="H69" s="37"/>
      <c r="I69" s="37"/>
      <c r="J69" s="37">
        <v>1000</v>
      </c>
      <c r="K69" s="37"/>
      <c r="L69" s="37">
        <v>270</v>
      </c>
      <c r="M69" s="37"/>
      <c r="N69" s="37"/>
      <c r="O69" s="37"/>
      <c r="P69" s="37"/>
      <c r="Q69" s="37"/>
      <c r="R69" s="37"/>
      <c r="S69" s="37"/>
      <c r="T69" s="37"/>
      <c r="U69" s="37">
        <v>656</v>
      </c>
      <c r="V69" s="37"/>
      <c r="W69" s="37"/>
      <c r="X69" s="37">
        <v>20</v>
      </c>
      <c r="Y69" s="37">
        <v>105</v>
      </c>
      <c r="Z69" s="21"/>
    </row>
    <row r="70" spans="1:26" s="2" customFormat="1" ht="30" customHeight="1" x14ac:dyDescent="0.25">
      <c r="A70" s="18" t="s">
        <v>69</v>
      </c>
      <c r="B70" s="23">
        <v>14548</v>
      </c>
      <c r="C70" s="23">
        <f t="shared" si="55"/>
        <v>6392</v>
      </c>
      <c r="D70" s="15">
        <f t="shared" ref="D70:D78" si="56">C70/B70</f>
        <v>0.43937310970580151</v>
      </c>
      <c r="E70" s="37">
        <v>25</v>
      </c>
      <c r="F70" s="37"/>
      <c r="G70" s="37">
        <v>692</v>
      </c>
      <c r="H70" s="37">
        <v>203</v>
      </c>
      <c r="I70" s="37"/>
      <c r="J70" s="37">
        <v>1200</v>
      </c>
      <c r="K70" s="37"/>
      <c r="L70" s="37">
        <v>685</v>
      </c>
      <c r="M70" s="37"/>
      <c r="N70" s="37">
        <v>226</v>
      </c>
      <c r="O70" s="37">
        <v>270</v>
      </c>
      <c r="P70" s="37">
        <v>150</v>
      </c>
      <c r="Q70" s="37">
        <v>420</v>
      </c>
      <c r="R70" s="37"/>
      <c r="S70" s="37">
        <v>189</v>
      </c>
      <c r="T70" s="37">
        <v>324</v>
      </c>
      <c r="U70" s="37">
        <v>50</v>
      </c>
      <c r="V70" s="37">
        <v>15</v>
      </c>
      <c r="W70" s="37">
        <v>125</v>
      </c>
      <c r="X70" s="37">
        <v>1538</v>
      </c>
      <c r="Y70" s="37">
        <v>280</v>
      </c>
      <c r="Z70" s="21"/>
    </row>
    <row r="71" spans="1:26" s="2" customFormat="1" ht="30" customHeight="1" x14ac:dyDescent="0.25">
      <c r="A71" s="18" t="s">
        <v>70</v>
      </c>
      <c r="B71" s="23">
        <v>4006</v>
      </c>
      <c r="C71" s="23">
        <f t="shared" si="55"/>
        <v>3204</v>
      </c>
      <c r="D71" s="15">
        <f t="shared" si="56"/>
        <v>0.799800299550674</v>
      </c>
      <c r="E71" s="37"/>
      <c r="F71" s="37">
        <v>25</v>
      </c>
      <c r="G71" s="37">
        <v>820</v>
      </c>
      <c r="H71" s="37">
        <v>89</v>
      </c>
      <c r="I71" s="37">
        <v>52</v>
      </c>
      <c r="J71" s="37">
        <v>420</v>
      </c>
      <c r="K71" s="37">
        <v>169</v>
      </c>
      <c r="L71" s="37"/>
      <c r="M71" s="37">
        <v>65</v>
      </c>
      <c r="N71" s="37"/>
      <c r="O71" s="37">
        <v>146</v>
      </c>
      <c r="P71" s="150">
        <v>60</v>
      </c>
      <c r="Q71" s="37">
        <v>90</v>
      </c>
      <c r="R71" s="37">
        <v>20</v>
      </c>
      <c r="S71" s="37">
        <v>321</v>
      </c>
      <c r="T71" s="37">
        <v>120</v>
      </c>
      <c r="U71" s="37">
        <v>93</v>
      </c>
      <c r="V71" s="37"/>
      <c r="W71" s="37">
        <v>404</v>
      </c>
      <c r="X71" s="37">
        <v>77</v>
      </c>
      <c r="Y71" s="37">
        <v>233</v>
      </c>
      <c r="Z71" s="21"/>
    </row>
    <row r="72" spans="1:26" s="2" customFormat="1" ht="30" customHeight="1" x14ac:dyDescent="0.25">
      <c r="A72" s="18" t="s">
        <v>71</v>
      </c>
      <c r="B72" s="23">
        <v>313</v>
      </c>
      <c r="C72" s="23">
        <f t="shared" si="55"/>
        <v>46.6</v>
      </c>
      <c r="D72" s="15">
        <f t="shared" si="56"/>
        <v>0.1488817891373802</v>
      </c>
      <c r="E72" s="37"/>
      <c r="F72" s="37">
        <v>10</v>
      </c>
      <c r="G72" s="37"/>
      <c r="H72" s="37">
        <v>20</v>
      </c>
      <c r="I72" s="37"/>
      <c r="J72" s="37"/>
      <c r="K72" s="37"/>
      <c r="L72" s="37"/>
      <c r="M72" s="37"/>
      <c r="N72" s="37"/>
      <c r="O72" s="148"/>
      <c r="P72" s="149"/>
      <c r="Q72" s="149"/>
      <c r="R72" s="49">
        <v>16.600000000000001</v>
      </c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customHeight="1" x14ac:dyDescent="0.25">
      <c r="A73" s="18" t="s">
        <v>72</v>
      </c>
      <c r="B73" s="23">
        <v>900</v>
      </c>
      <c r="C73" s="23">
        <f t="shared" si="55"/>
        <v>1479</v>
      </c>
      <c r="D73" s="15">
        <f t="shared" si="56"/>
        <v>1.6433333333333333</v>
      </c>
      <c r="E73" s="37">
        <v>583</v>
      </c>
      <c r="F73" s="37">
        <v>90</v>
      </c>
      <c r="G73" s="23"/>
      <c r="H73" s="39">
        <v>60</v>
      </c>
      <c r="I73" s="106">
        <v>244</v>
      </c>
      <c r="J73" s="37"/>
      <c r="K73" s="37"/>
      <c r="L73" s="37"/>
      <c r="M73" s="37"/>
      <c r="N73" s="37"/>
      <c r="O73" s="148"/>
      <c r="P73" s="149">
        <v>120</v>
      </c>
      <c r="Q73" s="149">
        <v>352</v>
      </c>
      <c r="R73" s="37"/>
      <c r="S73" s="37"/>
      <c r="T73" s="37"/>
      <c r="U73" s="37"/>
      <c r="V73" s="37"/>
      <c r="W73" s="37"/>
      <c r="X73" s="37">
        <v>30</v>
      </c>
      <c r="Y73" s="37"/>
      <c r="Z73" s="21"/>
    </row>
    <row r="74" spans="1:26" s="2" customFormat="1" ht="30" customHeight="1" x14ac:dyDescent="0.25">
      <c r="A74" s="18" t="s">
        <v>73</v>
      </c>
      <c r="B74" s="23">
        <v>979</v>
      </c>
      <c r="C74" s="23">
        <f t="shared" si="55"/>
        <v>170</v>
      </c>
      <c r="D74" s="15">
        <f t="shared" si="56"/>
        <v>0.17364657814096016</v>
      </c>
      <c r="E74" s="37"/>
      <c r="F74" s="37"/>
      <c r="G74" s="37"/>
      <c r="H74" s="37">
        <v>170</v>
      </c>
      <c r="I74" s="37"/>
      <c r="J74" s="37"/>
      <c r="K74" s="37"/>
      <c r="L74" s="37"/>
      <c r="M74" s="37"/>
      <c r="N74" s="37"/>
      <c r="O74" s="148"/>
      <c r="P74" s="149"/>
      <c r="Q74" s="149"/>
      <c r="R74" s="37"/>
      <c r="S74" s="37"/>
      <c r="T74" s="37"/>
      <c r="U74" s="37"/>
      <c r="V74" s="37"/>
      <c r="W74" s="37"/>
      <c r="X74" s="37"/>
      <c r="Y74" s="37"/>
      <c r="Z74" s="21"/>
    </row>
    <row r="75" spans="1:26" s="2" customFormat="1" ht="30" customHeight="1" x14ac:dyDescent="0.25">
      <c r="A75" s="18" t="s">
        <v>74</v>
      </c>
      <c r="B75" s="23"/>
      <c r="C75" s="23">
        <f t="shared" si="55"/>
        <v>3</v>
      </c>
      <c r="D75" s="1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148"/>
      <c r="P75" s="149"/>
      <c r="Q75" s="149"/>
      <c r="R75" s="37"/>
      <c r="S75" s="37"/>
      <c r="T75" s="37"/>
      <c r="U75" s="37"/>
      <c r="V75" s="37"/>
      <c r="W75" s="37"/>
      <c r="X75" s="37"/>
      <c r="Y75" s="37">
        <v>3</v>
      </c>
      <c r="Z75" s="21"/>
    </row>
    <row r="76" spans="1:26" s="2" customFormat="1" ht="30" customHeight="1" x14ac:dyDescent="0.25">
      <c r="A76" s="18" t="s">
        <v>75</v>
      </c>
      <c r="B76" s="23">
        <v>95</v>
      </c>
      <c r="C76" s="19">
        <f t="shared" si="55"/>
        <v>75</v>
      </c>
      <c r="D76" s="15">
        <f t="shared" si="56"/>
        <v>0.78947368421052633</v>
      </c>
      <c r="E76" s="37"/>
      <c r="F76" s="37"/>
      <c r="G76" s="37"/>
      <c r="H76" s="37">
        <v>22</v>
      </c>
      <c r="I76" s="37"/>
      <c r="J76" s="37"/>
      <c r="K76" s="37"/>
      <c r="L76" s="37"/>
      <c r="M76" s="37"/>
      <c r="N76" s="37"/>
      <c r="O76" s="148"/>
      <c r="P76" s="149"/>
      <c r="Q76" s="149"/>
      <c r="R76" s="37">
        <v>22</v>
      </c>
      <c r="S76" s="37">
        <v>15</v>
      </c>
      <c r="T76" s="37"/>
      <c r="U76" s="37"/>
      <c r="V76" s="37"/>
      <c r="W76" s="37">
        <v>16</v>
      </c>
      <c r="X76" s="37"/>
      <c r="Y76" s="37"/>
      <c r="Z76" s="21"/>
    </row>
    <row r="77" spans="1:26" ht="30" hidden="1" customHeight="1" x14ac:dyDescent="0.25">
      <c r="A77" s="11" t="s">
        <v>76</v>
      </c>
      <c r="B77" s="23"/>
      <c r="C77" s="23">
        <f t="shared" si="55"/>
        <v>0</v>
      </c>
      <c r="D77" s="15" t="e">
        <f t="shared" si="56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148"/>
      <c r="P77" s="149"/>
      <c r="Q77" s="149"/>
      <c r="R77" s="37"/>
      <c r="S77" s="37"/>
      <c r="T77" s="37"/>
      <c r="U77" s="37"/>
      <c r="V77" s="37"/>
      <c r="W77" s="37"/>
      <c r="X77" s="37"/>
      <c r="Y77" s="37"/>
    </row>
    <row r="78" spans="1:26" ht="30" customHeight="1" x14ac:dyDescent="0.25">
      <c r="A78" s="32" t="s">
        <v>77</v>
      </c>
      <c r="B78" s="23">
        <v>55</v>
      </c>
      <c r="C78" s="23">
        <f>SUM(E78:Y78)</f>
        <v>36</v>
      </c>
      <c r="D78" s="15">
        <f t="shared" si="56"/>
        <v>0.65454545454545454</v>
      </c>
      <c r="E78" s="37"/>
      <c r="F78" s="37"/>
      <c r="G78" s="37"/>
      <c r="H78" s="37">
        <v>6</v>
      </c>
      <c r="I78" s="37"/>
      <c r="J78" s="37"/>
      <c r="K78" s="37"/>
      <c r="L78" s="37"/>
      <c r="M78" s="37"/>
      <c r="N78" s="37"/>
      <c r="O78" s="148"/>
      <c r="P78" s="149"/>
      <c r="Q78" s="149"/>
      <c r="R78" s="37">
        <v>6</v>
      </c>
      <c r="S78" s="37">
        <v>8</v>
      </c>
      <c r="T78" s="37"/>
      <c r="U78" s="37"/>
      <c r="V78" s="37"/>
      <c r="W78" s="37">
        <v>16</v>
      </c>
      <c r="X78" s="37"/>
      <c r="Y78" s="37"/>
    </row>
    <row r="79" spans="1:26" ht="30" hidden="1" customHeight="1" x14ac:dyDescent="0.25">
      <c r="A79" s="13" t="s">
        <v>52</v>
      </c>
      <c r="B79" s="33"/>
      <c r="C79" s="23">
        <f>SUM(E79:Y79)</f>
        <v>0</v>
      </c>
      <c r="D79" s="15" t="e">
        <f t="shared" ref="D79:D92" si="57">C79/B79</f>
        <v>#DIV/0!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151"/>
      <c r="Q79" s="35"/>
      <c r="R79" s="35"/>
      <c r="S79" s="35"/>
      <c r="T79" s="35"/>
      <c r="U79" s="35"/>
      <c r="V79" s="35"/>
      <c r="W79" s="35"/>
      <c r="X79" s="35"/>
      <c r="Y79" s="35"/>
    </row>
    <row r="80" spans="1:26" ht="30" hidden="1" customHeight="1" x14ac:dyDescent="0.25">
      <c r="A80" s="13" t="s">
        <v>78</v>
      </c>
      <c r="B80" s="33"/>
      <c r="C80" s="23">
        <f>SUM(E80:Y80)</f>
        <v>0</v>
      </c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24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0" hidden="1" customHeight="1" x14ac:dyDescent="0.25">
      <c r="A81" s="13"/>
      <c r="B81" s="33"/>
      <c r="C81" s="39"/>
      <c r="D81" s="15" t="e">
        <f t="shared" si="57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24"/>
      <c r="Q81" s="38"/>
      <c r="R81" s="38"/>
      <c r="S81" s="38"/>
      <c r="T81" s="38"/>
      <c r="U81" s="38"/>
      <c r="V81" s="38"/>
      <c r="W81" s="38"/>
      <c r="X81" s="38"/>
      <c r="Y81" s="38"/>
    </row>
    <row r="82" spans="1:26" s="4" customFormat="1" ht="30" hidden="1" customHeight="1" x14ac:dyDescent="0.25">
      <c r="A82" s="78" t="s">
        <v>79</v>
      </c>
      <c r="B82" s="40"/>
      <c r="C82" s="40">
        <f>SUM(E82:Y82)</f>
        <v>0</v>
      </c>
      <c r="D82" s="15" t="e">
        <f t="shared" si="57"/>
        <v>#DIV/0!</v>
      </c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25"/>
      <c r="Q82" s="77"/>
      <c r="R82" s="77"/>
      <c r="S82" s="77"/>
      <c r="T82" s="77"/>
      <c r="U82" s="77"/>
      <c r="V82" s="77"/>
      <c r="W82" s="77"/>
      <c r="X82" s="77"/>
      <c r="Y82" s="77"/>
    </row>
    <row r="83" spans="1:26" ht="30" hidden="1" customHeight="1" x14ac:dyDescent="0.25">
      <c r="A83" s="13"/>
      <c r="B83" s="33"/>
      <c r="C83" s="39"/>
      <c r="D83" s="15" t="e">
        <f t="shared" si="57"/>
        <v>#DIV/0!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124"/>
      <c r="Q83" s="38"/>
      <c r="R83" s="38"/>
      <c r="S83" s="38"/>
      <c r="T83" s="38"/>
      <c r="U83" s="38"/>
      <c r="V83" s="38"/>
      <c r="W83" s="38"/>
      <c r="X83" s="38"/>
      <c r="Y83" s="38"/>
    </row>
    <row r="84" spans="1:26" ht="7.9" hidden="1" customHeight="1" x14ac:dyDescent="0.25">
      <c r="A84" s="13"/>
      <c r="B84" s="33"/>
      <c r="C84" s="19"/>
      <c r="D84" s="15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126"/>
      <c r="Q84" s="41"/>
      <c r="R84" s="41"/>
      <c r="S84" s="41"/>
      <c r="T84" s="41"/>
      <c r="U84" s="41"/>
      <c r="V84" s="41"/>
      <c r="W84" s="41"/>
      <c r="X84" s="41"/>
      <c r="Y84" s="41"/>
    </row>
    <row r="85" spans="1:26" s="43" customFormat="1" ht="26.25" customHeight="1" x14ac:dyDescent="0.25">
      <c r="A85" s="13" t="s">
        <v>80</v>
      </c>
      <c r="B85" s="42">
        <v>5914</v>
      </c>
      <c r="C85" s="42">
        <f>SUM(E85:Y85)</f>
        <v>6338.5</v>
      </c>
      <c r="D85" s="15"/>
      <c r="E85" s="100">
        <f>(E42-E86)/2</f>
        <v>600</v>
      </c>
      <c r="F85" s="100">
        <f t="shared" ref="F85:Y85" si="58">(F42-F86)/2</f>
        <v>216.5</v>
      </c>
      <c r="G85" s="100">
        <f t="shared" si="58"/>
        <v>258</v>
      </c>
      <c r="H85" s="100">
        <f t="shared" si="58"/>
        <v>301</v>
      </c>
      <c r="I85" s="100">
        <f t="shared" si="58"/>
        <v>98</v>
      </c>
      <c r="J85" s="100">
        <f t="shared" si="58"/>
        <v>533</v>
      </c>
      <c r="K85" s="100">
        <f t="shared" si="58"/>
        <v>200.5</v>
      </c>
      <c r="L85" s="100">
        <f t="shared" si="58"/>
        <v>150</v>
      </c>
      <c r="M85" s="100">
        <f t="shared" si="58"/>
        <v>42.5</v>
      </c>
      <c r="N85" s="100">
        <f t="shared" si="58"/>
        <v>280</v>
      </c>
      <c r="O85" s="100">
        <f t="shared" si="58"/>
        <v>118.5</v>
      </c>
      <c r="P85" s="100">
        <f t="shared" si="58"/>
        <v>553.5</v>
      </c>
      <c r="Q85" s="100">
        <f t="shared" si="58"/>
        <v>228</v>
      </c>
      <c r="R85" s="100">
        <f t="shared" si="58"/>
        <v>315</v>
      </c>
      <c r="S85" s="100">
        <f t="shared" si="58"/>
        <v>473</v>
      </c>
      <c r="T85" s="100">
        <f t="shared" si="58"/>
        <v>359</v>
      </c>
      <c r="U85" s="100">
        <f t="shared" si="58"/>
        <v>559</v>
      </c>
      <c r="V85" s="100">
        <f t="shared" si="58"/>
        <v>50</v>
      </c>
      <c r="W85" s="100">
        <f t="shared" si="58"/>
        <v>455</v>
      </c>
      <c r="X85" s="100">
        <f t="shared" si="58"/>
        <v>348</v>
      </c>
      <c r="Y85" s="100">
        <f t="shared" si="58"/>
        <v>200</v>
      </c>
    </row>
    <row r="86" spans="1:26" ht="30.6" hidden="1" customHeight="1" x14ac:dyDescent="0.25">
      <c r="A86" s="13" t="s">
        <v>81</v>
      </c>
      <c r="B86" s="23"/>
      <c r="C86" s="23">
        <f>SUM(E86:Y86)</f>
        <v>127290</v>
      </c>
      <c r="D86" s="15"/>
      <c r="E86" s="10">
        <v>7900</v>
      </c>
      <c r="F86" s="10">
        <v>4302</v>
      </c>
      <c r="G86" s="10">
        <v>8107</v>
      </c>
      <c r="H86" s="10">
        <v>8371</v>
      </c>
      <c r="I86" s="10">
        <v>3109</v>
      </c>
      <c r="J86" s="10">
        <v>10154</v>
      </c>
      <c r="K86" s="10">
        <v>5286</v>
      </c>
      <c r="L86" s="10">
        <v>4072</v>
      </c>
      <c r="M86" s="10">
        <v>7820</v>
      </c>
      <c r="N86" s="10">
        <v>2336</v>
      </c>
      <c r="O86" s="10">
        <v>2833</v>
      </c>
      <c r="P86" s="10">
        <v>4226</v>
      </c>
      <c r="Q86" s="10">
        <v>8700</v>
      </c>
      <c r="R86" s="10">
        <v>7370</v>
      </c>
      <c r="S86" s="10">
        <v>8214</v>
      </c>
      <c r="T86" s="10">
        <v>5757</v>
      </c>
      <c r="U86" s="10">
        <v>4404</v>
      </c>
      <c r="V86" s="10">
        <v>1889</v>
      </c>
      <c r="W86" s="10">
        <v>4131</v>
      </c>
      <c r="X86" s="10">
        <v>13074</v>
      </c>
      <c r="Y86" s="10">
        <v>5235</v>
      </c>
      <c r="Z86" s="20"/>
    </row>
    <row r="87" spans="1:26" ht="30" hidden="1" customHeight="1" x14ac:dyDescent="0.25">
      <c r="A87" s="13"/>
      <c r="B87" s="33"/>
      <c r="C87" s="23"/>
      <c r="D87" s="15" t="e">
        <f t="shared" si="57"/>
        <v>#DIV/0!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3"/>
      <c r="Q87" s="10"/>
      <c r="R87" s="10"/>
      <c r="S87" s="10"/>
      <c r="T87" s="10"/>
      <c r="U87" s="10"/>
      <c r="V87" s="10"/>
      <c r="W87" s="10"/>
      <c r="X87" s="10"/>
      <c r="Y87" s="10"/>
    </row>
    <row r="88" spans="1:26" s="43" customFormat="1" ht="30" hidden="1" customHeight="1" x14ac:dyDescent="0.25">
      <c r="A88" s="13" t="s">
        <v>82</v>
      </c>
      <c r="B88" s="42"/>
      <c r="C88" s="42"/>
      <c r="D88" s="1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116"/>
      <c r="Q88" s="26"/>
      <c r="R88" s="26"/>
      <c r="S88" s="26"/>
      <c r="T88" s="26"/>
      <c r="U88" s="26"/>
      <c r="V88" s="26"/>
      <c r="W88" s="26"/>
      <c r="X88" s="26"/>
      <c r="Y88" s="26"/>
    </row>
    <row r="89" spans="1:26" ht="30" hidden="1" customHeight="1" x14ac:dyDescent="0.25">
      <c r="A89" s="13" t="s">
        <v>83</v>
      </c>
      <c r="B89" s="34"/>
      <c r="C89" s="27">
        <f>SUM(E89:Y89)</f>
        <v>0</v>
      </c>
      <c r="D89" s="15" t="e">
        <f t="shared" si="57"/>
        <v>#DIV/0!</v>
      </c>
      <c r="E89" s="34"/>
      <c r="F89" s="34"/>
      <c r="G89" s="34"/>
      <c r="H89" s="34"/>
      <c r="I89" s="34"/>
      <c r="J89" s="34"/>
      <c r="K89" s="34"/>
      <c r="L89" s="34"/>
      <c r="M89" s="34"/>
      <c r="N89" s="36"/>
      <c r="O89" s="34"/>
      <c r="P89" s="123"/>
      <c r="Q89" s="34"/>
      <c r="R89" s="34"/>
      <c r="S89" s="34"/>
      <c r="T89" s="34"/>
      <c r="U89" s="34"/>
      <c r="V89" s="34"/>
      <c r="W89" s="34"/>
      <c r="X89" s="34"/>
      <c r="Y89" s="34"/>
    </row>
    <row r="90" spans="1:26" ht="30" hidden="1" customHeight="1" x14ac:dyDescent="0.25">
      <c r="A90" s="44" t="s">
        <v>84</v>
      </c>
      <c r="B90" s="45"/>
      <c r="C90" s="45"/>
      <c r="D90" s="15" t="e">
        <f t="shared" si="57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127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13" t="s">
        <v>85</v>
      </c>
      <c r="B91" s="42">
        <v>217876</v>
      </c>
      <c r="C91" s="42">
        <f>C42+C54+C58+C61+C62</f>
        <v>162345</v>
      </c>
      <c r="D91" s="15">
        <f t="shared" si="57"/>
        <v>0.7451256678110485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86</v>
      </c>
      <c r="B92" s="29"/>
      <c r="C92" s="29" t="e">
        <f>C91/C90</f>
        <v>#DIV/0!</v>
      </c>
      <c r="D92" s="15" t="e">
        <f t="shared" si="57"/>
        <v>#DIV/0!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127"/>
      <c r="Q92" s="46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44" t="s">
        <v>178</v>
      </c>
      <c r="B93" s="83"/>
      <c r="C93" s="83"/>
      <c r="D93" s="47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128"/>
      <c r="Q93" s="83"/>
      <c r="R93" s="83"/>
      <c r="S93" s="83"/>
      <c r="T93" s="83"/>
      <c r="U93" s="83"/>
      <c r="V93" s="83"/>
      <c r="W93" s="83"/>
      <c r="X93" s="83"/>
      <c r="Y93" s="83"/>
    </row>
    <row r="94" spans="1:26" s="12" customFormat="1" ht="30" hidden="1" customHeight="1" outlineLevel="1" x14ac:dyDescent="0.2">
      <c r="A94" s="48" t="s">
        <v>87</v>
      </c>
      <c r="B94" s="23"/>
      <c r="C94" s="27"/>
      <c r="D94" s="15" t="e">
        <f t="shared" ref="D94:D131" si="59">C94/B94</f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3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92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3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154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3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155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3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0" customFormat="1" ht="34.9" hidden="1" customHeight="1" outlineLevel="1" x14ac:dyDescent="0.2">
      <c r="A98" s="13" t="s">
        <v>88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3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3" hidden="1" customHeight="1" outlineLevel="1" x14ac:dyDescent="0.2">
      <c r="A99" s="13" t="s">
        <v>89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3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12" customFormat="1" ht="34.15" hidden="1" customHeight="1" outlineLevel="1" x14ac:dyDescent="0.2">
      <c r="A100" s="11" t="s">
        <v>90</v>
      </c>
      <c r="B100" s="27"/>
      <c r="C100" s="27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3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0" hidden="1" customHeight="1" x14ac:dyDescent="0.2">
      <c r="A101" s="32" t="s">
        <v>91</v>
      </c>
      <c r="B101" s="23"/>
      <c r="C101" s="27"/>
      <c r="D101" s="15" t="e">
        <f t="shared" si="59"/>
        <v>#DIV/0!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115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s="12" customFormat="1" ht="30" hidden="1" customHeight="1" x14ac:dyDescent="0.2">
      <c r="A102" s="13" t="s">
        <v>184</v>
      </c>
      <c r="B102" s="29" t="e">
        <f>B101/B100</f>
        <v>#DIV/0!</v>
      </c>
      <c r="C102" s="29" t="e">
        <f>C101/C100</f>
        <v>#DIV/0!</v>
      </c>
      <c r="D102" s="15"/>
      <c r="E102" s="29" t="e">
        <f>E101/E100</f>
        <v>#DIV/0!</v>
      </c>
      <c r="F102" s="29" t="e">
        <f>F101/F100</f>
        <v>#DIV/0!</v>
      </c>
      <c r="G102" s="29" t="e">
        <f t="shared" ref="G102:Y102" si="60">G101/G100</f>
        <v>#DIV/0!</v>
      </c>
      <c r="H102" s="29" t="e">
        <f t="shared" si="60"/>
        <v>#DIV/0!</v>
      </c>
      <c r="I102" s="29" t="e">
        <f t="shared" si="60"/>
        <v>#DIV/0!</v>
      </c>
      <c r="J102" s="29" t="e">
        <f t="shared" si="60"/>
        <v>#DIV/0!</v>
      </c>
      <c r="K102" s="29" t="e">
        <f t="shared" si="60"/>
        <v>#DIV/0!</v>
      </c>
      <c r="L102" s="29" t="e">
        <f t="shared" si="60"/>
        <v>#DIV/0!</v>
      </c>
      <c r="M102" s="29" t="e">
        <f t="shared" si="60"/>
        <v>#DIV/0!</v>
      </c>
      <c r="N102" s="29" t="e">
        <f t="shared" si="60"/>
        <v>#DIV/0!</v>
      </c>
      <c r="O102" s="29" t="e">
        <f t="shared" si="60"/>
        <v>#DIV/0!</v>
      </c>
      <c r="P102" s="118" t="e">
        <f t="shared" si="60"/>
        <v>#DIV/0!</v>
      </c>
      <c r="Q102" s="29" t="e">
        <f t="shared" si="60"/>
        <v>#DIV/0!</v>
      </c>
      <c r="R102" s="29" t="e">
        <f t="shared" si="60"/>
        <v>#DIV/0!</v>
      </c>
      <c r="S102" s="29" t="e">
        <f t="shared" si="60"/>
        <v>#DIV/0!</v>
      </c>
      <c r="T102" s="29" t="e">
        <f t="shared" si="60"/>
        <v>#DIV/0!</v>
      </c>
      <c r="U102" s="29" t="e">
        <f t="shared" si="60"/>
        <v>#DIV/0!</v>
      </c>
      <c r="V102" s="29" t="e">
        <f t="shared" si="60"/>
        <v>#DIV/0!</v>
      </c>
      <c r="W102" s="29" t="e">
        <f t="shared" si="60"/>
        <v>#DIV/0!</v>
      </c>
      <c r="X102" s="29" t="e">
        <f t="shared" si="60"/>
        <v>#DIV/0!</v>
      </c>
      <c r="Y102" s="29" t="e">
        <f t="shared" si="60"/>
        <v>#DIV/0!</v>
      </c>
    </row>
    <row r="103" spans="1:25" s="96" customFormat="1" ht="31.9" hidden="1" customHeight="1" x14ac:dyDescent="0.2">
      <c r="A103" s="94" t="s">
        <v>96</v>
      </c>
      <c r="B103" s="97">
        <f>B100-B101</f>
        <v>0</v>
      </c>
      <c r="C103" s="97">
        <f>C100-C101</f>
        <v>0</v>
      </c>
      <c r="D103" s="97"/>
      <c r="E103" s="97">
        <f t="shared" ref="E103:Y103" si="61">E100-E101</f>
        <v>0</v>
      </c>
      <c r="F103" s="97">
        <f t="shared" si="61"/>
        <v>0</v>
      </c>
      <c r="G103" s="97">
        <f t="shared" si="61"/>
        <v>0</v>
      </c>
      <c r="H103" s="97">
        <f t="shared" si="61"/>
        <v>0</v>
      </c>
      <c r="I103" s="97">
        <f t="shared" si="61"/>
        <v>0</v>
      </c>
      <c r="J103" s="97">
        <f t="shared" si="61"/>
        <v>0</v>
      </c>
      <c r="K103" s="97">
        <f t="shared" si="61"/>
        <v>0</v>
      </c>
      <c r="L103" s="97">
        <f t="shared" si="61"/>
        <v>0</v>
      </c>
      <c r="M103" s="97">
        <f t="shared" si="61"/>
        <v>0</v>
      </c>
      <c r="N103" s="97">
        <f t="shared" si="61"/>
        <v>0</v>
      </c>
      <c r="O103" s="97">
        <f t="shared" si="61"/>
        <v>0</v>
      </c>
      <c r="P103" s="129">
        <f t="shared" si="61"/>
        <v>0</v>
      </c>
      <c r="Q103" s="97">
        <f t="shared" si="61"/>
        <v>0</v>
      </c>
      <c r="R103" s="97">
        <f t="shared" si="61"/>
        <v>0</v>
      </c>
      <c r="S103" s="97">
        <f t="shared" si="61"/>
        <v>0</v>
      </c>
      <c r="T103" s="97">
        <f t="shared" si="61"/>
        <v>0</v>
      </c>
      <c r="U103" s="97">
        <f t="shared" si="61"/>
        <v>0</v>
      </c>
      <c r="V103" s="97">
        <f t="shared" si="61"/>
        <v>0</v>
      </c>
      <c r="W103" s="97">
        <f t="shared" si="61"/>
        <v>0</v>
      </c>
      <c r="X103" s="97">
        <f t="shared" si="61"/>
        <v>0</v>
      </c>
      <c r="Y103" s="97">
        <f t="shared" si="61"/>
        <v>0</v>
      </c>
    </row>
    <row r="104" spans="1:25" s="12" customFormat="1" ht="30" hidden="1" customHeight="1" x14ac:dyDescent="0.2">
      <c r="A104" s="11" t="s">
        <v>92</v>
      </c>
      <c r="B104" s="39"/>
      <c r="C104" s="26">
        <f t="shared" ref="C104:C107" si="62">SUM(E104:Y104)</f>
        <v>0</v>
      </c>
      <c r="D104" s="15" t="e">
        <f t="shared" si="5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3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93</v>
      </c>
      <c r="B105" s="39"/>
      <c r="C105" s="26">
        <f t="shared" si="62"/>
        <v>0</v>
      </c>
      <c r="D105" s="15" t="e">
        <f t="shared" si="59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3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94</v>
      </c>
      <c r="B106" s="39"/>
      <c r="C106" s="26">
        <f t="shared" si="62"/>
        <v>0</v>
      </c>
      <c r="D106" s="15" t="e">
        <f t="shared" si="59"/>
        <v>#DIV/0!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3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95</v>
      </c>
      <c r="B107" s="39"/>
      <c r="C107" s="26">
        <f t="shared" si="62"/>
        <v>0</v>
      </c>
      <c r="D107" s="15" t="e">
        <f t="shared" si="59"/>
        <v>#DIV/0!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121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s="12" customFormat="1" ht="30" hidden="1" customHeight="1" x14ac:dyDescent="0.2">
      <c r="A108" s="32" t="s">
        <v>97</v>
      </c>
      <c r="B108" s="27"/>
      <c r="C108" s="27">
        <f>SUM(E108:Y108)</f>
        <v>0</v>
      </c>
      <c r="D108" s="15" t="e">
        <f t="shared" si="59"/>
        <v>#DIV/0!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115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s="12" customFormat="1" ht="31.15" hidden="1" customHeight="1" x14ac:dyDescent="0.2">
      <c r="A109" s="13" t="s">
        <v>184</v>
      </c>
      <c r="B109" s="29" t="e">
        <f>B108/B100</f>
        <v>#DIV/0!</v>
      </c>
      <c r="C109" s="29" t="e">
        <f>C108/C100</f>
        <v>#DIV/0!</v>
      </c>
      <c r="D109" s="29"/>
      <c r="E109" s="29" t="e">
        <f t="shared" ref="E109:Y109" si="63">E108/E100</f>
        <v>#DIV/0!</v>
      </c>
      <c r="F109" s="29" t="e">
        <f t="shared" si="63"/>
        <v>#DIV/0!</v>
      </c>
      <c r="G109" s="29" t="e">
        <f t="shared" si="63"/>
        <v>#DIV/0!</v>
      </c>
      <c r="H109" s="29" t="e">
        <f t="shared" si="63"/>
        <v>#DIV/0!</v>
      </c>
      <c r="I109" s="29" t="e">
        <f t="shared" si="63"/>
        <v>#DIV/0!</v>
      </c>
      <c r="J109" s="29" t="e">
        <f t="shared" si="63"/>
        <v>#DIV/0!</v>
      </c>
      <c r="K109" s="29" t="e">
        <f t="shared" si="63"/>
        <v>#DIV/0!</v>
      </c>
      <c r="L109" s="29" t="e">
        <f t="shared" si="63"/>
        <v>#DIV/0!</v>
      </c>
      <c r="M109" s="29" t="e">
        <f t="shared" si="63"/>
        <v>#DIV/0!</v>
      </c>
      <c r="N109" s="29" t="e">
        <f t="shared" si="63"/>
        <v>#DIV/0!</v>
      </c>
      <c r="O109" s="29" t="e">
        <f t="shared" si="63"/>
        <v>#DIV/0!</v>
      </c>
      <c r="P109" s="118" t="e">
        <f t="shared" si="63"/>
        <v>#DIV/0!</v>
      </c>
      <c r="Q109" s="29" t="e">
        <f t="shared" si="63"/>
        <v>#DIV/0!</v>
      </c>
      <c r="R109" s="29" t="e">
        <f t="shared" si="63"/>
        <v>#DIV/0!</v>
      </c>
      <c r="S109" s="29" t="e">
        <f t="shared" si="63"/>
        <v>#DIV/0!</v>
      </c>
      <c r="T109" s="29" t="e">
        <f t="shared" si="63"/>
        <v>#DIV/0!</v>
      </c>
      <c r="U109" s="29" t="e">
        <f t="shared" si="63"/>
        <v>#DIV/0!</v>
      </c>
      <c r="V109" s="29" t="e">
        <f t="shared" si="63"/>
        <v>#DIV/0!</v>
      </c>
      <c r="W109" s="29" t="e">
        <f t="shared" si="63"/>
        <v>#DIV/0!</v>
      </c>
      <c r="X109" s="29" t="e">
        <f t="shared" si="63"/>
        <v>#DIV/0!</v>
      </c>
      <c r="Y109" s="29" t="e">
        <f t="shared" si="63"/>
        <v>#DIV/0!</v>
      </c>
    </row>
    <row r="110" spans="1:25" s="12" customFormat="1" ht="30" hidden="1" customHeight="1" x14ac:dyDescent="0.2">
      <c r="A110" s="11" t="s">
        <v>92</v>
      </c>
      <c r="B110" s="39"/>
      <c r="C110" s="26">
        <f t="shared" ref="C110:C120" si="64">SUM(E110:Y110)</f>
        <v>0</v>
      </c>
      <c r="D110" s="15" t="e">
        <f t="shared" si="5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3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93</v>
      </c>
      <c r="B111" s="39"/>
      <c r="C111" s="26">
        <f t="shared" si="64"/>
        <v>0</v>
      </c>
      <c r="D111" s="15" t="e">
        <f t="shared" si="59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3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94</v>
      </c>
      <c r="B112" s="39"/>
      <c r="C112" s="26">
        <f t="shared" si="64"/>
        <v>0</v>
      </c>
      <c r="D112" s="15" t="e">
        <f t="shared" si="59"/>
        <v>#DIV/0!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3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95</v>
      </c>
      <c r="B113" s="39"/>
      <c r="C113" s="26">
        <f t="shared" si="64"/>
        <v>0</v>
      </c>
      <c r="D113" s="15" t="e">
        <f t="shared" si="59"/>
        <v>#DIV/0!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121"/>
      <c r="Q113" s="24"/>
      <c r="R113" s="24"/>
      <c r="S113" s="24"/>
      <c r="T113" s="84"/>
      <c r="U113" s="24"/>
      <c r="V113" s="24"/>
      <c r="W113" s="24"/>
      <c r="X113" s="24"/>
      <c r="Y113" s="24"/>
    </row>
    <row r="114" spans="1:25" s="50" customFormat="1" ht="48" hidden="1" customHeight="1" x14ac:dyDescent="0.2">
      <c r="A114" s="13" t="s">
        <v>193</v>
      </c>
      <c r="B114" s="39"/>
      <c r="C114" s="26">
        <v>595200</v>
      </c>
      <c r="D114" s="16" t="e">
        <f t="shared" si="59"/>
        <v>#DIV/0!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115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s="12" customFormat="1" ht="30" hidden="1" customHeight="1" x14ac:dyDescent="0.2">
      <c r="A115" s="32" t="s">
        <v>194</v>
      </c>
      <c r="B115" s="27"/>
      <c r="C115" s="27">
        <f t="shared" si="64"/>
        <v>0</v>
      </c>
      <c r="D115" s="15" t="e">
        <f t="shared" si="59"/>
        <v>#DIV/0!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115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27" hidden="1" customHeight="1" x14ac:dyDescent="0.2">
      <c r="A116" s="13" t="s">
        <v>52</v>
      </c>
      <c r="B116" s="30" t="e">
        <f>B115/B114</f>
        <v>#DIV/0!</v>
      </c>
      <c r="C116" s="30">
        <f>C115/C114</f>
        <v>0</v>
      </c>
      <c r="D116" s="9"/>
      <c r="E116" s="30" t="e">
        <f t="shared" ref="E116:Y116" si="65">E115/E114</f>
        <v>#DIV/0!</v>
      </c>
      <c r="F116" s="30" t="e">
        <f t="shared" si="65"/>
        <v>#DIV/0!</v>
      </c>
      <c r="G116" s="30" t="e">
        <f t="shared" si="65"/>
        <v>#DIV/0!</v>
      </c>
      <c r="H116" s="30" t="e">
        <f t="shared" si="65"/>
        <v>#DIV/0!</v>
      </c>
      <c r="I116" s="30" t="e">
        <f t="shared" si="65"/>
        <v>#DIV/0!</v>
      </c>
      <c r="J116" s="30" t="e">
        <f t="shared" si="65"/>
        <v>#DIV/0!</v>
      </c>
      <c r="K116" s="30" t="e">
        <f t="shared" si="65"/>
        <v>#DIV/0!</v>
      </c>
      <c r="L116" s="30" t="e">
        <f t="shared" si="65"/>
        <v>#DIV/0!</v>
      </c>
      <c r="M116" s="30" t="e">
        <f t="shared" si="65"/>
        <v>#DIV/0!</v>
      </c>
      <c r="N116" s="30" t="e">
        <f t="shared" si="65"/>
        <v>#DIV/0!</v>
      </c>
      <c r="O116" s="30" t="e">
        <f t="shared" si="65"/>
        <v>#DIV/0!</v>
      </c>
      <c r="P116" s="117" t="e">
        <f t="shared" si="65"/>
        <v>#DIV/0!</v>
      </c>
      <c r="Q116" s="30" t="e">
        <f t="shared" si="65"/>
        <v>#DIV/0!</v>
      </c>
      <c r="R116" s="30" t="e">
        <f t="shared" si="65"/>
        <v>#DIV/0!</v>
      </c>
      <c r="S116" s="30" t="e">
        <f t="shared" si="65"/>
        <v>#DIV/0!</v>
      </c>
      <c r="T116" s="30" t="e">
        <f t="shared" si="65"/>
        <v>#DIV/0!</v>
      </c>
      <c r="U116" s="30" t="e">
        <f t="shared" si="65"/>
        <v>#DIV/0!</v>
      </c>
      <c r="V116" s="30" t="e">
        <f t="shared" si="65"/>
        <v>#DIV/0!</v>
      </c>
      <c r="W116" s="30" t="e">
        <f t="shared" si="65"/>
        <v>#DIV/0!</v>
      </c>
      <c r="X116" s="30" t="e">
        <f t="shared" si="65"/>
        <v>#DIV/0!</v>
      </c>
      <c r="Y116" s="30" t="e">
        <f t="shared" si="65"/>
        <v>#DIV/0!</v>
      </c>
    </row>
    <row r="117" spans="1:25" s="12" customFormat="1" ht="30" hidden="1" customHeight="1" x14ac:dyDescent="0.2">
      <c r="A117" s="11" t="s">
        <v>92</v>
      </c>
      <c r="B117" s="26"/>
      <c r="C117" s="26">
        <f t="shared" si="64"/>
        <v>0</v>
      </c>
      <c r="D117" s="15" t="e">
        <f t="shared" si="5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3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0" hidden="1" customHeight="1" x14ac:dyDescent="0.2">
      <c r="A118" s="11" t="s">
        <v>93</v>
      </c>
      <c r="B118" s="26"/>
      <c r="C118" s="26">
        <f t="shared" si="64"/>
        <v>0</v>
      </c>
      <c r="D118" s="15" t="e">
        <f t="shared" si="59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3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1.15" hidden="1" customHeight="1" x14ac:dyDescent="0.2">
      <c r="A119" s="11" t="s">
        <v>94</v>
      </c>
      <c r="B119" s="26"/>
      <c r="C119" s="26">
        <f t="shared" si="64"/>
        <v>0</v>
      </c>
      <c r="D119" s="15" t="e">
        <f t="shared" si="59"/>
        <v>#DIV/0!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3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95</v>
      </c>
      <c r="B120" s="39"/>
      <c r="C120" s="26">
        <f t="shared" si="64"/>
        <v>0</v>
      </c>
      <c r="D120" s="15" t="e">
        <f t="shared" si="59"/>
        <v>#DIV/0!</v>
      </c>
      <c r="E120" s="24"/>
      <c r="F120" s="24"/>
      <c r="G120" s="51"/>
      <c r="H120" s="51"/>
      <c r="I120" s="24"/>
      <c r="J120" s="24"/>
      <c r="K120" s="24"/>
      <c r="L120" s="24"/>
      <c r="M120" s="24"/>
      <c r="N120" s="24"/>
      <c r="O120" s="24"/>
      <c r="P120" s="121"/>
      <c r="Q120" s="24"/>
      <c r="R120" s="24"/>
      <c r="S120" s="24"/>
      <c r="T120" s="84"/>
      <c r="U120" s="24"/>
      <c r="V120" s="24"/>
      <c r="W120" s="24"/>
      <c r="X120" s="24"/>
      <c r="Y120" s="24"/>
    </row>
    <row r="121" spans="1:25" s="12" customFormat="1" ht="31.15" hidden="1" customHeight="1" x14ac:dyDescent="0.2">
      <c r="A121" s="32" t="s">
        <v>98</v>
      </c>
      <c r="B121" s="53" t="e">
        <f>B115/B108*10</f>
        <v>#DIV/0!</v>
      </c>
      <c r="C121" s="53" t="e">
        <f>C115/C108*10</f>
        <v>#DIV/0!</v>
      </c>
      <c r="D121" s="15" t="e">
        <f t="shared" si="59"/>
        <v>#DIV/0!</v>
      </c>
      <c r="E121" s="54" t="e">
        <f t="shared" ref="E121:Y121" si="66">E115/E108*10</f>
        <v>#DIV/0!</v>
      </c>
      <c r="F121" s="54" t="e">
        <f t="shared" si="66"/>
        <v>#DIV/0!</v>
      </c>
      <c r="G121" s="54" t="e">
        <f t="shared" si="66"/>
        <v>#DIV/0!</v>
      </c>
      <c r="H121" s="54" t="e">
        <f t="shared" si="66"/>
        <v>#DIV/0!</v>
      </c>
      <c r="I121" s="54" t="e">
        <f t="shared" si="66"/>
        <v>#DIV/0!</v>
      </c>
      <c r="J121" s="54" t="e">
        <f t="shared" si="66"/>
        <v>#DIV/0!</v>
      </c>
      <c r="K121" s="54" t="e">
        <f t="shared" si="66"/>
        <v>#DIV/0!</v>
      </c>
      <c r="L121" s="54" t="e">
        <f t="shared" si="66"/>
        <v>#DIV/0!</v>
      </c>
      <c r="M121" s="54" t="e">
        <f t="shared" si="66"/>
        <v>#DIV/0!</v>
      </c>
      <c r="N121" s="54" t="e">
        <f t="shared" si="66"/>
        <v>#DIV/0!</v>
      </c>
      <c r="O121" s="54" t="e">
        <f t="shared" si="66"/>
        <v>#DIV/0!</v>
      </c>
      <c r="P121" s="130" t="e">
        <f t="shared" si="66"/>
        <v>#DIV/0!</v>
      </c>
      <c r="Q121" s="54" t="e">
        <f t="shared" si="66"/>
        <v>#DIV/0!</v>
      </c>
      <c r="R121" s="54" t="e">
        <f t="shared" si="66"/>
        <v>#DIV/0!</v>
      </c>
      <c r="S121" s="54" t="e">
        <f t="shared" si="66"/>
        <v>#DIV/0!</v>
      </c>
      <c r="T121" s="54" t="e">
        <f t="shared" si="66"/>
        <v>#DIV/0!</v>
      </c>
      <c r="U121" s="54" t="e">
        <f t="shared" si="66"/>
        <v>#DIV/0!</v>
      </c>
      <c r="V121" s="54" t="e">
        <f t="shared" si="66"/>
        <v>#DIV/0!</v>
      </c>
      <c r="W121" s="54" t="e">
        <f t="shared" si="66"/>
        <v>#DIV/0!</v>
      </c>
      <c r="X121" s="54" t="e">
        <f t="shared" si="66"/>
        <v>#DIV/0!</v>
      </c>
      <c r="Y121" s="54" t="e">
        <f t="shared" si="66"/>
        <v>#DIV/0!</v>
      </c>
    </row>
    <row r="122" spans="1:25" s="12" customFormat="1" ht="30" hidden="1" customHeight="1" x14ac:dyDescent="0.2">
      <c r="A122" s="11" t="s">
        <v>92</v>
      </c>
      <c r="B122" s="54" t="e">
        <f t="shared" ref="B122:E125" si="67">B117/B110*10</f>
        <v>#DIV/0!</v>
      </c>
      <c r="C122" s="54" t="e">
        <f t="shared" si="67"/>
        <v>#DIV/0!</v>
      </c>
      <c r="D122" s="15" t="e">
        <f t="shared" si="59"/>
        <v>#DIV/0!</v>
      </c>
      <c r="E122" s="54" t="e">
        <f t="shared" ref="E122:Y122" si="68">E117/E110*10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54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30" t="e">
        <f t="shared" si="68"/>
        <v>#DIV/0!</v>
      </c>
      <c r="Q122" s="54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93</v>
      </c>
      <c r="B123" s="54" t="e">
        <f t="shared" si="67"/>
        <v>#DIV/0!</v>
      </c>
      <c r="C123" s="54" t="e">
        <f t="shared" si="67"/>
        <v>#DIV/0!</v>
      </c>
      <c r="D123" s="15" t="e">
        <f t="shared" si="59"/>
        <v>#DIV/0!</v>
      </c>
      <c r="E123" s="54"/>
      <c r="F123" s="54" t="e">
        <f t="shared" ref="F123:M124" si="69">F118/F111*10</f>
        <v>#DIV/0!</v>
      </c>
      <c r="G123" s="54" t="e">
        <f t="shared" si="69"/>
        <v>#DIV/0!</v>
      </c>
      <c r="H123" s="54" t="e">
        <f t="shared" si="69"/>
        <v>#DIV/0!</v>
      </c>
      <c r="I123" s="54" t="e">
        <f t="shared" si="69"/>
        <v>#DIV/0!</v>
      </c>
      <c r="J123" s="54" t="e">
        <f t="shared" si="69"/>
        <v>#DIV/0!</v>
      </c>
      <c r="K123" s="54" t="e">
        <f t="shared" si="69"/>
        <v>#DIV/0!</v>
      </c>
      <c r="L123" s="54" t="e">
        <f t="shared" si="69"/>
        <v>#DIV/0!</v>
      </c>
      <c r="M123" s="54" t="e">
        <f t="shared" si="69"/>
        <v>#DIV/0!</v>
      </c>
      <c r="N123" s="54"/>
      <c r="O123" s="54" t="e">
        <f>O118/O111*10</f>
        <v>#DIV/0!</v>
      </c>
      <c r="P123" s="130" t="e">
        <f>P118/P111*10</f>
        <v>#DIV/0!</v>
      </c>
      <c r="Q123" s="54"/>
      <c r="R123" s="54" t="e">
        <f t="shared" ref="R123:U124" si="70">R118/R111*10</f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/>
      <c r="W123" s="54"/>
      <c r="X123" s="54" t="e">
        <f>X118/X111*10</f>
        <v>#DIV/0!</v>
      </c>
      <c r="Y123" s="54" t="e">
        <f>Y118/Y111*10</f>
        <v>#DIV/0!</v>
      </c>
    </row>
    <row r="124" spans="1:25" s="12" customFormat="1" ht="30" hidden="1" customHeight="1" x14ac:dyDescent="0.2">
      <c r="A124" s="11" t="s">
        <v>94</v>
      </c>
      <c r="B124" s="54" t="e">
        <f t="shared" si="67"/>
        <v>#DIV/0!</v>
      </c>
      <c r="C124" s="54" t="e">
        <f t="shared" si="67"/>
        <v>#DIV/0!</v>
      </c>
      <c r="D124" s="15" t="e">
        <f t="shared" si="59"/>
        <v>#DIV/0!</v>
      </c>
      <c r="E124" s="54" t="e">
        <f>E119/E112*10</f>
        <v>#DIV/0!</v>
      </c>
      <c r="F124" s="54" t="e">
        <f t="shared" si="69"/>
        <v>#DIV/0!</v>
      </c>
      <c r="G124" s="54" t="e">
        <f t="shared" si="69"/>
        <v>#DIV/0!</v>
      </c>
      <c r="H124" s="54" t="e">
        <f t="shared" si="69"/>
        <v>#DIV/0!</v>
      </c>
      <c r="I124" s="54" t="e">
        <f t="shared" si="69"/>
        <v>#DIV/0!</v>
      </c>
      <c r="J124" s="54" t="e">
        <f t="shared" si="69"/>
        <v>#DIV/0!</v>
      </c>
      <c r="K124" s="54" t="e">
        <f t="shared" si="69"/>
        <v>#DIV/0!</v>
      </c>
      <c r="L124" s="54" t="e">
        <f t="shared" si="69"/>
        <v>#DIV/0!</v>
      </c>
      <c r="M124" s="54" t="e">
        <f t="shared" si="69"/>
        <v>#DIV/0!</v>
      </c>
      <c r="N124" s="54" t="e">
        <f>N119/N112*10</f>
        <v>#DIV/0!</v>
      </c>
      <c r="O124" s="54" t="e">
        <f>O119/O112*10</f>
        <v>#DIV/0!</v>
      </c>
      <c r="P124" s="130" t="e">
        <f>P119/P112*10</f>
        <v>#DIV/0!</v>
      </c>
      <c r="Q124" s="54" t="e">
        <f>Q119/Q112*10</f>
        <v>#DIV/0!</v>
      </c>
      <c r="R124" s="54" t="e">
        <f t="shared" si="70"/>
        <v>#DIV/0!</v>
      </c>
      <c r="S124" s="54" t="e">
        <f t="shared" si="70"/>
        <v>#DIV/0!</v>
      </c>
      <c r="T124" s="54" t="e">
        <f t="shared" si="70"/>
        <v>#DIV/0!</v>
      </c>
      <c r="U124" s="54" t="e">
        <f t="shared" si="70"/>
        <v>#DIV/0!</v>
      </c>
      <c r="V124" s="54" t="e">
        <f>V119/V112*10</f>
        <v>#DIV/0!</v>
      </c>
      <c r="W124" s="54" t="e">
        <f>W119/W112*10</f>
        <v>#DIV/0!</v>
      </c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95</v>
      </c>
      <c r="B125" s="54" t="e">
        <f t="shared" si="67"/>
        <v>#DIV/0!</v>
      </c>
      <c r="C125" s="54" t="e">
        <f t="shared" si="67"/>
        <v>#DIV/0!</v>
      </c>
      <c r="D125" s="15" t="e">
        <f t="shared" si="59"/>
        <v>#DIV/0!</v>
      </c>
      <c r="E125" s="54" t="e">
        <f t="shared" si="67"/>
        <v>#DIV/0!</v>
      </c>
      <c r="F125" s="54"/>
      <c r="G125" s="54">
        <v>10</v>
      </c>
      <c r="H125" s="54"/>
      <c r="I125" s="54" t="e">
        <f>I120/I113*10</f>
        <v>#DIV/0!</v>
      </c>
      <c r="J125" s="54"/>
      <c r="K125" s="54"/>
      <c r="L125" s="54"/>
      <c r="M125" s="54"/>
      <c r="N125" s="54"/>
      <c r="O125" s="54"/>
      <c r="P125" s="130"/>
      <c r="Q125" s="54" t="e">
        <f>Q120/Q113*10</f>
        <v>#DIV/0!</v>
      </c>
      <c r="R125" s="54" t="e">
        <f>R120/R113*10</f>
        <v>#DIV/0!</v>
      </c>
      <c r="S125" s="54"/>
      <c r="T125" s="54"/>
      <c r="U125" s="54" t="e">
        <f>U120/U113*10</f>
        <v>#DIV/0!</v>
      </c>
      <c r="V125" s="54"/>
      <c r="W125" s="54" t="e">
        <f>W120/W113*10</f>
        <v>#DIV/0!</v>
      </c>
      <c r="X125" s="54"/>
      <c r="Y125" s="54"/>
    </row>
    <row r="126" spans="1:25" s="12" customFormat="1" ht="30" hidden="1" customHeight="1" outlineLevel="1" x14ac:dyDescent="0.2">
      <c r="A126" s="55" t="s">
        <v>158</v>
      </c>
      <c r="B126" s="23"/>
      <c r="C126" s="26">
        <f>SUM(E126:Y126)</f>
        <v>0</v>
      </c>
      <c r="D126" s="15"/>
      <c r="E126" s="38"/>
      <c r="F126" s="37"/>
      <c r="G126" s="58"/>
      <c r="H126" s="37"/>
      <c r="I126" s="37"/>
      <c r="J126" s="37"/>
      <c r="K126" s="37"/>
      <c r="L126" s="54"/>
      <c r="M126" s="37"/>
      <c r="N126" s="37"/>
      <c r="O126" s="37"/>
      <c r="P126" s="119"/>
      <c r="Q126" s="37"/>
      <c r="R126" s="37"/>
      <c r="S126" s="54"/>
      <c r="T126" s="26"/>
      <c r="U126" s="98"/>
      <c r="V126" s="98"/>
      <c r="W126" s="98"/>
      <c r="X126" s="26"/>
      <c r="Y126" s="37"/>
    </row>
    <row r="127" spans="1:25" s="12" customFormat="1" ht="30" hidden="1" customHeight="1" x14ac:dyDescent="0.2">
      <c r="A127" s="32" t="s">
        <v>159</v>
      </c>
      <c r="B127" s="23"/>
      <c r="C127" s="26">
        <f>SUM(E127:Y127)</f>
        <v>0</v>
      </c>
      <c r="D127" s="15"/>
      <c r="E127" s="38"/>
      <c r="F127" s="37"/>
      <c r="G127" s="37"/>
      <c r="H127" s="37"/>
      <c r="I127" s="37"/>
      <c r="J127" s="37"/>
      <c r="K127" s="37"/>
      <c r="L127" s="54"/>
      <c r="M127" s="37"/>
      <c r="N127" s="37"/>
      <c r="O127" s="37"/>
      <c r="P127" s="119"/>
      <c r="Q127" s="3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98</v>
      </c>
      <c r="B128" s="60"/>
      <c r="C128" s="60" t="e">
        <f>C127/C126*10</f>
        <v>#DIV/0!</v>
      </c>
      <c r="D128" s="58"/>
      <c r="E128" s="58"/>
      <c r="F128" s="58"/>
      <c r="G128" s="58"/>
      <c r="H128" s="58" t="e">
        <f>H127/H126*10</f>
        <v>#DIV/0!</v>
      </c>
      <c r="I128" s="58"/>
      <c r="J128" s="58"/>
      <c r="K128" s="58"/>
      <c r="L128" s="58"/>
      <c r="M128" s="58" t="e">
        <f>M127/M126*10</f>
        <v>#DIV/0!</v>
      </c>
      <c r="N128" s="58"/>
      <c r="O128" s="58"/>
      <c r="P128" s="131" t="e">
        <f>P127/P126*10</f>
        <v>#DIV/0!</v>
      </c>
      <c r="Q128" s="58"/>
      <c r="R128" s="54" t="e">
        <f>R127/R126*10</f>
        <v>#DIV/0!</v>
      </c>
      <c r="S128" s="54"/>
      <c r="T128" s="54" t="e">
        <f>T127/T126*10</f>
        <v>#DIV/0!</v>
      </c>
      <c r="U128" s="58"/>
      <c r="V128" s="58"/>
      <c r="W128" s="58"/>
      <c r="X128" s="54" t="e">
        <f>X127/X126*10</f>
        <v>#DIV/0!</v>
      </c>
      <c r="Y128" s="38"/>
    </row>
    <row r="129" spans="1:26" s="12" customFormat="1" ht="30" hidden="1" customHeight="1" x14ac:dyDescent="0.2">
      <c r="A129" s="55" t="s">
        <v>99</v>
      </c>
      <c r="B129" s="56"/>
      <c r="C129" s="56">
        <f>SUM(E129:Y129)</f>
        <v>0</v>
      </c>
      <c r="D129" s="15" t="e">
        <f t="shared" si="59"/>
        <v>#DIV/0!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132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6" s="12" customFormat="1" ht="30" hidden="1" customHeight="1" x14ac:dyDescent="0.2">
      <c r="A130" s="32" t="s">
        <v>100</v>
      </c>
      <c r="B130" s="27"/>
      <c r="C130" s="27">
        <f>SUM(E130:Y130)</f>
        <v>0</v>
      </c>
      <c r="D130" s="15" t="e">
        <f t="shared" si="59"/>
        <v>#DIV/0!</v>
      </c>
      <c r="E130" s="24"/>
      <c r="F130" s="24"/>
      <c r="G130" s="24"/>
      <c r="H130" s="24"/>
      <c r="I130" s="24"/>
      <c r="J130" s="24"/>
      <c r="K130" s="26"/>
      <c r="L130" s="26"/>
      <c r="M130" s="26"/>
      <c r="N130" s="24"/>
      <c r="O130" s="24"/>
      <c r="P130" s="121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6" s="12" customFormat="1" ht="30" hidden="1" customHeight="1" x14ac:dyDescent="0.2">
      <c r="A131" s="32" t="s">
        <v>101</v>
      </c>
      <c r="B131" s="54"/>
      <c r="C131" s="54" t="e">
        <f>C129/C130</f>
        <v>#DIV/0!</v>
      </c>
      <c r="D131" s="15" t="e">
        <f t="shared" si="59"/>
        <v>#DIV/0!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130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1:26" s="12" customFormat="1" ht="30" hidden="1" customHeight="1" x14ac:dyDescent="0.2">
      <c r="A132" s="11" t="s">
        <v>102</v>
      </c>
      <c r="B132" s="27"/>
      <c r="C132" s="27"/>
      <c r="D132" s="15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133"/>
      <c r="Q132" s="93"/>
      <c r="R132" s="93"/>
      <c r="S132" s="93"/>
      <c r="T132" s="93"/>
      <c r="U132" s="93"/>
      <c r="V132" s="93"/>
      <c r="W132" s="93"/>
      <c r="X132" s="93"/>
      <c r="Y132" s="93"/>
    </row>
    <row r="133" spans="1:26" s="12" customFormat="1" ht="27" hidden="1" customHeight="1" x14ac:dyDescent="0.2">
      <c r="A133" s="13" t="s">
        <v>103</v>
      </c>
      <c r="B133" s="23"/>
      <c r="C133" s="27">
        <f>SUM(E133:Y133)</f>
        <v>0</v>
      </c>
      <c r="D133" s="15"/>
      <c r="E133" s="51"/>
      <c r="F133" s="51"/>
      <c r="G133" s="51"/>
      <c r="H133" s="51"/>
      <c r="I133" s="51"/>
      <c r="J133" s="51"/>
      <c r="K133" s="51"/>
      <c r="L133" s="26"/>
      <c r="M133" s="51"/>
      <c r="N133" s="51"/>
      <c r="O133" s="51"/>
      <c r="P133" s="132"/>
      <c r="Q133" s="51"/>
      <c r="R133" s="51"/>
      <c r="S133" s="51"/>
      <c r="T133" s="54"/>
      <c r="U133" s="51"/>
      <c r="V133" s="51"/>
      <c r="W133" s="51"/>
      <c r="X133" s="51"/>
      <c r="Y133" s="51"/>
    </row>
    <row r="134" spans="1:26" s="12" customFormat="1" ht="31.9" hidden="1" customHeight="1" outlineLevel="1" x14ac:dyDescent="0.2">
      <c r="A134" s="13" t="s">
        <v>104</v>
      </c>
      <c r="B134" s="27"/>
      <c r="C134" s="27"/>
      <c r="D134" s="15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132"/>
      <c r="Q134" s="51"/>
      <c r="R134" s="51"/>
      <c r="S134" s="51"/>
      <c r="T134" s="51"/>
      <c r="U134" s="51"/>
      <c r="V134" s="51"/>
      <c r="W134" s="51"/>
      <c r="X134" s="51"/>
      <c r="Y134" s="51"/>
      <c r="Z134" s="74"/>
    </row>
    <row r="135" spans="1:26" s="12" customFormat="1" ht="30" hidden="1" customHeight="1" outlineLevel="1" x14ac:dyDescent="0.2">
      <c r="A135" s="55" t="s">
        <v>105</v>
      </c>
      <c r="B135" s="23"/>
      <c r="C135" s="27">
        <f>SUM(E135:Y135)</f>
        <v>0</v>
      </c>
      <c r="D135" s="15" t="e">
        <f t="shared" ref="D135:D175" si="71">C135/B135</f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115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19.149999999999999" hidden="1" customHeight="1" x14ac:dyDescent="0.2">
      <c r="A136" s="13" t="s">
        <v>188</v>
      </c>
      <c r="B136" s="33" t="e">
        <f>B135/B134</f>
        <v>#DIV/0!</v>
      </c>
      <c r="C136" s="33" t="e">
        <f>C135/C134</f>
        <v>#DIV/0!</v>
      </c>
      <c r="D136" s="15"/>
      <c r="E136" s="35" t="e">
        <f t="shared" ref="E136:Y136" si="72">E135/E134</f>
        <v>#DIV/0!</v>
      </c>
      <c r="F136" s="35" t="e">
        <f t="shared" si="72"/>
        <v>#DIV/0!</v>
      </c>
      <c r="G136" s="35" t="e">
        <f t="shared" si="72"/>
        <v>#DIV/0!</v>
      </c>
      <c r="H136" s="35" t="e">
        <f t="shared" si="72"/>
        <v>#DIV/0!</v>
      </c>
      <c r="I136" s="35" t="e">
        <f t="shared" si="72"/>
        <v>#DIV/0!</v>
      </c>
      <c r="J136" s="35" t="e">
        <f t="shared" si="72"/>
        <v>#DIV/0!</v>
      </c>
      <c r="K136" s="35" t="e">
        <f t="shared" si="72"/>
        <v>#DIV/0!</v>
      </c>
      <c r="L136" s="35" t="e">
        <f t="shared" si="72"/>
        <v>#DIV/0!</v>
      </c>
      <c r="M136" s="35" t="e">
        <f t="shared" si="72"/>
        <v>#DIV/0!</v>
      </c>
      <c r="N136" s="35" t="e">
        <f t="shared" si="72"/>
        <v>#DIV/0!</v>
      </c>
      <c r="O136" s="35" t="e">
        <f t="shared" si="72"/>
        <v>#DIV/0!</v>
      </c>
      <c r="P136" s="122" t="e">
        <f t="shared" si="72"/>
        <v>#DIV/0!</v>
      </c>
      <c r="Q136" s="35" t="e">
        <f t="shared" si="72"/>
        <v>#DIV/0!</v>
      </c>
      <c r="R136" s="35" t="e">
        <f t="shared" si="72"/>
        <v>#DIV/0!</v>
      </c>
      <c r="S136" s="35" t="e">
        <f t="shared" si="72"/>
        <v>#DIV/0!</v>
      </c>
      <c r="T136" s="35" t="e">
        <f t="shared" si="72"/>
        <v>#DIV/0!</v>
      </c>
      <c r="U136" s="35" t="e">
        <f t="shared" si="72"/>
        <v>#DIV/0!</v>
      </c>
      <c r="V136" s="35" t="e">
        <f t="shared" si="72"/>
        <v>#DIV/0!</v>
      </c>
      <c r="W136" s="35" t="e">
        <f t="shared" si="72"/>
        <v>#DIV/0!</v>
      </c>
      <c r="X136" s="35" t="e">
        <f t="shared" si="72"/>
        <v>#DIV/0!</v>
      </c>
      <c r="Y136" s="35" t="e">
        <f t="shared" si="72"/>
        <v>#DIV/0!</v>
      </c>
    </row>
    <row r="137" spans="1:26" s="96" customFormat="1" ht="21" hidden="1" customHeight="1" x14ac:dyDescent="0.2">
      <c r="A137" s="94" t="s">
        <v>96</v>
      </c>
      <c r="B137" s="95">
        <f>B134-B135</f>
        <v>0</v>
      </c>
      <c r="C137" s="95">
        <f>C134-C135</f>
        <v>0</v>
      </c>
      <c r="D137" s="95"/>
      <c r="E137" s="95">
        <f t="shared" ref="E137:Y137" si="73">E134-E135</f>
        <v>0</v>
      </c>
      <c r="F137" s="95">
        <f t="shared" si="73"/>
        <v>0</v>
      </c>
      <c r="G137" s="95">
        <f t="shared" si="73"/>
        <v>0</v>
      </c>
      <c r="H137" s="95">
        <f t="shared" si="73"/>
        <v>0</v>
      </c>
      <c r="I137" s="95">
        <f t="shared" si="73"/>
        <v>0</v>
      </c>
      <c r="J137" s="95">
        <f t="shared" si="73"/>
        <v>0</v>
      </c>
      <c r="K137" s="95">
        <f t="shared" si="73"/>
        <v>0</v>
      </c>
      <c r="L137" s="95">
        <f t="shared" si="73"/>
        <v>0</v>
      </c>
      <c r="M137" s="95">
        <f t="shared" si="73"/>
        <v>0</v>
      </c>
      <c r="N137" s="95">
        <f t="shared" si="73"/>
        <v>0</v>
      </c>
      <c r="O137" s="95">
        <f t="shared" si="73"/>
        <v>0</v>
      </c>
      <c r="P137" s="134">
        <f t="shared" si="73"/>
        <v>0</v>
      </c>
      <c r="Q137" s="95">
        <f t="shared" si="73"/>
        <v>0</v>
      </c>
      <c r="R137" s="95">
        <f t="shared" si="73"/>
        <v>0</v>
      </c>
      <c r="S137" s="95">
        <f t="shared" si="73"/>
        <v>0</v>
      </c>
      <c r="T137" s="95">
        <f t="shared" si="73"/>
        <v>0</v>
      </c>
      <c r="U137" s="95">
        <f t="shared" si="73"/>
        <v>0</v>
      </c>
      <c r="V137" s="95">
        <f t="shared" si="73"/>
        <v>0</v>
      </c>
      <c r="W137" s="95">
        <f t="shared" si="73"/>
        <v>0</v>
      </c>
      <c r="X137" s="95">
        <f t="shared" si="73"/>
        <v>0</v>
      </c>
      <c r="Y137" s="95">
        <f t="shared" si="73"/>
        <v>0</v>
      </c>
    </row>
    <row r="138" spans="1:26" s="12" customFormat="1" ht="22.9" hidden="1" customHeight="1" x14ac:dyDescent="0.2">
      <c r="A138" s="13" t="s">
        <v>191</v>
      </c>
      <c r="B138" s="39"/>
      <c r="C138" s="26"/>
      <c r="D138" s="16" t="e">
        <f t="shared" si="71"/>
        <v>#DIV/0!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115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6" s="12" customFormat="1" ht="30" hidden="1" customHeight="1" x14ac:dyDescent="0.2">
      <c r="A139" s="32" t="s">
        <v>106</v>
      </c>
      <c r="B139" s="23"/>
      <c r="C139" s="27">
        <f>SUM(E139:Y139)</f>
        <v>0</v>
      </c>
      <c r="D139" s="15" t="e">
        <f t="shared" si="71"/>
        <v>#DIV/0!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115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1.15" hidden="1" customHeight="1" x14ac:dyDescent="0.2">
      <c r="A140" s="13" t="s">
        <v>52</v>
      </c>
      <c r="B140" s="15" t="e">
        <f>B139/B138</f>
        <v>#DIV/0!</v>
      </c>
      <c r="C140" s="9" t="e">
        <f>C139/C138</f>
        <v>#DIV/0!</v>
      </c>
      <c r="D140" s="15"/>
      <c r="E140" s="29" t="e">
        <f t="shared" ref="E140:Y140" si="74">E139/E138</f>
        <v>#DIV/0!</v>
      </c>
      <c r="F140" s="29" t="e">
        <f t="shared" si="74"/>
        <v>#DIV/0!</v>
      </c>
      <c r="G140" s="29" t="e">
        <f t="shared" si="74"/>
        <v>#DIV/0!</v>
      </c>
      <c r="H140" s="29" t="e">
        <f t="shared" si="74"/>
        <v>#DIV/0!</v>
      </c>
      <c r="I140" s="29" t="e">
        <f t="shared" si="74"/>
        <v>#DIV/0!</v>
      </c>
      <c r="J140" s="29" t="e">
        <f t="shared" si="74"/>
        <v>#DIV/0!</v>
      </c>
      <c r="K140" s="29" t="e">
        <f t="shared" si="74"/>
        <v>#DIV/0!</v>
      </c>
      <c r="L140" s="29" t="e">
        <f t="shared" si="74"/>
        <v>#DIV/0!</v>
      </c>
      <c r="M140" s="29" t="e">
        <f t="shared" si="74"/>
        <v>#DIV/0!</v>
      </c>
      <c r="N140" s="29" t="e">
        <f t="shared" si="74"/>
        <v>#DIV/0!</v>
      </c>
      <c r="O140" s="29" t="e">
        <f t="shared" si="74"/>
        <v>#DIV/0!</v>
      </c>
      <c r="P140" s="118" t="e">
        <f t="shared" si="74"/>
        <v>#DIV/0!</v>
      </c>
      <c r="Q140" s="29" t="e">
        <f t="shared" si="74"/>
        <v>#DIV/0!</v>
      </c>
      <c r="R140" s="29" t="e">
        <f t="shared" si="74"/>
        <v>#DIV/0!</v>
      </c>
      <c r="S140" s="29" t="e">
        <f t="shared" si="74"/>
        <v>#DIV/0!</v>
      </c>
      <c r="T140" s="29" t="e">
        <f t="shared" si="74"/>
        <v>#DIV/0!</v>
      </c>
      <c r="U140" s="29" t="e">
        <f t="shared" si="74"/>
        <v>#DIV/0!</v>
      </c>
      <c r="V140" s="29" t="e">
        <f t="shared" si="74"/>
        <v>#DIV/0!</v>
      </c>
      <c r="W140" s="29" t="e">
        <f t="shared" si="74"/>
        <v>#DIV/0!</v>
      </c>
      <c r="X140" s="29" t="e">
        <f t="shared" si="74"/>
        <v>#DIV/0!</v>
      </c>
      <c r="Y140" s="29" t="e">
        <f t="shared" si="74"/>
        <v>#DIV/0!</v>
      </c>
    </row>
    <row r="141" spans="1:26" s="12" customFormat="1" ht="30" hidden="1" customHeight="1" x14ac:dyDescent="0.2">
      <c r="A141" s="32" t="s">
        <v>98</v>
      </c>
      <c r="B141" s="60" t="e">
        <f>B139/B135*10</f>
        <v>#DIV/0!</v>
      </c>
      <c r="C141" s="60" t="e">
        <f>C139/C135*10</f>
        <v>#DIV/0!</v>
      </c>
      <c r="D141" s="15" t="e">
        <f t="shared" si="71"/>
        <v>#DIV/0!</v>
      </c>
      <c r="E141" s="58" t="e">
        <f t="shared" ref="E141:P141" si="75">E139/E135*10</f>
        <v>#DIV/0!</v>
      </c>
      <c r="F141" s="58" t="e">
        <f t="shared" si="75"/>
        <v>#DIV/0!</v>
      </c>
      <c r="G141" s="58" t="e">
        <f t="shared" si="75"/>
        <v>#DIV/0!</v>
      </c>
      <c r="H141" s="58" t="e">
        <f t="shared" si="75"/>
        <v>#DIV/0!</v>
      </c>
      <c r="I141" s="58" t="e">
        <f t="shared" si="75"/>
        <v>#DIV/0!</v>
      </c>
      <c r="J141" s="58" t="e">
        <f t="shared" si="75"/>
        <v>#DIV/0!</v>
      </c>
      <c r="K141" s="58" t="e">
        <f t="shared" si="75"/>
        <v>#DIV/0!</v>
      </c>
      <c r="L141" s="58" t="e">
        <f t="shared" si="75"/>
        <v>#DIV/0!</v>
      </c>
      <c r="M141" s="58" t="e">
        <f t="shared" si="75"/>
        <v>#DIV/0!</v>
      </c>
      <c r="N141" s="58" t="e">
        <f t="shared" si="75"/>
        <v>#DIV/0!</v>
      </c>
      <c r="O141" s="58" t="e">
        <f t="shared" si="75"/>
        <v>#DIV/0!</v>
      </c>
      <c r="P141" s="131" t="e">
        <f t="shared" si="75"/>
        <v>#DIV/0!</v>
      </c>
      <c r="Q141" s="58" t="e">
        <f t="shared" ref="Q141:V141" si="76">Q139/Q135*10</f>
        <v>#DIV/0!</v>
      </c>
      <c r="R141" s="58" t="e">
        <f t="shared" si="76"/>
        <v>#DIV/0!</v>
      </c>
      <c r="S141" s="58" t="e">
        <f t="shared" si="76"/>
        <v>#DIV/0!</v>
      </c>
      <c r="T141" s="58" t="e">
        <f t="shared" si="76"/>
        <v>#DIV/0!</v>
      </c>
      <c r="U141" s="58" t="e">
        <f t="shared" si="76"/>
        <v>#DIV/0!</v>
      </c>
      <c r="V141" s="58" t="e">
        <f t="shared" si="76"/>
        <v>#DIV/0!</v>
      </c>
      <c r="W141" s="58" t="e">
        <f>W139/W135*10</f>
        <v>#DIV/0!</v>
      </c>
      <c r="X141" s="58" t="e">
        <f>X139/X135*10</f>
        <v>#DIV/0!</v>
      </c>
      <c r="Y141" s="58" t="e">
        <f>Y139/Y135*10</f>
        <v>#DIV/0!</v>
      </c>
    </row>
    <row r="142" spans="1:26" s="12" customFormat="1" ht="30" hidden="1" customHeight="1" outlineLevel="1" x14ac:dyDescent="0.2">
      <c r="A142" s="11" t="s">
        <v>107</v>
      </c>
      <c r="B142" s="8"/>
      <c r="C142" s="27">
        <f>E142+F142+G142+H142+I142+J142+K142+L142+M142+N142+O142+P142+Q142+R142+S142+T142+U142+V142+W142+X142+Y142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132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x14ac:dyDescent="0.2">
      <c r="A143" s="11" t="s">
        <v>108</v>
      </c>
      <c r="B143" s="57"/>
      <c r="C143" s="27">
        <f>SUM(E143:Y143)</f>
        <v>0</v>
      </c>
      <c r="D143" s="15"/>
      <c r="E143" s="58"/>
      <c r="F143" s="58"/>
      <c r="G143" s="59"/>
      <c r="H143" s="58"/>
      <c r="I143" s="58"/>
      <c r="J143" s="58"/>
      <c r="K143" s="58"/>
      <c r="L143" s="26"/>
      <c r="M143" s="58"/>
      <c r="N143" s="58"/>
      <c r="O143" s="58"/>
      <c r="P143" s="131"/>
      <c r="Q143" s="58"/>
      <c r="R143" s="58"/>
      <c r="S143" s="58"/>
      <c r="T143" s="54"/>
      <c r="U143" s="58"/>
      <c r="V143" s="58"/>
      <c r="W143" s="58"/>
      <c r="X143" s="57"/>
      <c r="Y143" s="58"/>
    </row>
    <row r="144" spans="1:26" s="12" customFormat="1" ht="30" hidden="1" customHeight="1" outlineLevel="1" x14ac:dyDescent="0.2">
      <c r="A144" s="11" t="s">
        <v>109</v>
      </c>
      <c r="B144" s="56"/>
      <c r="C144" s="56">
        <f>C142-C143</f>
        <v>0</v>
      </c>
      <c r="D144" s="15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132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1:25" s="12" customFormat="1" ht="30" hidden="1" customHeight="1" outlineLevel="1" x14ac:dyDescent="0.2">
      <c r="A145" s="55" t="s">
        <v>179</v>
      </c>
      <c r="B145" s="23"/>
      <c r="C145" s="27">
        <f>SUM(E145:Y145)</f>
        <v>0</v>
      </c>
      <c r="D145" s="15" t="e">
        <f t="shared" si="71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115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27" hidden="1" customHeight="1" x14ac:dyDescent="0.2">
      <c r="A146" s="13" t="s">
        <v>188</v>
      </c>
      <c r="B146" s="33" t="e">
        <f>B145/B144</f>
        <v>#DIV/0!</v>
      </c>
      <c r="C146" s="33" t="e">
        <f>C145/C144</f>
        <v>#DIV/0!</v>
      </c>
      <c r="D146" s="15"/>
      <c r="E146" s="29" t="e">
        <f>E145/E144</f>
        <v>#DIV/0!</v>
      </c>
      <c r="F146" s="29" t="e">
        <f t="shared" ref="F146:Y146" si="77">F145/F144</f>
        <v>#DIV/0!</v>
      </c>
      <c r="G146" s="29" t="e">
        <f t="shared" si="77"/>
        <v>#DIV/0!</v>
      </c>
      <c r="H146" s="29" t="e">
        <f t="shared" si="77"/>
        <v>#DIV/0!</v>
      </c>
      <c r="I146" s="29" t="e">
        <f t="shared" si="77"/>
        <v>#DIV/0!</v>
      </c>
      <c r="J146" s="29" t="e">
        <f t="shared" si="77"/>
        <v>#DIV/0!</v>
      </c>
      <c r="K146" s="29" t="e">
        <f t="shared" si="77"/>
        <v>#DIV/0!</v>
      </c>
      <c r="L146" s="29" t="e">
        <f t="shared" si="77"/>
        <v>#DIV/0!</v>
      </c>
      <c r="M146" s="29" t="e">
        <f t="shared" si="77"/>
        <v>#DIV/0!</v>
      </c>
      <c r="N146" s="29" t="e">
        <f t="shared" si="77"/>
        <v>#DIV/0!</v>
      </c>
      <c r="O146" s="29" t="e">
        <f t="shared" si="77"/>
        <v>#DIV/0!</v>
      </c>
      <c r="P146" s="118" t="e">
        <f t="shared" si="77"/>
        <v>#DIV/0!</v>
      </c>
      <c r="Q146" s="29"/>
      <c r="R146" s="29" t="e">
        <f t="shared" si="77"/>
        <v>#DIV/0!</v>
      </c>
      <c r="S146" s="29" t="e">
        <f t="shared" si="77"/>
        <v>#DIV/0!</v>
      </c>
      <c r="T146" s="29" t="e">
        <f t="shared" si="77"/>
        <v>#DIV/0!</v>
      </c>
      <c r="U146" s="29" t="e">
        <f t="shared" si="77"/>
        <v>#DIV/0!</v>
      </c>
      <c r="V146" s="29" t="e">
        <f t="shared" si="77"/>
        <v>#DIV/0!</v>
      </c>
      <c r="W146" s="29" t="e">
        <f t="shared" si="77"/>
        <v>#DIV/0!</v>
      </c>
      <c r="X146" s="29" t="e">
        <f t="shared" si="77"/>
        <v>#DIV/0!</v>
      </c>
      <c r="Y146" s="29" t="e">
        <f t="shared" si="77"/>
        <v>#DIV/0!</v>
      </c>
    </row>
    <row r="147" spans="1:25" s="12" customFormat="1" ht="31.15" hidden="1" customHeight="1" x14ac:dyDescent="0.2">
      <c r="A147" s="13" t="s">
        <v>192</v>
      </c>
      <c r="B147" s="39"/>
      <c r="C147" s="39"/>
      <c r="D147" s="16" t="e">
        <f t="shared" si="71"/>
        <v>#DIV/0!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115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s="12" customFormat="1" ht="30" hidden="1" customHeight="1" x14ac:dyDescent="0.2">
      <c r="A148" s="32" t="s">
        <v>110</v>
      </c>
      <c r="B148" s="23"/>
      <c r="C148" s="27">
        <f>SUM(E148:Y148)</f>
        <v>0</v>
      </c>
      <c r="D148" s="15" t="e">
        <f t="shared" si="71"/>
        <v>#DIV/0!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115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13" t="s">
        <v>52</v>
      </c>
      <c r="B149" s="30" t="e">
        <f>B148/B147</f>
        <v>#DIV/0!</v>
      </c>
      <c r="C149" s="30" t="e">
        <f>C148/C147</f>
        <v>#DIV/0!</v>
      </c>
      <c r="D149" s="9"/>
      <c r="E149" s="30" t="e">
        <f t="shared" ref="E149:M149" si="78">E148/E147</f>
        <v>#DIV/0!</v>
      </c>
      <c r="F149" s="30" t="e">
        <f t="shared" si="78"/>
        <v>#DIV/0!</v>
      </c>
      <c r="G149" s="30" t="e">
        <f t="shared" si="78"/>
        <v>#DIV/0!</v>
      </c>
      <c r="H149" s="30" t="e">
        <f t="shared" si="78"/>
        <v>#DIV/0!</v>
      </c>
      <c r="I149" s="30" t="e">
        <f t="shared" si="78"/>
        <v>#DIV/0!</v>
      </c>
      <c r="J149" s="30" t="e">
        <f t="shared" si="78"/>
        <v>#DIV/0!</v>
      </c>
      <c r="K149" s="30" t="e">
        <f t="shared" si="78"/>
        <v>#DIV/0!</v>
      </c>
      <c r="L149" s="30" t="e">
        <f t="shared" si="78"/>
        <v>#DIV/0!</v>
      </c>
      <c r="M149" s="30" t="e">
        <f t="shared" si="78"/>
        <v>#DIV/0!</v>
      </c>
      <c r="N149" s="30"/>
      <c r="O149" s="30" t="e">
        <f>O148/O147</f>
        <v>#DIV/0!</v>
      </c>
      <c r="P149" s="117" t="e">
        <f>P148/P147</f>
        <v>#DIV/0!</v>
      </c>
      <c r="Q149" s="30"/>
      <c r="R149" s="30" t="e">
        <f>R148/R147</f>
        <v>#DIV/0!</v>
      </c>
      <c r="S149" s="30" t="e">
        <f>S148/S147</f>
        <v>#DIV/0!</v>
      </c>
      <c r="T149" s="30" t="e">
        <f>T148/T147</f>
        <v>#DIV/0!</v>
      </c>
      <c r="U149" s="30" t="e">
        <f>U148/U147</f>
        <v>#DIV/0!</v>
      </c>
      <c r="V149" s="30"/>
      <c r="W149" s="30" t="e">
        <f>W148/W147</f>
        <v>#DIV/0!</v>
      </c>
      <c r="X149" s="30" t="e">
        <f>X148/X147</f>
        <v>#DIV/0!</v>
      </c>
      <c r="Y149" s="30" t="e">
        <f>Y148/Y147</f>
        <v>#DIV/0!</v>
      </c>
    </row>
    <row r="150" spans="1:25" s="12" customFormat="1" ht="30" hidden="1" customHeight="1" x14ac:dyDescent="0.2">
      <c r="A150" s="32" t="s">
        <v>98</v>
      </c>
      <c r="B150" s="60" t="e">
        <f>B148/B145*10</f>
        <v>#DIV/0!</v>
      </c>
      <c r="C150" s="60" t="e">
        <f>C148/C145*10</f>
        <v>#DIV/0!</v>
      </c>
      <c r="D150" s="15" t="e">
        <f t="shared" si="71"/>
        <v>#DIV/0!</v>
      </c>
      <c r="E150" s="58" t="e">
        <f>E148/E145*10</f>
        <v>#DIV/0!</v>
      </c>
      <c r="F150" s="58" t="e">
        <f>F148/F145*10</f>
        <v>#DIV/0!</v>
      </c>
      <c r="G150" s="58" t="e">
        <f>G148/G145*10</f>
        <v>#DIV/0!</v>
      </c>
      <c r="H150" s="58" t="e">
        <f t="shared" ref="H150:N150" si="79">H148/H145*10</f>
        <v>#DIV/0!</v>
      </c>
      <c r="I150" s="58" t="e">
        <f t="shared" si="79"/>
        <v>#DIV/0!</v>
      </c>
      <c r="J150" s="58" t="e">
        <f t="shared" si="79"/>
        <v>#DIV/0!</v>
      </c>
      <c r="K150" s="58" t="e">
        <f t="shared" si="79"/>
        <v>#DIV/0!</v>
      </c>
      <c r="L150" s="58" t="e">
        <f t="shared" si="79"/>
        <v>#DIV/0!</v>
      </c>
      <c r="M150" s="58" t="e">
        <f t="shared" si="79"/>
        <v>#DIV/0!</v>
      </c>
      <c r="N150" s="58" t="e">
        <f t="shared" si="79"/>
        <v>#DIV/0!</v>
      </c>
      <c r="O150" s="58" t="e">
        <f>O148/O145*10</f>
        <v>#DIV/0!</v>
      </c>
      <c r="P150" s="131" t="e">
        <f>P148/P145*10</f>
        <v>#DIV/0!</v>
      </c>
      <c r="Q150" s="58"/>
      <c r="R150" s="58" t="e">
        <f t="shared" ref="R150:Y150" si="80">R148/R145*10</f>
        <v>#DIV/0!</v>
      </c>
      <c r="S150" s="58" t="e">
        <f t="shared" si="80"/>
        <v>#DIV/0!</v>
      </c>
      <c r="T150" s="58" t="e">
        <f t="shared" si="80"/>
        <v>#DIV/0!</v>
      </c>
      <c r="U150" s="58" t="e">
        <f t="shared" si="80"/>
        <v>#DIV/0!</v>
      </c>
      <c r="V150" s="58" t="e">
        <f t="shared" si="80"/>
        <v>#DIV/0!</v>
      </c>
      <c r="W150" s="58" t="e">
        <f t="shared" si="80"/>
        <v>#DIV/0!</v>
      </c>
      <c r="X150" s="58" t="e">
        <f t="shared" si="80"/>
        <v>#DIV/0!</v>
      </c>
      <c r="Y150" s="58" t="e">
        <f t="shared" si="80"/>
        <v>#DIV/0!</v>
      </c>
    </row>
    <row r="151" spans="1:25" s="12" customFormat="1" ht="30" hidden="1" customHeight="1" outlineLevel="1" x14ac:dyDescent="0.2">
      <c r="A151" s="55" t="s">
        <v>180</v>
      </c>
      <c r="B151" s="23"/>
      <c r="C151" s="27">
        <f>SUM(E151:Y151)</f>
        <v>0</v>
      </c>
      <c r="D151" s="15" t="e">
        <f t="shared" si="71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119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181</v>
      </c>
      <c r="B152" s="23"/>
      <c r="C152" s="27">
        <f>SUM(E152:Y152)</f>
        <v>0</v>
      </c>
      <c r="D152" s="15" t="e">
        <f t="shared" si="71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119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98</v>
      </c>
      <c r="B153" s="60" t="e">
        <f>B152/B151*10</f>
        <v>#DIV/0!</v>
      </c>
      <c r="C153" s="60" t="e">
        <f>C152/C151*10</f>
        <v>#DIV/0!</v>
      </c>
      <c r="D153" s="15" t="e">
        <f t="shared" si="71"/>
        <v>#DIV/0!</v>
      </c>
      <c r="E153" s="38"/>
      <c r="F153" s="58"/>
      <c r="G153" s="58" t="e">
        <f>G152/G151*10</f>
        <v>#DIV/0!</v>
      </c>
      <c r="H153" s="58"/>
      <c r="I153" s="58"/>
      <c r="J153" s="58"/>
      <c r="K153" s="58"/>
      <c r="L153" s="58" t="e">
        <f>L152/L151*10</f>
        <v>#DIV/0!</v>
      </c>
      <c r="M153" s="58"/>
      <c r="N153" s="58"/>
      <c r="O153" s="58"/>
      <c r="P153" s="131"/>
      <c r="Q153" s="58"/>
      <c r="R153" s="58"/>
      <c r="S153" s="58"/>
      <c r="T153" s="58"/>
      <c r="U153" s="58"/>
      <c r="V153" s="38"/>
      <c r="W153" s="58"/>
      <c r="X153" s="38"/>
      <c r="Y153" s="58" t="e">
        <f>Y152/Y151*10</f>
        <v>#DIV/0!</v>
      </c>
    </row>
    <row r="154" spans="1:25" s="12" customFormat="1" ht="30" hidden="1" customHeight="1" outlineLevel="1" x14ac:dyDescent="0.2">
      <c r="A154" s="55" t="s">
        <v>111</v>
      </c>
      <c r="B154" s="19"/>
      <c r="C154" s="53">
        <f>SUM(E154:Y154)</f>
        <v>0</v>
      </c>
      <c r="D154" s="15" t="e">
        <f t="shared" si="71"/>
        <v>#DIV/0!</v>
      </c>
      <c r="E154" s="38"/>
      <c r="F154" s="37"/>
      <c r="G154" s="58"/>
      <c r="H154" s="37"/>
      <c r="I154" s="37"/>
      <c r="J154" s="37"/>
      <c r="K154" s="37"/>
      <c r="L154" s="37"/>
      <c r="M154" s="37"/>
      <c r="N154" s="37"/>
      <c r="O154" s="37"/>
      <c r="P154" s="119"/>
      <c r="Q154" s="37"/>
      <c r="R154" s="37"/>
      <c r="S154" s="61"/>
      <c r="T154" s="37"/>
      <c r="U154" s="37"/>
      <c r="V154" s="37"/>
      <c r="W154" s="37"/>
      <c r="X154" s="37"/>
      <c r="Y154" s="37"/>
    </row>
    <row r="155" spans="1:25" s="12" customFormat="1" ht="30" hidden="1" customHeight="1" x14ac:dyDescent="0.2">
      <c r="A155" s="32" t="s">
        <v>112</v>
      </c>
      <c r="B155" s="19"/>
      <c r="C155" s="53">
        <f>SUM(E155:Y155)</f>
        <v>0</v>
      </c>
      <c r="D155" s="15" t="e">
        <f t="shared" si="71"/>
        <v>#DIV/0!</v>
      </c>
      <c r="E155" s="38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119"/>
      <c r="Q155" s="37"/>
      <c r="R155" s="37"/>
      <c r="S155" s="61"/>
      <c r="T155" s="37"/>
      <c r="U155" s="37"/>
      <c r="V155" s="37"/>
      <c r="W155" s="61"/>
      <c r="X155" s="37"/>
      <c r="Y155" s="37"/>
    </row>
    <row r="156" spans="1:25" s="12" customFormat="1" ht="30" hidden="1" customHeight="1" x14ac:dyDescent="0.2">
      <c r="A156" s="32" t="s">
        <v>98</v>
      </c>
      <c r="B156" s="60" t="e">
        <f>B155/B154*10</f>
        <v>#DIV/0!</v>
      </c>
      <c r="C156" s="60" t="e">
        <f>C155/C154*10</f>
        <v>#DIV/0!</v>
      </c>
      <c r="D156" s="15" t="e">
        <f t="shared" si="71"/>
        <v>#DIV/0!</v>
      </c>
      <c r="E156" s="38"/>
      <c r="F156" s="58"/>
      <c r="G156" s="58"/>
      <c r="H156" s="58" t="e">
        <f>H155/H154*10</f>
        <v>#DIV/0!</v>
      </c>
      <c r="I156" s="58"/>
      <c r="J156" s="58"/>
      <c r="K156" s="58"/>
      <c r="L156" s="58"/>
      <c r="M156" s="58"/>
      <c r="N156" s="58" t="e">
        <f>N155/N154*10</f>
        <v>#DIV/0!</v>
      </c>
      <c r="O156" s="58"/>
      <c r="P156" s="131"/>
      <c r="Q156" s="58"/>
      <c r="R156" s="58" t="e">
        <f>R155/R154*10</f>
        <v>#DIV/0!</v>
      </c>
      <c r="S156" s="58" t="e">
        <f>S155/S154*10</f>
        <v>#DIV/0!</v>
      </c>
      <c r="T156" s="58"/>
      <c r="U156" s="58"/>
      <c r="V156" s="58"/>
      <c r="W156" s="58" t="e">
        <f>W155/W154*10</f>
        <v>#DIV/0!</v>
      </c>
      <c r="X156" s="38"/>
      <c r="Y156" s="38"/>
    </row>
    <row r="157" spans="1:25" s="12" customFormat="1" ht="30" hidden="1" customHeight="1" x14ac:dyDescent="0.2">
      <c r="A157" s="55" t="s">
        <v>156</v>
      </c>
      <c r="B157" s="60"/>
      <c r="C157" s="53">
        <f>SUM(E157:Y157)</f>
        <v>0</v>
      </c>
      <c r="D157" s="15" t="e">
        <f t="shared" si="71"/>
        <v>#DIV/0!</v>
      </c>
      <c r="E157" s="3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131"/>
      <c r="Q157" s="58"/>
      <c r="R157" s="58"/>
      <c r="S157" s="58"/>
      <c r="T157" s="58"/>
      <c r="U157" s="57"/>
      <c r="V157" s="38"/>
      <c r="W157" s="58"/>
      <c r="X157" s="38"/>
      <c r="Y157" s="38"/>
    </row>
    <row r="158" spans="1:25" s="12" customFormat="1" ht="30" hidden="1" customHeight="1" x14ac:dyDescent="0.2">
      <c r="A158" s="32" t="s">
        <v>157</v>
      </c>
      <c r="B158" s="60"/>
      <c r="C158" s="53">
        <f>SUM(E158:Y158)</f>
        <v>0</v>
      </c>
      <c r="D158" s="15" t="e">
        <f t="shared" si="71"/>
        <v>#DIV/0!</v>
      </c>
      <c r="E158" s="3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131"/>
      <c r="Q158" s="58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98</v>
      </c>
      <c r="B159" s="60" t="e">
        <f>B158/B157*10</f>
        <v>#DIV/0!</v>
      </c>
      <c r="C159" s="60" t="e">
        <f>C158/C157*10</f>
        <v>#DIV/0!</v>
      </c>
      <c r="D159" s="15" t="e">
        <f t="shared" si="71"/>
        <v>#DIV/0!</v>
      </c>
      <c r="E159" s="38"/>
      <c r="F159" s="58"/>
      <c r="G159" s="58"/>
      <c r="H159" s="58"/>
      <c r="I159" s="58"/>
      <c r="J159" s="58"/>
      <c r="K159" s="58"/>
      <c r="L159" s="58"/>
      <c r="M159" s="58" t="e">
        <f>M158/M157*10</f>
        <v>#DIV/0!</v>
      </c>
      <c r="N159" s="58"/>
      <c r="O159" s="58"/>
      <c r="P159" s="131"/>
      <c r="Q159" s="58"/>
      <c r="R159" s="58"/>
      <c r="S159" s="58"/>
      <c r="T159" s="58" t="e">
        <f>T158/T157*10</f>
        <v>#DIV/0!</v>
      </c>
      <c r="U159" s="58" t="e">
        <f>U158/U157*10</f>
        <v>#DIV/0!</v>
      </c>
      <c r="V159" s="38"/>
      <c r="W159" s="58"/>
      <c r="X159" s="38"/>
      <c r="Y159" s="38"/>
    </row>
    <row r="160" spans="1:25" s="12" customFormat="1" ht="30" hidden="1" customHeight="1" x14ac:dyDescent="0.2">
      <c r="A160" s="55" t="s">
        <v>113</v>
      </c>
      <c r="B160" s="27"/>
      <c r="C160" s="27">
        <f>SUM(E160:Y160)</f>
        <v>0</v>
      </c>
      <c r="D160" s="15" t="e">
        <f t="shared" si="71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119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114</v>
      </c>
      <c r="B161" s="27"/>
      <c r="C161" s="27">
        <f>SUM(E161:Y161)</f>
        <v>0</v>
      </c>
      <c r="D161" s="15" t="e">
        <f t="shared" si="71"/>
        <v>#DIV/0!</v>
      </c>
      <c r="E161" s="37"/>
      <c r="F161" s="35"/>
      <c r="G161" s="58"/>
      <c r="H161" s="26"/>
      <c r="I161" s="26"/>
      <c r="J161" s="26"/>
      <c r="K161" s="26"/>
      <c r="L161" s="38"/>
      <c r="M161" s="38"/>
      <c r="N161" s="35"/>
      <c r="O161" s="35"/>
      <c r="P161" s="124"/>
      <c r="Q161" s="38"/>
      <c r="R161" s="38"/>
      <c r="S161" s="38"/>
      <c r="T161" s="38"/>
      <c r="U161" s="38"/>
      <c r="V161" s="38"/>
      <c r="W161" s="38"/>
      <c r="X161" s="38"/>
      <c r="Y161" s="35"/>
    </row>
    <row r="162" spans="1:25" s="12" customFormat="1" ht="30" hidden="1" customHeight="1" x14ac:dyDescent="0.2">
      <c r="A162" s="32" t="s">
        <v>98</v>
      </c>
      <c r="B162" s="53" t="e">
        <f>B161/B160*10</f>
        <v>#DIV/0!</v>
      </c>
      <c r="C162" s="53" t="e">
        <f>C161/C160*10</f>
        <v>#DIV/0!</v>
      </c>
      <c r="D162" s="15" t="e">
        <f t="shared" si="71"/>
        <v>#DIV/0!</v>
      </c>
      <c r="E162" s="54" t="e">
        <f>E161/E160*10</f>
        <v>#DIV/0!</v>
      </c>
      <c r="F162" s="54"/>
      <c r="G162" s="54"/>
      <c r="H162" s="54" t="e">
        <f t="shared" ref="H162:M162" si="81">H161/H160*10</f>
        <v>#DIV/0!</v>
      </c>
      <c r="I162" s="54" t="e">
        <f t="shared" si="81"/>
        <v>#DIV/0!</v>
      </c>
      <c r="J162" s="54" t="e">
        <f t="shared" si="81"/>
        <v>#DIV/0!</v>
      </c>
      <c r="K162" s="54" t="e">
        <f t="shared" si="81"/>
        <v>#DIV/0!</v>
      </c>
      <c r="L162" s="54" t="e">
        <f t="shared" si="81"/>
        <v>#DIV/0!</v>
      </c>
      <c r="M162" s="54" t="e">
        <f t="shared" si="81"/>
        <v>#DIV/0!</v>
      </c>
      <c r="N162" s="26"/>
      <c r="O162" s="26"/>
      <c r="P162" s="130" t="e">
        <f>P161/P160*10</f>
        <v>#DIV/0!</v>
      </c>
      <c r="Q162" s="54" t="e">
        <f>Q161/Q160*10</f>
        <v>#DIV/0!</v>
      </c>
      <c r="R162" s="54"/>
      <c r="S162" s="54" t="e">
        <f t="shared" ref="S162:X162" si="82">S161/S160*10</f>
        <v>#DIV/0!</v>
      </c>
      <c r="T162" s="54" t="e">
        <f t="shared" si="82"/>
        <v>#DIV/0!</v>
      </c>
      <c r="U162" s="54" t="e">
        <f t="shared" si="82"/>
        <v>#DIV/0!</v>
      </c>
      <c r="V162" s="54" t="e">
        <f t="shared" si="82"/>
        <v>#DIV/0!</v>
      </c>
      <c r="W162" s="54" t="e">
        <f t="shared" si="82"/>
        <v>#DIV/0!</v>
      </c>
      <c r="X162" s="54" t="e">
        <f t="shared" si="82"/>
        <v>#DIV/0!</v>
      </c>
      <c r="Y162" s="26"/>
    </row>
    <row r="163" spans="1:25" s="12" customFormat="1" ht="30" hidden="1" customHeight="1" x14ac:dyDescent="0.2">
      <c r="A163" s="55" t="s">
        <v>186</v>
      </c>
      <c r="B163" s="27"/>
      <c r="C163" s="27">
        <f>SUM(E163:Y163)</f>
        <v>0</v>
      </c>
      <c r="D163" s="1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119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187</v>
      </c>
      <c r="B164" s="27"/>
      <c r="C164" s="27">
        <f>SUM(E164:Y164)</f>
        <v>0</v>
      </c>
      <c r="D164" s="15"/>
      <c r="E164" s="37"/>
      <c r="F164" s="35"/>
      <c r="G164" s="58"/>
      <c r="H164" s="26"/>
      <c r="I164" s="26"/>
      <c r="J164" s="26"/>
      <c r="K164" s="26"/>
      <c r="L164" s="38"/>
      <c r="M164" s="38"/>
      <c r="N164" s="26"/>
      <c r="O164" s="35"/>
      <c r="P164" s="122"/>
      <c r="Q164" s="38"/>
      <c r="R164" s="38"/>
      <c r="S164" s="38"/>
      <c r="T164" s="35"/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98</v>
      </c>
      <c r="B165" s="53"/>
      <c r="C165" s="53" t="e">
        <f>C164/C163*10</f>
        <v>#DIV/0!</v>
      </c>
      <c r="D165" s="15"/>
      <c r="E165" s="54"/>
      <c r="F165" s="54"/>
      <c r="G165" s="54"/>
      <c r="H165" s="54" t="e">
        <f>H164/H163*10</f>
        <v>#DIV/0!</v>
      </c>
      <c r="I165" s="54" t="e">
        <f>I164/I163*10</f>
        <v>#DIV/0!</v>
      </c>
      <c r="J165" s="54" t="e">
        <f>J164/J163*10</f>
        <v>#DIV/0!</v>
      </c>
      <c r="K165" s="54" t="e">
        <f>K164/K163*10</f>
        <v>#DIV/0!</v>
      </c>
      <c r="L165" s="54"/>
      <c r="M165" s="54" t="e">
        <f>M164/M163*10</f>
        <v>#DIV/0!</v>
      </c>
      <c r="N165" s="54"/>
      <c r="O165" s="26"/>
      <c r="P165" s="116"/>
      <c r="Q165" s="54" t="e">
        <f>Q164/Q163*10</f>
        <v>#DIV/0!</v>
      </c>
      <c r="R165" s="54" t="e">
        <f>R164/R163*10</f>
        <v>#DIV/0!</v>
      </c>
      <c r="S165" s="54"/>
      <c r="T165" s="26"/>
      <c r="U165" s="26"/>
      <c r="V165" s="54" t="e">
        <f>V164/V163*10</f>
        <v>#DIV/0!</v>
      </c>
      <c r="W165" s="54"/>
      <c r="X165" s="54" t="e">
        <f>X164/X163*10</f>
        <v>#DIV/0!</v>
      </c>
      <c r="Y165" s="26"/>
    </row>
    <row r="166" spans="1:25" s="12" customFormat="1" ht="30" hidden="1" customHeight="1" x14ac:dyDescent="0.2">
      <c r="A166" s="55" t="s">
        <v>182</v>
      </c>
      <c r="B166" s="27">
        <v>75</v>
      </c>
      <c r="C166" s="27">
        <f>SUM(E166:Y166)</f>
        <v>165</v>
      </c>
      <c r="D166" s="15">
        <f>C166/B166</f>
        <v>2.2000000000000002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119"/>
      <c r="Q166" s="37">
        <v>50</v>
      </c>
      <c r="R166" s="37"/>
      <c r="S166" s="37"/>
      <c r="T166" s="37">
        <v>115</v>
      </c>
      <c r="U166" s="37"/>
      <c r="V166" s="37"/>
      <c r="W166" s="37"/>
      <c r="X166" s="37"/>
      <c r="Y166" s="37"/>
    </row>
    <row r="167" spans="1:25" s="12" customFormat="1" ht="30" hidden="1" customHeight="1" x14ac:dyDescent="0.2">
      <c r="A167" s="32" t="s">
        <v>183</v>
      </c>
      <c r="B167" s="27">
        <v>83</v>
      </c>
      <c r="C167" s="27">
        <f>SUM(E167:Y167)</f>
        <v>104</v>
      </c>
      <c r="D167" s="15">
        <f t="shared" si="71"/>
        <v>1.2530120481927711</v>
      </c>
      <c r="E167" s="37"/>
      <c r="F167" s="35"/>
      <c r="G167" s="58"/>
      <c r="H167" s="35"/>
      <c r="I167" s="35"/>
      <c r="J167" s="35"/>
      <c r="K167" s="38"/>
      <c r="L167" s="38"/>
      <c r="M167" s="38"/>
      <c r="N167" s="35"/>
      <c r="O167" s="35"/>
      <c r="P167" s="122"/>
      <c r="Q167" s="38">
        <v>20</v>
      </c>
      <c r="R167" s="38"/>
      <c r="S167" s="38"/>
      <c r="T167" s="38">
        <v>84</v>
      </c>
      <c r="U167" s="35"/>
      <c r="V167" s="38"/>
      <c r="W167" s="35"/>
      <c r="X167" s="38"/>
      <c r="Y167" s="35"/>
    </row>
    <row r="168" spans="1:25" s="12" customFormat="1" ht="30" hidden="1" customHeight="1" x14ac:dyDescent="0.2">
      <c r="A168" s="32" t="s">
        <v>98</v>
      </c>
      <c r="B168" s="53">
        <f>B167/B166*10</f>
        <v>11.066666666666666</v>
      </c>
      <c r="C168" s="53">
        <f>C167/C166*10</f>
        <v>6.3030303030303028</v>
      </c>
      <c r="D168" s="15">
        <f t="shared" si="71"/>
        <v>0.56955093099671417</v>
      </c>
      <c r="E168" s="54"/>
      <c r="F168" s="54"/>
      <c r="G168" s="54"/>
      <c r="H168" s="26"/>
      <c r="I168" s="26"/>
      <c r="J168" s="26"/>
      <c r="K168" s="54"/>
      <c r="L168" s="54"/>
      <c r="M168" s="54"/>
      <c r="N168" s="26"/>
      <c r="O168" s="26"/>
      <c r="P168" s="116"/>
      <c r="Q168" s="54">
        <f>Q167/Q166*10</f>
        <v>4</v>
      </c>
      <c r="R168" s="54"/>
      <c r="S168" s="54"/>
      <c r="T168" s="54">
        <f>T167/T166*10</f>
        <v>7.304347826086957</v>
      </c>
      <c r="U168" s="26"/>
      <c r="V168" s="54"/>
      <c r="W168" s="54"/>
      <c r="X168" s="54"/>
      <c r="Y168" s="26"/>
    </row>
    <row r="169" spans="1:25" s="12" customFormat="1" ht="30" hidden="1" customHeight="1" outlineLevel="1" x14ac:dyDescent="0.2">
      <c r="A169" s="55" t="s">
        <v>115</v>
      </c>
      <c r="B169" s="27"/>
      <c r="C169" s="27">
        <f>SUM(E169:Y169)</f>
        <v>0</v>
      </c>
      <c r="D169" s="15" t="e">
        <f t="shared" si="71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119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116</v>
      </c>
      <c r="B170" s="27"/>
      <c r="C170" s="27">
        <f>SUM(E170:Y170)</f>
        <v>0</v>
      </c>
      <c r="D170" s="15" t="e">
        <f t="shared" si="71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119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98</v>
      </c>
      <c r="B171" s="60" t="e">
        <f>B170/B169*10</f>
        <v>#DIV/0!</v>
      </c>
      <c r="C171" s="60" t="e">
        <f>C170/C169*10</f>
        <v>#DIV/0!</v>
      </c>
      <c r="D171" s="15" t="e">
        <f t="shared" si="71"/>
        <v>#DIV/0!</v>
      </c>
      <c r="E171" s="58"/>
      <c r="F171" s="58"/>
      <c r="G171" s="58" t="e">
        <f>G170/G169*10</f>
        <v>#DIV/0!</v>
      </c>
      <c r="H171" s="58"/>
      <c r="I171" s="58"/>
      <c r="J171" s="58"/>
      <c r="K171" s="58"/>
      <c r="L171" s="58" t="e">
        <f>L170/L169*10</f>
        <v>#DIV/0!</v>
      </c>
      <c r="M171" s="58"/>
      <c r="N171" s="58"/>
      <c r="O171" s="58"/>
      <c r="P171" s="131"/>
      <c r="Q171" s="58"/>
      <c r="R171" s="58"/>
      <c r="S171" s="58"/>
      <c r="T171" s="58"/>
      <c r="U171" s="58" t="e">
        <f>U170/U169*10</f>
        <v>#DIV/0!</v>
      </c>
      <c r="V171" s="58"/>
      <c r="W171" s="58"/>
      <c r="X171" s="58"/>
      <c r="Y171" s="58"/>
    </row>
    <row r="172" spans="1:25" s="12" customFormat="1" ht="30" hidden="1" customHeight="1" outlineLevel="1" x14ac:dyDescent="0.2">
      <c r="A172" s="55" t="s">
        <v>117</v>
      </c>
      <c r="B172" s="27"/>
      <c r="C172" s="27">
        <f>SUM(E172:Y172)</f>
        <v>0</v>
      </c>
      <c r="D172" s="1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119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outlineLevel="1" x14ac:dyDescent="0.2">
      <c r="A173" s="32" t="s">
        <v>118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19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32" t="s">
        <v>98</v>
      </c>
      <c r="B174" s="60" t="e">
        <f>B173/B172*10</f>
        <v>#DIV/0!</v>
      </c>
      <c r="C174" s="60" t="e">
        <f>C173/C172*10</f>
        <v>#DIV/0!</v>
      </c>
      <c r="D174" s="15" t="e">
        <f t="shared" si="71"/>
        <v>#DIV/0!</v>
      </c>
      <c r="E174" s="60"/>
      <c r="F174" s="60"/>
      <c r="G174" s="58" t="e">
        <f>G173/G172*10</f>
        <v>#DIV/0!</v>
      </c>
      <c r="H174" s="60"/>
      <c r="I174" s="60"/>
      <c r="J174" s="58" t="e">
        <f>J173/J172*10</f>
        <v>#DIV/0!</v>
      </c>
      <c r="K174" s="58" t="e">
        <f>K173/K172*10</f>
        <v>#DIV/0!</v>
      </c>
      <c r="L174" s="58" t="e">
        <f>L173/L172*10</f>
        <v>#DIV/0!</v>
      </c>
      <c r="M174" s="58"/>
      <c r="N174" s="58"/>
      <c r="O174" s="58"/>
      <c r="P174" s="131"/>
      <c r="Q174" s="58"/>
      <c r="R174" s="58" t="e">
        <f>R173/R172*10</f>
        <v>#DIV/0!</v>
      </c>
      <c r="S174" s="58"/>
      <c r="T174" s="58"/>
      <c r="U174" s="58" t="e">
        <f>U173/U172*10</f>
        <v>#DIV/0!</v>
      </c>
      <c r="V174" s="58"/>
      <c r="W174" s="58"/>
      <c r="X174" s="58" t="e">
        <f>X173/X172*10</f>
        <v>#DIV/0!</v>
      </c>
      <c r="Y174" s="58"/>
    </row>
    <row r="175" spans="1:25" s="12" customFormat="1" ht="30" hidden="1" customHeight="1" x14ac:dyDescent="0.2">
      <c r="A175" s="55" t="s">
        <v>119</v>
      </c>
      <c r="B175" s="23"/>
      <c r="C175" s="27">
        <f>SUM(E175:Y175)</f>
        <v>0</v>
      </c>
      <c r="D175" s="15" t="e">
        <f t="shared" si="71"/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135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55" t="s">
        <v>120</v>
      </c>
      <c r="B176" s="23"/>
      <c r="C176" s="27"/>
      <c r="D176" s="15" t="e">
        <f>C176/B176</f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119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121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119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50" customFormat="1" ht="30" hidden="1" customHeight="1" x14ac:dyDescent="0.2">
      <c r="A178" s="32" t="s">
        <v>122</v>
      </c>
      <c r="B178" s="23"/>
      <c r="C178" s="27">
        <f>SUM(E178:Y178)</f>
        <v>0</v>
      </c>
      <c r="D178" s="15" t="e">
        <f>C178/B178</f>
        <v>#DIV/0!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115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s="50" customFormat="1" ht="30" hidden="1" customHeight="1" x14ac:dyDescent="0.2">
      <c r="A179" s="13" t="s">
        <v>123</v>
      </c>
      <c r="B179" s="91"/>
      <c r="C179" s="91" t="e">
        <f>C178/C181</f>
        <v>#DIV/0!</v>
      </c>
      <c r="D179" s="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117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s="12" customFormat="1" ht="30" hidden="1" customHeight="1" x14ac:dyDescent="0.2">
      <c r="A180" s="32" t="s">
        <v>124</v>
      </c>
      <c r="B180" s="23"/>
      <c r="C180" s="27">
        <f>SUM(E180:Y180)</f>
        <v>0</v>
      </c>
      <c r="D180" s="15" t="e">
        <f t="shared" ref="D180:D192" si="83">C180/B180</f>
        <v>#DIV/0!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3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12" customFormat="1" ht="30" hidden="1" customHeight="1" outlineLevel="1" x14ac:dyDescent="0.2">
      <c r="A181" s="32" t="s">
        <v>125</v>
      </c>
      <c r="B181" s="23"/>
      <c r="C181" s="23"/>
      <c r="D181" s="15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3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126</v>
      </c>
      <c r="B182" s="23"/>
      <c r="C182" s="27">
        <f>SUM(E182:Y182)</f>
        <v>0</v>
      </c>
      <c r="D182" s="15" t="e">
        <f t="shared" si="83"/>
        <v>#DIV/0!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115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s="12" customFormat="1" ht="30" hidden="1" customHeight="1" x14ac:dyDescent="0.2">
      <c r="A183" s="13" t="s">
        <v>52</v>
      </c>
      <c r="B183" s="92" t="e">
        <f>B182/B181</f>
        <v>#DIV/0!</v>
      </c>
      <c r="C183" s="92" t="e">
        <f>C182/C181</f>
        <v>#DIV/0!</v>
      </c>
      <c r="D183" s="15"/>
      <c r="E183" s="16" t="e">
        <f>E182/E181</f>
        <v>#DIV/0!</v>
      </c>
      <c r="F183" s="16" t="e">
        <f t="shared" ref="F183:Y183" si="84">F182/F181</f>
        <v>#DIV/0!</v>
      </c>
      <c r="G183" s="16" t="e">
        <f t="shared" si="84"/>
        <v>#DIV/0!</v>
      </c>
      <c r="H183" s="16" t="e">
        <f t="shared" si="84"/>
        <v>#DIV/0!</v>
      </c>
      <c r="I183" s="16" t="e">
        <f t="shared" si="84"/>
        <v>#DIV/0!</v>
      </c>
      <c r="J183" s="16" t="e">
        <f t="shared" si="84"/>
        <v>#DIV/0!</v>
      </c>
      <c r="K183" s="16" t="e">
        <f t="shared" si="84"/>
        <v>#DIV/0!</v>
      </c>
      <c r="L183" s="16" t="e">
        <f t="shared" si="84"/>
        <v>#DIV/0!</v>
      </c>
      <c r="M183" s="16" t="e">
        <f t="shared" si="84"/>
        <v>#DIV/0!</v>
      </c>
      <c r="N183" s="16" t="e">
        <f t="shared" si="84"/>
        <v>#DIV/0!</v>
      </c>
      <c r="O183" s="16" t="e">
        <f t="shared" si="84"/>
        <v>#DIV/0!</v>
      </c>
      <c r="P183" s="114" t="e">
        <f t="shared" si="84"/>
        <v>#DIV/0!</v>
      </c>
      <c r="Q183" s="16" t="e">
        <f t="shared" si="84"/>
        <v>#DIV/0!</v>
      </c>
      <c r="R183" s="16" t="e">
        <f t="shared" si="84"/>
        <v>#DIV/0!</v>
      </c>
      <c r="S183" s="16" t="e">
        <f t="shared" si="84"/>
        <v>#DIV/0!</v>
      </c>
      <c r="T183" s="16" t="e">
        <f t="shared" si="84"/>
        <v>#DIV/0!</v>
      </c>
      <c r="U183" s="16" t="e">
        <f t="shared" si="84"/>
        <v>#DIV/0!</v>
      </c>
      <c r="V183" s="16" t="e">
        <f t="shared" si="84"/>
        <v>#DIV/0!</v>
      </c>
      <c r="W183" s="16" t="e">
        <f t="shared" si="84"/>
        <v>#DIV/0!</v>
      </c>
      <c r="X183" s="16" t="e">
        <f t="shared" si="84"/>
        <v>#DIV/0!</v>
      </c>
      <c r="Y183" s="16" t="e">
        <f t="shared" si="84"/>
        <v>#DIV/0!</v>
      </c>
    </row>
    <row r="184" spans="1:25" s="12" customFormat="1" ht="30" hidden="1" customHeight="1" x14ac:dyDescent="0.2">
      <c r="A184" s="11" t="s">
        <v>127</v>
      </c>
      <c r="B184" s="26"/>
      <c r="C184" s="26">
        <f>SUM(E184:Y184)</f>
        <v>0</v>
      </c>
      <c r="D184" s="15" t="e">
        <f t="shared" si="83"/>
        <v>#DIV/0!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3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12" customFormat="1" ht="30" hidden="1" customHeight="1" x14ac:dyDescent="0.2">
      <c r="A185" s="11" t="s">
        <v>128</v>
      </c>
      <c r="B185" s="26"/>
      <c r="C185" s="26">
        <f>SUM(E185:Y185)</f>
        <v>0</v>
      </c>
      <c r="D185" s="15" t="e">
        <f t="shared" si="83"/>
        <v>#DIV/0!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3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32" t="s">
        <v>151</v>
      </c>
      <c r="B186" s="23"/>
      <c r="C186" s="27">
        <f>SUM(E186:Y186)</f>
        <v>0</v>
      </c>
      <c r="D186" s="15" t="e">
        <f t="shared" si="83"/>
        <v>#DIV/0!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136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1:25" s="50" customFormat="1" ht="30" hidden="1" customHeight="1" outlineLevel="1" x14ac:dyDescent="0.2">
      <c r="A187" s="11" t="s">
        <v>172</v>
      </c>
      <c r="B187" s="27"/>
      <c r="C187" s="27">
        <f>SUM(E187:Y187)</f>
        <v>101088</v>
      </c>
      <c r="D187" s="15" t="e">
        <f t="shared" si="83"/>
        <v>#DIV/0!</v>
      </c>
      <c r="E187" s="31">
        <v>1366</v>
      </c>
      <c r="F187" s="31">
        <v>2847</v>
      </c>
      <c r="G187" s="31">
        <v>5196</v>
      </c>
      <c r="H187" s="31">
        <v>6543</v>
      </c>
      <c r="I187" s="31">
        <v>7357</v>
      </c>
      <c r="J187" s="31">
        <v>5788</v>
      </c>
      <c r="K187" s="31">
        <v>3545</v>
      </c>
      <c r="L187" s="31">
        <v>5170</v>
      </c>
      <c r="M187" s="31">
        <v>3029</v>
      </c>
      <c r="N187" s="31">
        <v>3517</v>
      </c>
      <c r="O187" s="31">
        <v>3888</v>
      </c>
      <c r="P187" s="120">
        <v>6744</v>
      </c>
      <c r="Q187" s="31">
        <v>6037</v>
      </c>
      <c r="R187" s="31">
        <v>3845</v>
      </c>
      <c r="S187" s="31">
        <v>3946</v>
      </c>
      <c r="T187" s="31">
        <v>5043</v>
      </c>
      <c r="U187" s="31">
        <v>2005</v>
      </c>
      <c r="V187" s="31">
        <v>1351</v>
      </c>
      <c r="W187" s="31">
        <v>8708</v>
      </c>
      <c r="X187" s="31">
        <v>9901</v>
      </c>
      <c r="Y187" s="31">
        <v>5262</v>
      </c>
    </row>
    <row r="188" spans="1:25" s="63" customFormat="1" ht="30" hidden="1" customHeight="1" outlineLevel="1" x14ac:dyDescent="0.2">
      <c r="A188" s="32" t="s">
        <v>129</v>
      </c>
      <c r="B188" s="27"/>
      <c r="C188" s="27">
        <f>SUM(E188:Y188)</f>
        <v>99561</v>
      </c>
      <c r="D188" s="15" t="e">
        <f t="shared" si="83"/>
        <v>#DIV/0!</v>
      </c>
      <c r="E188" s="37">
        <v>1366</v>
      </c>
      <c r="F188" s="37">
        <v>2847</v>
      </c>
      <c r="G188" s="37">
        <v>5196</v>
      </c>
      <c r="H188" s="37">
        <v>6543</v>
      </c>
      <c r="I188" s="37">
        <v>7250</v>
      </c>
      <c r="J188" s="37">
        <v>5539</v>
      </c>
      <c r="K188" s="37">
        <v>3467</v>
      </c>
      <c r="L188" s="37">
        <v>5170</v>
      </c>
      <c r="M188" s="37">
        <v>3029</v>
      </c>
      <c r="N188" s="37">
        <v>3517</v>
      </c>
      <c r="O188" s="37">
        <v>3752</v>
      </c>
      <c r="P188" s="119">
        <v>6565</v>
      </c>
      <c r="Q188" s="37">
        <v>6037</v>
      </c>
      <c r="R188" s="37">
        <v>3845</v>
      </c>
      <c r="S188" s="37">
        <v>3946</v>
      </c>
      <c r="T188" s="37">
        <v>5043</v>
      </c>
      <c r="U188" s="37">
        <v>1980</v>
      </c>
      <c r="V188" s="37">
        <v>1351</v>
      </c>
      <c r="W188" s="37">
        <v>8708</v>
      </c>
      <c r="X188" s="37">
        <v>9350</v>
      </c>
      <c r="Y188" s="37">
        <v>5060</v>
      </c>
    </row>
    <row r="189" spans="1:25" s="50" customFormat="1" ht="30" hidden="1" customHeight="1" x14ac:dyDescent="0.2">
      <c r="A189" s="11" t="s">
        <v>130</v>
      </c>
      <c r="B189" s="52"/>
      <c r="C189" s="52">
        <f>C188/C187</f>
        <v>0.98489434947768284</v>
      </c>
      <c r="D189" s="15" t="e">
        <f t="shared" si="83"/>
        <v>#DIV/0!</v>
      </c>
      <c r="E189" s="73">
        <f t="shared" ref="E189:Y189" si="85">E188/E187</f>
        <v>1</v>
      </c>
      <c r="F189" s="73">
        <f t="shared" si="85"/>
        <v>1</v>
      </c>
      <c r="G189" s="73">
        <f t="shared" si="85"/>
        <v>1</v>
      </c>
      <c r="H189" s="73">
        <f t="shared" si="85"/>
        <v>1</v>
      </c>
      <c r="I189" s="73">
        <f t="shared" si="85"/>
        <v>0.98545602827239365</v>
      </c>
      <c r="J189" s="73">
        <f t="shared" si="85"/>
        <v>0.95697995853489981</v>
      </c>
      <c r="K189" s="73">
        <f t="shared" si="85"/>
        <v>0.97799717912552886</v>
      </c>
      <c r="L189" s="73">
        <f t="shared" si="85"/>
        <v>1</v>
      </c>
      <c r="M189" s="73">
        <f t="shared" si="85"/>
        <v>1</v>
      </c>
      <c r="N189" s="73">
        <f t="shared" si="85"/>
        <v>1</v>
      </c>
      <c r="O189" s="73">
        <f t="shared" si="85"/>
        <v>0.96502057613168724</v>
      </c>
      <c r="P189" s="137">
        <f t="shared" si="85"/>
        <v>0.9734578884934757</v>
      </c>
      <c r="Q189" s="73">
        <f t="shared" si="85"/>
        <v>1</v>
      </c>
      <c r="R189" s="73">
        <f t="shared" si="85"/>
        <v>1</v>
      </c>
      <c r="S189" s="73">
        <f t="shared" si="85"/>
        <v>1</v>
      </c>
      <c r="T189" s="73">
        <f t="shared" si="85"/>
        <v>1</v>
      </c>
      <c r="U189" s="73">
        <f t="shared" si="85"/>
        <v>0.98753117206982544</v>
      </c>
      <c r="V189" s="73">
        <f t="shared" si="85"/>
        <v>1</v>
      </c>
      <c r="W189" s="73">
        <f t="shared" si="85"/>
        <v>1</v>
      </c>
      <c r="X189" s="73">
        <f t="shared" si="85"/>
        <v>0.9443490556509444</v>
      </c>
      <c r="Y189" s="73">
        <f t="shared" si="85"/>
        <v>0.9616115545419992</v>
      </c>
    </row>
    <row r="190" spans="1:25" s="50" customFormat="1" ht="30" hidden="1" customHeight="1" outlineLevel="1" x14ac:dyDescent="0.2">
      <c r="A190" s="11" t="s">
        <v>131</v>
      </c>
      <c r="B190" s="27"/>
      <c r="C190" s="27">
        <f>SUM(E190:Y190)</f>
        <v>0</v>
      </c>
      <c r="D190" s="15" t="e">
        <f t="shared" si="83"/>
        <v>#DIV/0!</v>
      </c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138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s="63" customFormat="1" ht="30" hidden="1" customHeight="1" outlineLevel="1" x14ac:dyDescent="0.2">
      <c r="A191" s="32" t="s">
        <v>132</v>
      </c>
      <c r="B191" s="23"/>
      <c r="C191" s="27">
        <f>SUM(E191:Y191)</f>
        <v>15599</v>
      </c>
      <c r="D191" s="15" t="e">
        <f t="shared" si="83"/>
        <v>#DIV/0!</v>
      </c>
      <c r="E191" s="49">
        <v>17</v>
      </c>
      <c r="F191" s="37">
        <v>360</v>
      </c>
      <c r="G191" s="37">
        <v>2381</v>
      </c>
      <c r="H191" s="37">
        <v>435</v>
      </c>
      <c r="I191" s="37">
        <v>387</v>
      </c>
      <c r="J191" s="37">
        <v>1130</v>
      </c>
      <c r="K191" s="37"/>
      <c r="L191" s="37">
        <v>1360</v>
      </c>
      <c r="M191" s="37">
        <v>202</v>
      </c>
      <c r="N191" s="37">
        <v>581</v>
      </c>
      <c r="O191" s="49">
        <v>217</v>
      </c>
      <c r="P191" s="119">
        <v>663</v>
      </c>
      <c r="Q191" s="37">
        <v>1813</v>
      </c>
      <c r="R191" s="37">
        <v>170</v>
      </c>
      <c r="S191" s="37">
        <v>630</v>
      </c>
      <c r="T191" s="37"/>
      <c r="U191" s="37">
        <v>110</v>
      </c>
      <c r="V191" s="37"/>
      <c r="W191" s="37">
        <v>1225</v>
      </c>
      <c r="X191" s="37">
        <v>3778</v>
      </c>
      <c r="Y191" s="37">
        <v>140</v>
      </c>
    </row>
    <row r="192" spans="1:25" s="50" customFormat="1" ht="30" hidden="1" customHeight="1" x14ac:dyDescent="0.2">
      <c r="A192" s="11" t="s">
        <v>133</v>
      </c>
      <c r="B192" s="15"/>
      <c r="C192" s="15" t="e">
        <f>C191/C190</f>
        <v>#DIV/0!</v>
      </c>
      <c r="D192" s="15" t="e">
        <f t="shared" si="83"/>
        <v>#DIV/0!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14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35" s="50" customFormat="1" ht="30" hidden="1" customHeight="1" x14ac:dyDescent="0.2">
      <c r="A193" s="13" t="s">
        <v>134</v>
      </c>
      <c r="B193" s="23"/>
      <c r="C193" s="27"/>
      <c r="D193" s="2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119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35" s="63" customFormat="1" ht="30" hidden="1" customHeight="1" outlineLevel="1" x14ac:dyDescent="0.2">
      <c r="A194" s="55" t="s">
        <v>135</v>
      </c>
      <c r="B194" s="23"/>
      <c r="C194" s="27">
        <f>SUM(E194:Y194)</f>
        <v>0</v>
      </c>
      <c r="D194" s="9" t="e">
        <f t="shared" ref="D194:D213" si="86">C194/B194</f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11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35" s="50" customFormat="1" ht="30" hidden="1" customHeight="1" outlineLevel="1" x14ac:dyDescent="0.2">
      <c r="A195" s="13" t="s">
        <v>136</v>
      </c>
      <c r="B195" s="23"/>
      <c r="C195" s="27">
        <f>SUM(E195:Y195)</f>
        <v>0</v>
      </c>
      <c r="D195" s="9" t="e">
        <f t="shared" si="86"/>
        <v>#DIV/0!</v>
      </c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138"/>
      <c r="Q195" s="49"/>
      <c r="R195" s="49"/>
      <c r="S195" s="49"/>
      <c r="T195" s="49"/>
      <c r="U195" s="49"/>
      <c r="V195" s="49"/>
      <c r="W195" s="49"/>
      <c r="X195" s="49"/>
      <c r="Y195" s="49"/>
      <c r="AI195" s="50" t="s">
        <v>0</v>
      </c>
    </row>
    <row r="196" spans="1:35" s="50" customFormat="1" ht="30" hidden="1" customHeight="1" outlineLevel="1" x14ac:dyDescent="0.2">
      <c r="A196" s="13" t="s">
        <v>137</v>
      </c>
      <c r="B196" s="27">
        <f>B194*0.45</f>
        <v>0</v>
      </c>
      <c r="C196" s="27">
        <f>C194*0.45</f>
        <v>0</v>
      </c>
      <c r="D196" s="9" t="e">
        <f t="shared" si="86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116"/>
      <c r="Q196" s="26"/>
      <c r="R196" s="26"/>
      <c r="S196" s="26"/>
      <c r="T196" s="26"/>
      <c r="U196" s="26"/>
      <c r="V196" s="26"/>
      <c r="W196" s="26"/>
      <c r="X196" s="26"/>
      <c r="Y196" s="26"/>
      <c r="Z196" s="64"/>
    </row>
    <row r="197" spans="1:35" s="50" customFormat="1" ht="30" hidden="1" customHeight="1" x14ac:dyDescent="0.2">
      <c r="A197" s="13" t="s">
        <v>138</v>
      </c>
      <c r="B197" s="52" t="e">
        <f>B194/B195</f>
        <v>#DIV/0!</v>
      </c>
      <c r="C197" s="52" t="e">
        <f>C194/C195</f>
        <v>#DIV/0!</v>
      </c>
      <c r="D197" s="9"/>
      <c r="E197" s="73" t="e">
        <f t="shared" ref="E197:Y197" si="87">E194/E195</f>
        <v>#DIV/0!</v>
      </c>
      <c r="F197" s="73" t="e">
        <f t="shared" si="87"/>
        <v>#DIV/0!</v>
      </c>
      <c r="G197" s="73" t="e">
        <f t="shared" si="87"/>
        <v>#DIV/0!</v>
      </c>
      <c r="H197" s="73" t="e">
        <f t="shared" si="87"/>
        <v>#DIV/0!</v>
      </c>
      <c r="I197" s="73" t="e">
        <f t="shared" si="87"/>
        <v>#DIV/0!</v>
      </c>
      <c r="J197" s="73" t="e">
        <f t="shared" si="87"/>
        <v>#DIV/0!</v>
      </c>
      <c r="K197" s="73" t="e">
        <f t="shared" si="87"/>
        <v>#DIV/0!</v>
      </c>
      <c r="L197" s="73" t="e">
        <f t="shared" si="87"/>
        <v>#DIV/0!</v>
      </c>
      <c r="M197" s="73" t="e">
        <f t="shared" si="87"/>
        <v>#DIV/0!</v>
      </c>
      <c r="N197" s="73" t="e">
        <f t="shared" si="87"/>
        <v>#DIV/0!</v>
      </c>
      <c r="O197" s="73" t="e">
        <f t="shared" si="87"/>
        <v>#DIV/0!</v>
      </c>
      <c r="P197" s="137" t="e">
        <f t="shared" si="87"/>
        <v>#DIV/0!</v>
      </c>
      <c r="Q197" s="73" t="e">
        <f t="shared" si="87"/>
        <v>#DIV/0!</v>
      </c>
      <c r="R197" s="73" t="e">
        <f t="shared" si="87"/>
        <v>#DIV/0!</v>
      </c>
      <c r="S197" s="73" t="e">
        <f t="shared" si="87"/>
        <v>#DIV/0!</v>
      </c>
      <c r="T197" s="73" t="e">
        <f t="shared" si="87"/>
        <v>#DIV/0!</v>
      </c>
      <c r="U197" s="73" t="e">
        <f t="shared" si="87"/>
        <v>#DIV/0!</v>
      </c>
      <c r="V197" s="73" t="e">
        <f t="shared" si="87"/>
        <v>#DIV/0!</v>
      </c>
      <c r="W197" s="73" t="e">
        <f t="shared" si="87"/>
        <v>#DIV/0!</v>
      </c>
      <c r="X197" s="73" t="e">
        <f t="shared" si="87"/>
        <v>#DIV/0!</v>
      </c>
      <c r="Y197" s="73" t="e">
        <f t="shared" si="87"/>
        <v>#DIV/0!</v>
      </c>
    </row>
    <row r="198" spans="1:35" s="63" customFormat="1" ht="30" hidden="1" customHeight="1" outlineLevel="1" x14ac:dyDescent="0.2">
      <c r="A198" s="55" t="s">
        <v>139</v>
      </c>
      <c r="B198" s="23"/>
      <c r="C198" s="27">
        <f>SUM(E198:Y198)</f>
        <v>0</v>
      </c>
      <c r="D198" s="9" t="e">
        <f t="shared" si="86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11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50" customFormat="1" ht="28.15" hidden="1" customHeight="1" outlineLevel="1" x14ac:dyDescent="0.2">
      <c r="A199" s="13" t="s">
        <v>136</v>
      </c>
      <c r="B199" s="23"/>
      <c r="C199" s="27">
        <f>SUM(E199:Y199)</f>
        <v>0</v>
      </c>
      <c r="D199" s="9" t="e">
        <f t="shared" si="86"/>
        <v>#DIV/0!</v>
      </c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138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35" s="50" customFormat="1" ht="27" hidden="1" customHeight="1" outlineLevel="1" x14ac:dyDescent="0.2">
      <c r="A200" s="13" t="s">
        <v>137</v>
      </c>
      <c r="B200" s="27">
        <f>B198*0.3</f>
        <v>0</v>
      </c>
      <c r="C200" s="27">
        <f>C198*0.3</f>
        <v>0</v>
      </c>
      <c r="D200" s="9" t="e">
        <f t="shared" si="86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11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63" customFormat="1" ht="30" hidden="1" customHeight="1" x14ac:dyDescent="0.2">
      <c r="A201" s="13" t="s">
        <v>138</v>
      </c>
      <c r="B201" s="9" t="e">
        <f>B198/B199</f>
        <v>#DIV/0!</v>
      </c>
      <c r="C201" s="9" t="e">
        <f>C198/C199</f>
        <v>#DIV/0!</v>
      </c>
      <c r="D201" s="9"/>
      <c r="E201" s="30" t="e">
        <f t="shared" ref="E201:Y201" si="88">E198/E199</f>
        <v>#DIV/0!</v>
      </c>
      <c r="F201" s="30" t="e">
        <f t="shared" si="88"/>
        <v>#DIV/0!</v>
      </c>
      <c r="G201" s="30" t="e">
        <f t="shared" si="88"/>
        <v>#DIV/0!</v>
      </c>
      <c r="H201" s="30" t="e">
        <f t="shared" si="88"/>
        <v>#DIV/0!</v>
      </c>
      <c r="I201" s="30" t="e">
        <f t="shared" si="88"/>
        <v>#DIV/0!</v>
      </c>
      <c r="J201" s="30" t="e">
        <f t="shared" si="88"/>
        <v>#DIV/0!</v>
      </c>
      <c r="K201" s="30" t="e">
        <f t="shared" si="88"/>
        <v>#DIV/0!</v>
      </c>
      <c r="L201" s="30" t="e">
        <f t="shared" si="88"/>
        <v>#DIV/0!</v>
      </c>
      <c r="M201" s="30" t="e">
        <f t="shared" si="88"/>
        <v>#DIV/0!</v>
      </c>
      <c r="N201" s="30" t="e">
        <f t="shared" si="88"/>
        <v>#DIV/0!</v>
      </c>
      <c r="O201" s="30" t="e">
        <f t="shared" si="88"/>
        <v>#DIV/0!</v>
      </c>
      <c r="P201" s="117" t="e">
        <f t="shared" si="88"/>
        <v>#DIV/0!</v>
      </c>
      <c r="Q201" s="30" t="e">
        <f t="shared" si="88"/>
        <v>#DIV/0!</v>
      </c>
      <c r="R201" s="30" t="e">
        <f t="shared" si="88"/>
        <v>#DIV/0!</v>
      </c>
      <c r="S201" s="30" t="e">
        <f t="shared" si="88"/>
        <v>#DIV/0!</v>
      </c>
      <c r="T201" s="30" t="e">
        <f t="shared" si="88"/>
        <v>#DIV/0!</v>
      </c>
      <c r="U201" s="30" t="e">
        <f t="shared" si="88"/>
        <v>#DIV/0!</v>
      </c>
      <c r="V201" s="30" t="e">
        <f t="shared" si="88"/>
        <v>#DIV/0!</v>
      </c>
      <c r="W201" s="30" t="e">
        <f t="shared" si="88"/>
        <v>#DIV/0!</v>
      </c>
      <c r="X201" s="30" t="e">
        <f t="shared" si="88"/>
        <v>#DIV/0!</v>
      </c>
      <c r="Y201" s="30" t="e">
        <f t="shared" si="88"/>
        <v>#DIV/0!</v>
      </c>
    </row>
    <row r="202" spans="1:35" s="63" customFormat="1" ht="30" hidden="1" customHeight="1" outlineLevel="1" x14ac:dyDescent="0.2">
      <c r="A202" s="55" t="s">
        <v>140</v>
      </c>
      <c r="B202" s="23"/>
      <c r="C202" s="27">
        <f>SUM(E202:Y202)</f>
        <v>0</v>
      </c>
      <c r="D202" s="9" t="e">
        <f t="shared" si="86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11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50" customFormat="1" ht="30" hidden="1" customHeight="1" outlineLevel="1" x14ac:dyDescent="0.2">
      <c r="A203" s="13" t="s">
        <v>136</v>
      </c>
      <c r="B203" s="23"/>
      <c r="C203" s="27">
        <f>SUM(E203:Y203)</f>
        <v>0</v>
      </c>
      <c r="D203" s="9" t="e">
        <f t="shared" si="86"/>
        <v>#DIV/0!</v>
      </c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138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35" s="50" customFormat="1" ht="30" hidden="1" customHeight="1" outlineLevel="1" x14ac:dyDescent="0.2">
      <c r="A204" s="13" t="s">
        <v>141</v>
      </c>
      <c r="B204" s="27">
        <f>B202*0.19</f>
        <v>0</v>
      </c>
      <c r="C204" s="27">
        <f>C202*0.19</f>
        <v>0</v>
      </c>
      <c r="D204" s="9" t="e">
        <f t="shared" si="86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11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35" s="63" customFormat="1" ht="30" hidden="1" customHeight="1" x14ac:dyDescent="0.2">
      <c r="A205" s="13" t="s">
        <v>142</v>
      </c>
      <c r="B205" s="9" t="e">
        <f>B202/B203</f>
        <v>#DIV/0!</v>
      </c>
      <c r="C205" s="9" t="e">
        <f>C202/C203</f>
        <v>#DIV/0!</v>
      </c>
      <c r="D205" s="9"/>
      <c r="E205" s="30" t="e">
        <f>E202/E203</f>
        <v>#DIV/0!</v>
      </c>
      <c r="F205" s="30" t="e">
        <f>F202/F203</f>
        <v>#DIV/0!</v>
      </c>
      <c r="G205" s="30" t="e">
        <f t="shared" ref="G205:Y205" si="89">G202/G203</f>
        <v>#DIV/0!</v>
      </c>
      <c r="H205" s="30" t="e">
        <f t="shared" si="89"/>
        <v>#DIV/0!</v>
      </c>
      <c r="I205" s="30" t="e">
        <f t="shared" si="89"/>
        <v>#DIV/0!</v>
      </c>
      <c r="J205" s="30" t="e">
        <f t="shared" si="89"/>
        <v>#DIV/0!</v>
      </c>
      <c r="K205" s="30" t="e">
        <f t="shared" si="89"/>
        <v>#DIV/0!</v>
      </c>
      <c r="L205" s="30" t="e">
        <f t="shared" si="89"/>
        <v>#DIV/0!</v>
      </c>
      <c r="M205" s="30" t="e">
        <f t="shared" si="89"/>
        <v>#DIV/0!</v>
      </c>
      <c r="N205" s="30" t="e">
        <f t="shared" si="89"/>
        <v>#DIV/0!</v>
      </c>
      <c r="O205" s="30" t="e">
        <f t="shared" si="89"/>
        <v>#DIV/0!</v>
      </c>
      <c r="P205" s="117" t="e">
        <f t="shared" si="89"/>
        <v>#DIV/0!</v>
      </c>
      <c r="Q205" s="30" t="e">
        <f t="shared" si="89"/>
        <v>#DIV/0!</v>
      </c>
      <c r="R205" s="30" t="e">
        <f t="shared" si="89"/>
        <v>#DIV/0!</v>
      </c>
      <c r="S205" s="30" t="e">
        <f t="shared" si="89"/>
        <v>#DIV/0!</v>
      </c>
      <c r="T205" s="30" t="e">
        <f t="shared" si="89"/>
        <v>#DIV/0!</v>
      </c>
      <c r="U205" s="30" t="e">
        <f t="shared" si="89"/>
        <v>#DIV/0!</v>
      </c>
      <c r="V205" s="30" t="e">
        <f t="shared" si="89"/>
        <v>#DIV/0!</v>
      </c>
      <c r="W205" s="30" t="e">
        <f t="shared" si="89"/>
        <v>#DIV/0!</v>
      </c>
      <c r="X205" s="30" t="e">
        <f t="shared" si="89"/>
        <v>#DIV/0!</v>
      </c>
      <c r="Y205" s="30" t="e">
        <f t="shared" si="89"/>
        <v>#DIV/0!</v>
      </c>
    </row>
    <row r="206" spans="1:35" s="50" customFormat="1" ht="30" hidden="1" customHeight="1" x14ac:dyDescent="0.2">
      <c r="A206" s="55" t="s">
        <v>143</v>
      </c>
      <c r="B206" s="27"/>
      <c r="C206" s="27">
        <f>SUM(E206:Y206)</f>
        <v>0</v>
      </c>
      <c r="D206" s="9" t="e">
        <f t="shared" si="86"/>
        <v>#DIV/0!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119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35" s="50" customFormat="1" ht="30" hidden="1" customHeight="1" x14ac:dyDescent="0.2">
      <c r="A207" s="13" t="s">
        <v>141</v>
      </c>
      <c r="B207" s="27"/>
      <c r="C207" s="27">
        <f>C206*0.7</f>
        <v>0</v>
      </c>
      <c r="D207" s="9" t="e">
        <f t="shared" si="86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11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144</v>
      </c>
      <c r="B208" s="27"/>
      <c r="C208" s="27">
        <f>SUM(E208:Y208)</f>
        <v>0</v>
      </c>
      <c r="D208" s="9" t="e">
        <f t="shared" si="86"/>
        <v>#DIV/0!</v>
      </c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138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13" t="s">
        <v>141</v>
      </c>
      <c r="B209" s="27">
        <f>B208*0.2</f>
        <v>0</v>
      </c>
      <c r="C209" s="27">
        <f>C208*0.2</f>
        <v>0</v>
      </c>
      <c r="D209" s="9" t="e">
        <f t="shared" si="86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11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30" hidden="1" customHeight="1" x14ac:dyDescent="0.2">
      <c r="A210" s="32" t="s">
        <v>165</v>
      </c>
      <c r="B210" s="27"/>
      <c r="C210" s="27">
        <f>SUM(E210:Y210)</f>
        <v>0</v>
      </c>
      <c r="D210" s="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138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s="50" customFormat="1" ht="30" hidden="1" customHeight="1" x14ac:dyDescent="0.2">
      <c r="A211" s="32" t="s">
        <v>145</v>
      </c>
      <c r="B211" s="27">
        <f>B209+B207+B204+B200+B196</f>
        <v>0</v>
      </c>
      <c r="C211" s="27">
        <f>C209+C207+C204+C200+C196</f>
        <v>0</v>
      </c>
      <c r="D211" s="9" t="e">
        <f t="shared" si="86"/>
        <v>#DIV/0!</v>
      </c>
      <c r="E211" s="26">
        <f>E209+E207+E204+E200+E196</f>
        <v>0</v>
      </c>
      <c r="F211" s="26">
        <f t="shared" ref="F211:Y211" si="90">F209+F207+F204+F200+F196</f>
        <v>0</v>
      </c>
      <c r="G211" s="26">
        <f t="shared" si="90"/>
        <v>0</v>
      </c>
      <c r="H211" s="26">
        <f t="shared" si="90"/>
        <v>0</v>
      </c>
      <c r="I211" s="26">
        <f t="shared" si="90"/>
        <v>0</v>
      </c>
      <c r="J211" s="26">
        <f t="shared" si="90"/>
        <v>0</v>
      </c>
      <c r="K211" s="26">
        <f t="shared" si="90"/>
        <v>0</v>
      </c>
      <c r="L211" s="26">
        <f t="shared" si="90"/>
        <v>0</v>
      </c>
      <c r="M211" s="26">
        <f t="shared" si="90"/>
        <v>0</v>
      </c>
      <c r="N211" s="26">
        <f t="shared" si="90"/>
        <v>0</v>
      </c>
      <c r="O211" s="26">
        <f t="shared" si="90"/>
        <v>0</v>
      </c>
      <c r="P211" s="116">
        <f t="shared" si="90"/>
        <v>0</v>
      </c>
      <c r="Q211" s="26">
        <f t="shared" si="90"/>
        <v>0</v>
      </c>
      <c r="R211" s="26">
        <f t="shared" si="90"/>
        <v>0</v>
      </c>
      <c r="S211" s="26">
        <f t="shared" si="90"/>
        <v>0</v>
      </c>
      <c r="T211" s="26">
        <f t="shared" si="90"/>
        <v>0</v>
      </c>
      <c r="U211" s="26">
        <f t="shared" si="90"/>
        <v>0</v>
      </c>
      <c r="V211" s="26">
        <f t="shared" si="90"/>
        <v>0</v>
      </c>
      <c r="W211" s="26">
        <f t="shared" si="90"/>
        <v>0</v>
      </c>
      <c r="X211" s="26">
        <f t="shared" si="90"/>
        <v>0</v>
      </c>
      <c r="Y211" s="26">
        <f t="shared" si="90"/>
        <v>0</v>
      </c>
    </row>
    <row r="212" spans="1:25" s="50" customFormat="1" ht="6" hidden="1" customHeight="1" x14ac:dyDescent="0.2">
      <c r="A212" s="13" t="s">
        <v>171</v>
      </c>
      <c r="B212" s="26"/>
      <c r="C212" s="26">
        <f>SUM(E212:Y212)</f>
        <v>0</v>
      </c>
      <c r="D212" s="9" t="e">
        <f t="shared" si="86"/>
        <v>#DIV/0!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11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50" customFormat="1" ht="0.6" hidden="1" customHeight="1" x14ac:dyDescent="0.2">
      <c r="A213" s="55" t="s">
        <v>164</v>
      </c>
      <c r="B213" s="53" t="e">
        <f>B211/B212*10</f>
        <v>#DIV/0!</v>
      </c>
      <c r="C213" s="53" t="e">
        <f>C211/C212*10</f>
        <v>#DIV/0!</v>
      </c>
      <c r="D213" s="9" t="e">
        <f t="shared" si="86"/>
        <v>#DIV/0!</v>
      </c>
      <c r="E213" s="54" t="e">
        <f>E211/E212*10</f>
        <v>#DIV/0!</v>
      </c>
      <c r="F213" s="54" t="e">
        <f t="shared" ref="F213:Y213" si="91">F211/F212*10</f>
        <v>#DIV/0!</v>
      </c>
      <c r="G213" s="54" t="e">
        <f t="shared" si="91"/>
        <v>#DIV/0!</v>
      </c>
      <c r="H213" s="54" t="e">
        <f t="shared" si="91"/>
        <v>#DIV/0!</v>
      </c>
      <c r="I213" s="54" t="e">
        <f t="shared" si="91"/>
        <v>#DIV/0!</v>
      </c>
      <c r="J213" s="54" t="e">
        <f t="shared" si="91"/>
        <v>#DIV/0!</v>
      </c>
      <c r="K213" s="54" t="e">
        <f t="shared" si="91"/>
        <v>#DIV/0!</v>
      </c>
      <c r="L213" s="54" t="e">
        <f t="shared" si="91"/>
        <v>#DIV/0!</v>
      </c>
      <c r="M213" s="54" t="e">
        <f t="shared" si="91"/>
        <v>#DIV/0!</v>
      </c>
      <c r="N213" s="54" t="e">
        <f t="shared" si="91"/>
        <v>#DIV/0!</v>
      </c>
      <c r="O213" s="54" t="e">
        <f t="shared" si="91"/>
        <v>#DIV/0!</v>
      </c>
      <c r="P213" s="130" t="e">
        <f t="shared" si="91"/>
        <v>#DIV/0!</v>
      </c>
      <c r="Q213" s="54" t="e">
        <f t="shared" si="91"/>
        <v>#DIV/0!</v>
      </c>
      <c r="R213" s="54" t="e">
        <f t="shared" si="91"/>
        <v>#DIV/0!</v>
      </c>
      <c r="S213" s="54" t="e">
        <f t="shared" si="91"/>
        <v>#DIV/0!</v>
      </c>
      <c r="T213" s="54" t="e">
        <f t="shared" si="91"/>
        <v>#DIV/0!</v>
      </c>
      <c r="U213" s="54" t="e">
        <f t="shared" si="91"/>
        <v>#DIV/0!</v>
      </c>
      <c r="V213" s="54" t="e">
        <f t="shared" si="91"/>
        <v>#DIV/0!</v>
      </c>
      <c r="W213" s="54" t="e">
        <f t="shared" si="91"/>
        <v>#DIV/0!</v>
      </c>
      <c r="X213" s="54" t="e">
        <f t="shared" si="91"/>
        <v>#DIV/0!</v>
      </c>
      <c r="Y213" s="54" t="e">
        <f t="shared" si="91"/>
        <v>#DIV/0!</v>
      </c>
    </row>
    <row r="214" spans="1:25" ht="18" hidden="1" customHeight="1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139"/>
      <c r="Q214" s="90"/>
      <c r="R214" s="90"/>
      <c r="S214" s="90"/>
      <c r="T214" s="90"/>
      <c r="U214" s="90"/>
      <c r="V214" s="90"/>
      <c r="W214" s="90"/>
      <c r="X214" s="90"/>
      <c r="Y214" s="90"/>
    </row>
    <row r="215" spans="1:25" ht="27" hidden="1" customHeight="1" x14ac:dyDescent="0.25">
      <c r="A215" s="13" t="s">
        <v>185</v>
      </c>
      <c r="B215" s="85"/>
      <c r="C215" s="85">
        <f>SUM(E215:Y215)</f>
        <v>273</v>
      </c>
      <c r="D215" s="85"/>
      <c r="E215" s="85">
        <v>11</v>
      </c>
      <c r="F215" s="85">
        <v>12</v>
      </c>
      <c r="G215" s="85">
        <v>15</v>
      </c>
      <c r="H215" s="85">
        <v>20</v>
      </c>
      <c r="I215" s="85">
        <v>12</v>
      </c>
      <c r="J215" s="85">
        <v>36</v>
      </c>
      <c r="K215" s="85">
        <v>18</v>
      </c>
      <c r="L215" s="85">
        <v>20</v>
      </c>
      <c r="M215" s="85">
        <v>5</v>
      </c>
      <c r="N215" s="85">
        <v>4</v>
      </c>
      <c r="O215" s="85">
        <v>5</v>
      </c>
      <c r="P215" s="140">
        <v>16</v>
      </c>
      <c r="Q215" s="85">
        <v>16</v>
      </c>
      <c r="R215" s="85">
        <v>13</v>
      </c>
      <c r="S215" s="85">
        <v>18</v>
      </c>
      <c r="T215" s="85">
        <v>10</v>
      </c>
      <c r="U215" s="85">
        <v>3</v>
      </c>
      <c r="V215" s="85">
        <v>4</v>
      </c>
      <c r="W215" s="85">
        <v>3</v>
      </c>
      <c r="X215" s="85">
        <v>23</v>
      </c>
      <c r="Y215" s="85">
        <v>9</v>
      </c>
    </row>
    <row r="216" spans="1:25" ht="18" hidden="1" customHeight="1" x14ac:dyDescent="0.25">
      <c r="A216" s="13" t="s">
        <v>189</v>
      </c>
      <c r="B216" s="85">
        <v>108</v>
      </c>
      <c r="C216" s="85">
        <f>SUM(E216:Y216)</f>
        <v>450</v>
      </c>
      <c r="D216" s="85"/>
      <c r="E216" s="85">
        <v>20</v>
      </c>
      <c r="F216" s="85">
        <v>5</v>
      </c>
      <c r="G216" s="85">
        <v>59</v>
      </c>
      <c r="H216" s="85">
        <v>16</v>
      </c>
      <c r="I216" s="85">
        <v>21</v>
      </c>
      <c r="J216" s="85">
        <v>28</v>
      </c>
      <c r="K216" s="85">
        <v>9</v>
      </c>
      <c r="L216" s="85">
        <v>20</v>
      </c>
      <c r="M216" s="85">
        <v>22</v>
      </c>
      <c r="N216" s="85">
        <v>5</v>
      </c>
      <c r="O216" s="85">
        <v>5</v>
      </c>
      <c r="P216" s="140">
        <v>28</v>
      </c>
      <c r="Q216" s="85">
        <v>25</v>
      </c>
      <c r="R216" s="85">
        <v>57</v>
      </c>
      <c r="S216" s="85">
        <v>7</v>
      </c>
      <c r="T216" s="85">
        <v>17</v>
      </c>
      <c r="U216" s="85">
        <v>25</v>
      </c>
      <c r="V216" s="85">
        <v>11</v>
      </c>
      <c r="W216" s="85">
        <v>5</v>
      </c>
      <c r="X216" s="85">
        <v>50</v>
      </c>
      <c r="Y216" s="85">
        <v>15</v>
      </c>
    </row>
    <row r="217" spans="1:25" ht="24" hidden="1" customHeight="1" x14ac:dyDescent="0.35">
      <c r="A217" s="86" t="s">
        <v>146</v>
      </c>
      <c r="B217" s="66"/>
      <c r="C217" s="66">
        <f>SUM(E217:Y217)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141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8" customFormat="1" ht="21" hidden="1" customHeight="1" x14ac:dyDescent="0.35">
      <c r="A218" s="67" t="s">
        <v>147</v>
      </c>
      <c r="B218" s="67"/>
      <c r="C218" s="67">
        <f>SUM(E218:Y218)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142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1:25" s="68" customFormat="1" ht="21" hidden="1" customHeight="1" x14ac:dyDescent="0.35">
      <c r="A219" s="67" t="s">
        <v>148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142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143"/>
      <c r="Q220" s="69"/>
      <c r="R220" s="69"/>
      <c r="S220" s="69"/>
      <c r="T220" s="69"/>
      <c r="U220" s="69"/>
      <c r="V220" s="69"/>
      <c r="W220" s="69"/>
      <c r="X220" s="69"/>
      <c r="Y220" s="69"/>
    </row>
    <row r="221" spans="1:25" s="68" customFormat="1" ht="21" hidden="1" customHeight="1" x14ac:dyDescent="0.35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143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1:25" ht="16.5" hidden="1" customHeight="1" x14ac:dyDescent="0.25">
      <c r="A222" s="87"/>
      <c r="B222" s="88"/>
      <c r="C222" s="88"/>
      <c r="D222" s="8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4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41.25" hidden="1" customHeight="1" x14ac:dyDescent="0.35">
      <c r="A223" s="155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</row>
    <row r="224" spans="1:25" ht="20.25" hidden="1" customHeight="1" x14ac:dyDescent="0.25">
      <c r="A224" s="153"/>
      <c r="B224" s="154"/>
      <c r="C224" s="154"/>
      <c r="D224" s="154"/>
      <c r="E224" s="154"/>
      <c r="F224" s="154"/>
      <c r="G224" s="154"/>
      <c r="H224" s="154"/>
      <c r="I224" s="154"/>
      <c r="J224" s="154"/>
      <c r="K224" s="4"/>
      <c r="L224" s="4"/>
      <c r="M224" s="4"/>
      <c r="N224" s="4"/>
      <c r="O224" s="4"/>
      <c r="P224" s="14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6.5" hidden="1" customHeight="1" x14ac:dyDescent="0.25">
      <c r="A225" s="89"/>
      <c r="B225" s="6"/>
      <c r="C225" s="6"/>
      <c r="D225" s="6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4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9" hidden="1" customHeight="1" x14ac:dyDescent="0.25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145"/>
      <c r="Q226" s="71"/>
      <c r="R226" s="71"/>
      <c r="S226" s="71"/>
      <c r="T226" s="71"/>
      <c r="U226" s="71"/>
      <c r="V226" s="71"/>
      <c r="W226" s="71"/>
      <c r="X226" s="71"/>
      <c r="Y226" s="71"/>
    </row>
    <row r="227" spans="1:25" s="12" customFormat="1" ht="48.75" hidden="1" customHeight="1" x14ac:dyDescent="0.2">
      <c r="A227" s="32" t="s">
        <v>150</v>
      </c>
      <c r="B227" s="27"/>
      <c r="C227" s="27">
        <f>SUM(E227:Y227)</f>
        <v>259083</v>
      </c>
      <c r="D227" s="27"/>
      <c r="E227" s="39">
        <v>9345</v>
      </c>
      <c r="F227" s="39">
        <v>9100</v>
      </c>
      <c r="G227" s="39">
        <v>16579</v>
      </c>
      <c r="H227" s="39">
        <v>16195</v>
      </c>
      <c r="I227" s="39">
        <v>7250</v>
      </c>
      <c r="J227" s="39">
        <v>17539</v>
      </c>
      <c r="K227" s="39">
        <v>12001</v>
      </c>
      <c r="L227" s="39">
        <v>14609</v>
      </c>
      <c r="M227" s="39">
        <v>13004</v>
      </c>
      <c r="N227" s="39">
        <v>3780</v>
      </c>
      <c r="O227" s="39">
        <v>8536</v>
      </c>
      <c r="P227" s="115">
        <v>11438</v>
      </c>
      <c r="Q227" s="39">
        <v>16561</v>
      </c>
      <c r="R227" s="39">
        <v>15418</v>
      </c>
      <c r="S227" s="39">
        <v>18986</v>
      </c>
      <c r="T227" s="39">
        <v>13238</v>
      </c>
      <c r="U227" s="39">
        <v>7143</v>
      </c>
      <c r="V227" s="39">
        <v>4504</v>
      </c>
      <c r="W227" s="39">
        <v>11688</v>
      </c>
      <c r="X227" s="39">
        <v>21385</v>
      </c>
      <c r="Y227" s="39">
        <v>10784</v>
      </c>
    </row>
    <row r="228" spans="1:25" ht="21" hidden="1" customHeight="1" x14ac:dyDescent="0.25">
      <c r="A228" s="65" t="s">
        <v>152</v>
      </c>
      <c r="B228" s="72"/>
      <c r="C228" s="27">
        <f>SUM(E228:Y228)</f>
        <v>380</v>
      </c>
      <c r="D228" s="27"/>
      <c r="E228" s="65">
        <v>16</v>
      </c>
      <c r="F228" s="65">
        <v>21</v>
      </c>
      <c r="G228" s="65">
        <v>32</v>
      </c>
      <c r="H228" s="65">
        <v>25</v>
      </c>
      <c r="I228" s="65">
        <v>16</v>
      </c>
      <c r="J228" s="65">
        <v>31</v>
      </c>
      <c r="K228" s="65">
        <v>14</v>
      </c>
      <c r="L228" s="65">
        <v>29</v>
      </c>
      <c r="M228" s="65">
        <v>18</v>
      </c>
      <c r="N228" s="65">
        <v>8</v>
      </c>
      <c r="O228" s="65">
        <v>7</v>
      </c>
      <c r="P228" s="146">
        <v>15</v>
      </c>
      <c r="Q228" s="65">
        <v>25</v>
      </c>
      <c r="R228" s="65">
        <v>31</v>
      </c>
      <c r="S228" s="65">
        <v>10</v>
      </c>
      <c r="T228" s="65">
        <v>8</v>
      </c>
      <c r="U228" s="65">
        <v>8</v>
      </c>
      <c r="V228" s="65">
        <v>6</v>
      </c>
      <c r="W228" s="65">
        <v>12</v>
      </c>
      <c r="X228" s="65">
        <v>35</v>
      </c>
      <c r="Y228" s="65">
        <v>13</v>
      </c>
    </row>
    <row r="229" spans="1:25" ht="0.6" hidden="1" customHeight="1" x14ac:dyDescent="0.25">
      <c r="A229" s="65" t="s">
        <v>153</v>
      </c>
      <c r="B229" s="72"/>
      <c r="C229" s="27">
        <f>SUM(E229:Y229)</f>
        <v>208</v>
      </c>
      <c r="D229" s="27"/>
      <c r="E229" s="65">
        <v>10</v>
      </c>
      <c r="F229" s="65">
        <v>2</v>
      </c>
      <c r="G229" s="65">
        <v>42</v>
      </c>
      <c r="H229" s="65">
        <v>11</v>
      </c>
      <c r="I229" s="65">
        <v>9</v>
      </c>
      <c r="J229" s="65">
        <v>30</v>
      </c>
      <c r="K229" s="65">
        <v>9</v>
      </c>
      <c r="L229" s="65">
        <v>15</v>
      </c>
      <c r="M229" s="65">
        <v>1</v>
      </c>
      <c r="N229" s="65">
        <v>2</v>
      </c>
      <c r="O229" s="65">
        <v>5</v>
      </c>
      <c r="P229" s="146">
        <v>1</v>
      </c>
      <c r="Q229" s="65">
        <v>4</v>
      </c>
      <c r="R229" s="65">
        <v>8</v>
      </c>
      <c r="S229" s="65">
        <v>14</v>
      </c>
      <c r="T229" s="65">
        <v>2</v>
      </c>
      <c r="U229" s="65">
        <v>1</v>
      </c>
      <c r="V229" s="65">
        <v>2</v>
      </c>
      <c r="W229" s="65">
        <v>16</v>
      </c>
      <c r="X229" s="65">
        <v>16</v>
      </c>
      <c r="Y229" s="65">
        <v>8</v>
      </c>
    </row>
    <row r="230" spans="1:25" ht="2.4500000000000002" hidden="1" customHeight="1" x14ac:dyDescent="0.25">
      <c r="A230" s="65" t="s">
        <v>153</v>
      </c>
      <c r="B230" s="72"/>
      <c r="C230" s="27">
        <f>SUM(E230:Y230)</f>
        <v>194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65">
        <v>2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6">
        <v>1</v>
      </c>
      <c r="Q230" s="65">
        <v>4</v>
      </c>
      <c r="R230" s="65">
        <v>1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4" hidden="1" customHeight="1" x14ac:dyDescent="0.25">
      <c r="A231" s="65" t="s">
        <v>78</v>
      </c>
      <c r="B231" s="27">
        <v>554</v>
      </c>
      <c r="C231" s="27">
        <f>SUM(E231:Y231)</f>
        <v>574</v>
      </c>
      <c r="D231" s="27"/>
      <c r="E231" s="82">
        <v>11</v>
      </c>
      <c r="F231" s="82">
        <v>15</v>
      </c>
      <c r="G231" s="82">
        <v>93</v>
      </c>
      <c r="H231" s="82">
        <v>30</v>
      </c>
      <c r="I231" s="82">
        <v>15</v>
      </c>
      <c r="J231" s="82">
        <v>55</v>
      </c>
      <c r="K231" s="82">
        <v>16</v>
      </c>
      <c r="L231" s="82">
        <v>18</v>
      </c>
      <c r="M231" s="82">
        <v>16</v>
      </c>
      <c r="N231" s="82">
        <v>10</v>
      </c>
      <c r="O231" s="82">
        <v>11</v>
      </c>
      <c r="P231" s="147">
        <v>40</v>
      </c>
      <c r="Q231" s="82">
        <v>22</v>
      </c>
      <c r="R231" s="82">
        <v>55</v>
      </c>
      <c r="S231" s="82">
        <v>14</v>
      </c>
      <c r="T231" s="82">
        <v>29</v>
      </c>
      <c r="U231" s="82">
        <v>22</v>
      </c>
      <c r="V231" s="82">
        <v>9</v>
      </c>
      <c r="W231" s="82">
        <v>7</v>
      </c>
      <c r="X231" s="82">
        <v>60</v>
      </c>
      <c r="Y231" s="82">
        <v>26</v>
      </c>
    </row>
    <row r="232" spans="1:25" ht="16.5" hidden="1" customHeight="1" x14ac:dyDescent="0.25"/>
    <row r="233" spans="1:25" s="65" customFormat="1" ht="16.5" hidden="1" customHeight="1" x14ac:dyDescent="0.25">
      <c r="A233" s="65" t="s">
        <v>160</v>
      </c>
      <c r="B233" s="72"/>
      <c r="C233" s="65">
        <f>SUM(E233:Y233)</f>
        <v>40</v>
      </c>
      <c r="E233" s="65">
        <v>3</v>
      </c>
      <c r="G233" s="65">
        <v>1</v>
      </c>
      <c r="H233" s="65">
        <v>6</v>
      </c>
      <c r="J233" s="65">
        <v>1</v>
      </c>
      <c r="M233" s="65">
        <v>1</v>
      </c>
      <c r="O233" s="65">
        <v>2</v>
      </c>
      <c r="P233" s="146">
        <v>1</v>
      </c>
      <c r="Q233" s="65">
        <v>3</v>
      </c>
      <c r="R233" s="65">
        <v>1</v>
      </c>
      <c r="S233" s="65">
        <v>3</v>
      </c>
      <c r="T233" s="65">
        <v>7</v>
      </c>
      <c r="U233" s="65">
        <v>1</v>
      </c>
      <c r="V233" s="65">
        <v>1</v>
      </c>
      <c r="W233" s="65">
        <v>1</v>
      </c>
      <c r="X233" s="65">
        <v>4</v>
      </c>
      <c r="Y233" s="65">
        <v>4</v>
      </c>
    </row>
    <row r="234" spans="1:25" ht="16.5" hidden="1" customHeight="1" x14ac:dyDescent="0.25"/>
    <row r="235" spans="1:25" ht="21" hidden="1" customHeight="1" x14ac:dyDescent="0.25">
      <c r="A235" s="65" t="s">
        <v>163</v>
      </c>
      <c r="B235" s="27">
        <v>45</v>
      </c>
      <c r="C235" s="27">
        <f>SUM(E235:Y235)</f>
        <v>58</v>
      </c>
      <c r="D235" s="27"/>
      <c r="E235" s="82">
        <v>5</v>
      </c>
      <c r="F235" s="82">
        <v>3</v>
      </c>
      <c r="G235" s="82"/>
      <c r="H235" s="82">
        <v>5</v>
      </c>
      <c r="I235" s="82">
        <v>2</v>
      </c>
      <c r="J235" s="82"/>
      <c r="K235" s="82">
        <v>2</v>
      </c>
      <c r="L235" s="82">
        <v>0</v>
      </c>
      <c r="M235" s="82">
        <v>3</v>
      </c>
      <c r="N235" s="82">
        <v>3</v>
      </c>
      <c r="O235" s="82">
        <v>3</v>
      </c>
      <c r="P235" s="147">
        <v>2</v>
      </c>
      <c r="Q235" s="82">
        <v>2</v>
      </c>
      <c r="R235" s="82">
        <v>10</v>
      </c>
      <c r="S235" s="82">
        <v>6</v>
      </c>
      <c r="T235" s="82">
        <v>6</v>
      </c>
      <c r="U235" s="82">
        <v>1</v>
      </c>
      <c r="V235" s="82">
        <v>1</v>
      </c>
      <c r="W235" s="82">
        <v>4</v>
      </c>
      <c r="X235" s="82"/>
      <c r="Y235" s="82"/>
    </row>
    <row r="236" spans="1:25" ht="16.5" hidden="1" customHeight="1" x14ac:dyDescent="0.25"/>
    <row r="237" spans="1:25" ht="16.5" hidden="1" customHeight="1" x14ac:dyDescent="0.25"/>
    <row r="238" spans="1:25" ht="13.5" hidden="1" customHeight="1" x14ac:dyDescent="0.25"/>
    <row r="239" spans="1:25" ht="16.5" hidden="1" customHeight="1" x14ac:dyDescent="0.25">
      <c r="J239" s="1" t="s">
        <v>174</v>
      </c>
      <c r="S239" s="1" t="s">
        <v>177</v>
      </c>
      <c r="U239" s="1" t="s">
        <v>175</v>
      </c>
      <c r="X239" s="1" t="s">
        <v>176</v>
      </c>
      <c r="Y239" s="1" t="s">
        <v>173</v>
      </c>
    </row>
    <row r="240" spans="1:25" ht="16.5" hidden="1" customHeight="1" x14ac:dyDescent="0.25"/>
    <row r="241" spans="1:25" ht="22.5" hidden="1" customHeight="1" x14ac:dyDescent="0.25">
      <c r="A241" s="13" t="s">
        <v>190</v>
      </c>
      <c r="B241" s="72"/>
      <c r="C241" s="85">
        <f>SUM(E241:Y241)</f>
        <v>49</v>
      </c>
      <c r="D241" s="72"/>
      <c r="E241" s="65">
        <v>1</v>
      </c>
      <c r="F241" s="65">
        <v>2</v>
      </c>
      <c r="G241" s="65"/>
      <c r="H241" s="65">
        <v>2</v>
      </c>
      <c r="I241" s="65"/>
      <c r="J241" s="65">
        <v>3</v>
      </c>
      <c r="K241" s="65">
        <v>1</v>
      </c>
      <c r="L241" s="65">
        <v>1</v>
      </c>
      <c r="M241" s="65">
        <v>8</v>
      </c>
      <c r="N241" s="65">
        <v>6</v>
      </c>
      <c r="O241" s="65">
        <v>1</v>
      </c>
      <c r="P241" s="146">
        <v>0</v>
      </c>
      <c r="Q241" s="65">
        <v>1</v>
      </c>
      <c r="R241" s="65">
        <v>4</v>
      </c>
      <c r="S241" s="65">
        <v>3</v>
      </c>
      <c r="T241" s="65">
        <v>2</v>
      </c>
      <c r="U241" s="65">
        <v>1</v>
      </c>
      <c r="V241" s="65">
        <v>1</v>
      </c>
      <c r="W241" s="65">
        <v>7</v>
      </c>
      <c r="X241" s="65"/>
      <c r="Y241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4:J224"/>
    <mergeCell ref="A223:Y223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2022-05-23T04:55:33Z</cp:lastPrinted>
  <dcterms:created xsi:type="dcterms:W3CDTF">2017-06-08T05:54:08Z</dcterms:created>
  <dcterms:modified xsi:type="dcterms:W3CDTF">2022-05-23T05:23:26Z</dcterms:modified>
</cp:coreProperties>
</file>