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22980" windowHeight="736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оперативка!$A$1:$Y$86</definedName>
  </definedNames>
  <calcPr calcId="145621"/>
</workbook>
</file>

<file path=xl/calcChain.xml><?xml version="1.0" encoding="utf-8"?>
<calcChain xmlns="http://schemas.openxmlformats.org/spreadsheetml/2006/main">
  <c r="B59" i="1" l="1"/>
  <c r="F59" i="1"/>
  <c r="G59" i="1"/>
  <c r="K59" i="1"/>
  <c r="L59" i="1"/>
  <c r="M59" i="1"/>
  <c r="N59" i="1"/>
  <c r="O59" i="1"/>
  <c r="S59" i="1"/>
  <c r="T59" i="1"/>
  <c r="X59" i="1"/>
  <c r="Y59" i="1"/>
  <c r="E59" i="1"/>
  <c r="C41" i="1" l="1"/>
  <c r="C53" i="1" l="1"/>
  <c r="D53" i="1" s="1"/>
  <c r="I86" i="1" l="1"/>
  <c r="F86" i="1" l="1"/>
  <c r="G86" i="1"/>
  <c r="H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E86" i="1"/>
  <c r="B63" i="1"/>
  <c r="C86" i="1" l="1"/>
  <c r="O63" i="1"/>
  <c r="N63" i="1"/>
  <c r="F62" i="1" l="1"/>
  <c r="S63" i="1" l="1"/>
  <c r="I62" i="1"/>
  <c r="E63" i="1" l="1"/>
  <c r="G63" i="1" l="1"/>
  <c r="H63" i="1"/>
  <c r="I63" i="1"/>
  <c r="J63" i="1"/>
  <c r="K63" i="1"/>
  <c r="L63" i="1"/>
  <c r="M63" i="1"/>
  <c r="P63" i="1"/>
  <c r="Q63" i="1"/>
  <c r="R63" i="1"/>
  <c r="T63" i="1"/>
  <c r="U63" i="1"/>
  <c r="V63" i="1"/>
  <c r="W63" i="1"/>
  <c r="X63" i="1"/>
  <c r="Y63" i="1"/>
  <c r="C63" i="1" l="1"/>
  <c r="D63" i="1" s="1"/>
  <c r="S26" i="1" l="1"/>
  <c r="C42" i="1" l="1"/>
  <c r="X26" i="1"/>
  <c r="G62" i="1" l="1"/>
  <c r="H62" i="1"/>
  <c r="J62" i="1"/>
  <c r="K62" i="1"/>
  <c r="L62" i="1"/>
  <c r="M62" i="1"/>
  <c r="N62" i="1"/>
  <c r="O62" i="1"/>
  <c r="P62" i="1"/>
  <c r="R62" i="1"/>
  <c r="S62" i="1"/>
  <c r="T62" i="1"/>
  <c r="U62" i="1"/>
  <c r="V62" i="1"/>
  <c r="W62" i="1"/>
  <c r="X62" i="1"/>
  <c r="Y62" i="1"/>
  <c r="E62" i="1"/>
  <c r="C61" i="1"/>
  <c r="D61" i="1" s="1"/>
  <c r="C62" i="1" l="1"/>
  <c r="C25" i="1"/>
  <c r="D62" i="1" l="1"/>
  <c r="W44" i="1"/>
  <c r="V44" i="1" l="1"/>
  <c r="C47" i="1"/>
  <c r="D47" i="1" s="1"/>
  <c r="C73" i="1" l="1"/>
  <c r="D73" i="1" s="1"/>
  <c r="C74" i="1"/>
  <c r="D74" i="1" s="1"/>
  <c r="Q13" i="1" l="1"/>
  <c r="C45" i="1" l="1"/>
  <c r="L26" i="1" l="1"/>
  <c r="C33" i="1" l="1"/>
  <c r="C43" i="1" l="1"/>
  <c r="D43" i="1" s="1"/>
  <c r="D45" i="1"/>
  <c r="C28" i="1" l="1"/>
  <c r="D28" i="1" s="1"/>
  <c r="C30" i="1"/>
  <c r="D30" i="1" s="1"/>
  <c r="C31" i="1"/>
  <c r="D31" i="1" s="1"/>
  <c r="C14" i="1" l="1"/>
  <c r="D14" i="1" s="1"/>
  <c r="C15" i="1"/>
  <c r="C16" i="1"/>
  <c r="C18" i="1"/>
  <c r="C19" i="1"/>
  <c r="R34" i="1" l="1"/>
  <c r="S32" i="1"/>
  <c r="E36" i="1" l="1"/>
  <c r="B26" i="1"/>
  <c r="F34" i="1"/>
  <c r="B9" i="1" l="1"/>
  <c r="B13" i="1"/>
  <c r="B17" i="1"/>
  <c r="B22" i="1"/>
  <c r="B24" i="1"/>
  <c r="B29" i="1"/>
  <c r="B32" i="1"/>
  <c r="B44" i="1"/>
  <c r="B55" i="1"/>
  <c r="F11" i="1" l="1"/>
  <c r="G11" i="1"/>
  <c r="H11" i="1"/>
  <c r="I11" i="1"/>
  <c r="J11" i="1"/>
  <c r="L11" i="1"/>
  <c r="M11" i="1"/>
  <c r="N11" i="1"/>
  <c r="P11" i="1"/>
  <c r="Q11" i="1"/>
  <c r="R11" i="1"/>
  <c r="S11" i="1"/>
  <c r="T11" i="1"/>
  <c r="U11" i="1"/>
  <c r="W11" i="1"/>
  <c r="X11" i="1"/>
  <c r="Y11" i="1"/>
  <c r="E11" i="1"/>
  <c r="S36" i="1" l="1"/>
  <c r="S34" i="1"/>
  <c r="C27" i="1" l="1"/>
  <c r="C87" i="1" l="1"/>
  <c r="D88" i="1"/>
  <c r="C90" i="1"/>
  <c r="D90" i="1" s="1"/>
  <c r="D91" i="1"/>
  <c r="D95" i="1"/>
  <c r="D102" i="1"/>
  <c r="B103" i="1"/>
  <c r="C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B104" i="1"/>
  <c r="C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C105" i="1"/>
  <c r="D105" i="1" s="1"/>
  <c r="C106" i="1"/>
  <c r="D106" i="1" s="1"/>
  <c r="C107" i="1"/>
  <c r="D107" i="1" s="1"/>
  <c r="C108" i="1"/>
  <c r="D108" i="1" s="1"/>
  <c r="C109" i="1"/>
  <c r="C110" i="1" s="1"/>
  <c r="B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C111" i="1"/>
  <c r="D111" i="1" s="1"/>
  <c r="C112" i="1"/>
  <c r="D112" i="1" s="1"/>
  <c r="C113" i="1"/>
  <c r="D113" i="1" s="1"/>
  <c r="C114" i="1"/>
  <c r="D114" i="1" s="1"/>
  <c r="D115" i="1"/>
  <c r="C116" i="1"/>
  <c r="D116" i="1" s="1"/>
  <c r="B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C118" i="1"/>
  <c r="D118" i="1" s="1"/>
  <c r="C119" i="1"/>
  <c r="D119" i="1" s="1"/>
  <c r="C120" i="1"/>
  <c r="D120" i="1" s="1"/>
  <c r="C121" i="1"/>
  <c r="D121" i="1" s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B124" i="1"/>
  <c r="F124" i="1"/>
  <c r="G124" i="1"/>
  <c r="H124" i="1"/>
  <c r="I124" i="1"/>
  <c r="J124" i="1"/>
  <c r="K124" i="1"/>
  <c r="L124" i="1"/>
  <c r="M124" i="1"/>
  <c r="O124" i="1"/>
  <c r="P124" i="1"/>
  <c r="R124" i="1"/>
  <c r="S124" i="1"/>
  <c r="T124" i="1"/>
  <c r="U124" i="1"/>
  <c r="X124" i="1"/>
  <c r="Y124" i="1"/>
  <c r="B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B126" i="1"/>
  <c r="E126" i="1"/>
  <c r="I126" i="1"/>
  <c r="Q126" i="1"/>
  <c r="R126" i="1"/>
  <c r="U126" i="1"/>
  <c r="W126" i="1"/>
  <c r="C127" i="1"/>
  <c r="C128" i="1"/>
  <c r="H129" i="1"/>
  <c r="M129" i="1"/>
  <c r="P129" i="1"/>
  <c r="R129" i="1"/>
  <c r="T129" i="1"/>
  <c r="X129" i="1"/>
  <c r="C130" i="1"/>
  <c r="D130" i="1" s="1"/>
  <c r="C131" i="1"/>
  <c r="D131" i="1" s="1"/>
  <c r="C134" i="1"/>
  <c r="C136" i="1"/>
  <c r="C137" i="1" s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D139" i="1"/>
  <c r="C140" i="1"/>
  <c r="B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B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C143" i="1"/>
  <c r="C144" i="1"/>
  <c r="C146" i="1"/>
  <c r="B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R147" i="1"/>
  <c r="S147" i="1"/>
  <c r="T147" i="1"/>
  <c r="U147" i="1"/>
  <c r="V147" i="1"/>
  <c r="W147" i="1"/>
  <c r="X147" i="1"/>
  <c r="Y147" i="1"/>
  <c r="D148" i="1"/>
  <c r="C149" i="1"/>
  <c r="D149" i="1" s="1"/>
  <c r="B150" i="1"/>
  <c r="E150" i="1"/>
  <c r="F150" i="1"/>
  <c r="G150" i="1"/>
  <c r="H150" i="1"/>
  <c r="I150" i="1"/>
  <c r="J150" i="1"/>
  <c r="K150" i="1"/>
  <c r="L150" i="1"/>
  <c r="M150" i="1"/>
  <c r="O150" i="1"/>
  <c r="P150" i="1"/>
  <c r="R150" i="1"/>
  <c r="S150" i="1"/>
  <c r="T150" i="1"/>
  <c r="U150" i="1"/>
  <c r="W150" i="1"/>
  <c r="X150" i="1"/>
  <c r="Y150" i="1"/>
  <c r="B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R151" i="1"/>
  <c r="S151" i="1"/>
  <c r="T151" i="1"/>
  <c r="U151" i="1"/>
  <c r="V151" i="1"/>
  <c r="W151" i="1"/>
  <c r="X151" i="1"/>
  <c r="Y151" i="1"/>
  <c r="C152" i="1"/>
  <c r="D152" i="1" s="1"/>
  <c r="C153" i="1"/>
  <c r="D153" i="1" s="1"/>
  <c r="B154" i="1"/>
  <c r="G154" i="1"/>
  <c r="L154" i="1"/>
  <c r="Y154" i="1"/>
  <c r="C155" i="1"/>
  <c r="D155" i="1" s="1"/>
  <c r="C156" i="1"/>
  <c r="D156" i="1" s="1"/>
  <c r="B157" i="1"/>
  <c r="H157" i="1"/>
  <c r="N157" i="1"/>
  <c r="R157" i="1"/>
  <c r="S157" i="1"/>
  <c r="W157" i="1"/>
  <c r="C158" i="1"/>
  <c r="D158" i="1" s="1"/>
  <c r="C159" i="1"/>
  <c r="B160" i="1"/>
  <c r="M160" i="1"/>
  <c r="T160" i="1"/>
  <c r="U160" i="1"/>
  <c r="C161" i="1"/>
  <c r="D161" i="1" s="1"/>
  <c r="C162" i="1"/>
  <c r="D162" i="1" s="1"/>
  <c r="B163" i="1"/>
  <c r="E163" i="1"/>
  <c r="H163" i="1"/>
  <c r="I163" i="1"/>
  <c r="J163" i="1"/>
  <c r="K163" i="1"/>
  <c r="L163" i="1"/>
  <c r="M163" i="1"/>
  <c r="P163" i="1"/>
  <c r="Q163" i="1"/>
  <c r="S163" i="1"/>
  <c r="T163" i="1"/>
  <c r="U163" i="1"/>
  <c r="V163" i="1"/>
  <c r="W163" i="1"/>
  <c r="X163" i="1"/>
  <c r="C164" i="1"/>
  <c r="C165" i="1"/>
  <c r="H166" i="1"/>
  <c r="I166" i="1"/>
  <c r="J166" i="1"/>
  <c r="K166" i="1"/>
  <c r="M166" i="1"/>
  <c r="Q166" i="1"/>
  <c r="R166" i="1"/>
  <c r="V166" i="1"/>
  <c r="X166" i="1"/>
  <c r="C167" i="1"/>
  <c r="D167" i="1" s="1"/>
  <c r="C168" i="1"/>
  <c r="B169" i="1"/>
  <c r="Q169" i="1"/>
  <c r="T169" i="1"/>
  <c r="C170" i="1"/>
  <c r="D170" i="1" s="1"/>
  <c r="C171" i="1"/>
  <c r="D171" i="1" s="1"/>
  <c r="B172" i="1"/>
  <c r="G172" i="1"/>
  <c r="L172" i="1"/>
  <c r="U172" i="1"/>
  <c r="C173" i="1"/>
  <c r="C174" i="1"/>
  <c r="B175" i="1"/>
  <c r="G175" i="1"/>
  <c r="J175" i="1"/>
  <c r="K175" i="1"/>
  <c r="L175" i="1"/>
  <c r="R175" i="1"/>
  <c r="U175" i="1"/>
  <c r="X175" i="1"/>
  <c r="C176" i="1"/>
  <c r="D176" i="1" s="1"/>
  <c r="D177" i="1"/>
  <c r="D178" i="1"/>
  <c r="C179" i="1"/>
  <c r="C180" i="1" s="1"/>
  <c r="C181" i="1"/>
  <c r="D181" i="1" s="1"/>
  <c r="C183" i="1"/>
  <c r="C184" i="1" s="1"/>
  <c r="B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C185" i="1"/>
  <c r="D185" i="1" s="1"/>
  <c r="C186" i="1"/>
  <c r="D186" i="1" s="1"/>
  <c r="C187" i="1"/>
  <c r="D187" i="1" s="1"/>
  <c r="C188" i="1"/>
  <c r="D188" i="1" s="1"/>
  <c r="C189" i="1"/>
  <c r="D189" i="1" s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C191" i="1"/>
  <c r="D191" i="1" s="1"/>
  <c r="C192" i="1"/>
  <c r="C195" i="1"/>
  <c r="D195" i="1" s="1"/>
  <c r="C196" i="1"/>
  <c r="D196" i="1" s="1"/>
  <c r="B197" i="1"/>
  <c r="B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C199" i="1"/>
  <c r="D199" i="1" s="1"/>
  <c r="C200" i="1"/>
  <c r="D200" i="1" s="1"/>
  <c r="B201" i="1"/>
  <c r="B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C203" i="1"/>
  <c r="D203" i="1" s="1"/>
  <c r="C204" i="1"/>
  <c r="D204" i="1" s="1"/>
  <c r="B205" i="1"/>
  <c r="B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C207" i="1"/>
  <c r="C208" i="1" s="1"/>
  <c r="D208" i="1" s="1"/>
  <c r="C209" i="1"/>
  <c r="D209" i="1" s="1"/>
  <c r="B210" i="1"/>
  <c r="C211" i="1"/>
  <c r="E212" i="1"/>
  <c r="E214" i="1" s="1"/>
  <c r="F212" i="1"/>
  <c r="F214" i="1" s="1"/>
  <c r="G212" i="1"/>
  <c r="G214" i="1" s="1"/>
  <c r="H212" i="1"/>
  <c r="H214" i="1" s="1"/>
  <c r="I212" i="1"/>
  <c r="I214" i="1" s="1"/>
  <c r="J212" i="1"/>
  <c r="J214" i="1" s="1"/>
  <c r="K212" i="1"/>
  <c r="K214" i="1" s="1"/>
  <c r="L212" i="1"/>
  <c r="L214" i="1" s="1"/>
  <c r="M212" i="1"/>
  <c r="M214" i="1" s="1"/>
  <c r="N212" i="1"/>
  <c r="N214" i="1" s="1"/>
  <c r="O212" i="1"/>
  <c r="O214" i="1" s="1"/>
  <c r="P212" i="1"/>
  <c r="P214" i="1" s="1"/>
  <c r="Q212" i="1"/>
  <c r="Q214" i="1" s="1"/>
  <c r="R212" i="1"/>
  <c r="R214" i="1" s="1"/>
  <c r="S212" i="1"/>
  <c r="S214" i="1" s="1"/>
  <c r="T212" i="1"/>
  <c r="T214" i="1" s="1"/>
  <c r="U212" i="1"/>
  <c r="U214" i="1" s="1"/>
  <c r="V212" i="1"/>
  <c r="V214" i="1" s="1"/>
  <c r="W212" i="1"/>
  <c r="W214" i="1" s="1"/>
  <c r="X212" i="1"/>
  <c r="X214" i="1" s="1"/>
  <c r="Y212" i="1"/>
  <c r="Y214" i="1" s="1"/>
  <c r="C213" i="1"/>
  <c r="D213" i="1" s="1"/>
  <c r="C216" i="1"/>
  <c r="C217" i="1"/>
  <c r="C218" i="1"/>
  <c r="C219" i="1"/>
  <c r="C220" i="1"/>
  <c r="D207" i="1" l="1"/>
  <c r="C160" i="1"/>
  <c r="D160" i="1" s="1"/>
  <c r="D183" i="1"/>
  <c r="D179" i="1"/>
  <c r="D109" i="1"/>
  <c r="C197" i="1"/>
  <c r="D197" i="1" s="1"/>
  <c r="C193" i="1"/>
  <c r="D193" i="1" s="1"/>
  <c r="C122" i="1"/>
  <c r="D122" i="1" s="1"/>
  <c r="C201" i="1"/>
  <c r="D201" i="1" s="1"/>
  <c r="C142" i="1"/>
  <c r="D142" i="1" s="1"/>
  <c r="C210" i="1"/>
  <c r="D210" i="1" s="1"/>
  <c r="C169" i="1"/>
  <c r="D169" i="1" s="1"/>
  <c r="D159" i="1"/>
  <c r="C132" i="1"/>
  <c r="D132" i="1" s="1"/>
  <c r="C129" i="1"/>
  <c r="C117" i="1"/>
  <c r="B212" i="1"/>
  <c r="B214" i="1" s="1"/>
  <c r="C163" i="1"/>
  <c r="D163" i="1" s="1"/>
  <c r="C175" i="1"/>
  <c r="D175" i="1" s="1"/>
  <c r="D168" i="1"/>
  <c r="C166" i="1"/>
  <c r="C157" i="1"/>
  <c r="D157" i="1" s="1"/>
  <c r="C154" i="1"/>
  <c r="D154" i="1" s="1"/>
  <c r="C145" i="1"/>
  <c r="C147" i="1" s="1"/>
  <c r="C206" i="1"/>
  <c r="C205" i="1"/>
  <c r="D205" i="1" s="1"/>
  <c r="C202" i="1"/>
  <c r="C198" i="1"/>
  <c r="D192" i="1"/>
  <c r="C172" i="1"/>
  <c r="D172" i="1" s="1"/>
  <c r="D146" i="1"/>
  <c r="D140" i="1"/>
  <c r="C138" i="1"/>
  <c r="D136" i="1"/>
  <c r="C151" i="1"/>
  <c r="D151" i="1" s="1"/>
  <c r="C150" i="1"/>
  <c r="C124" i="1"/>
  <c r="D124" i="1" s="1"/>
  <c r="C123" i="1"/>
  <c r="D123" i="1" s="1"/>
  <c r="C190" i="1"/>
  <c r="D190" i="1" s="1"/>
  <c r="C141" i="1"/>
  <c r="C126" i="1"/>
  <c r="D126" i="1" s="1"/>
  <c r="C125" i="1"/>
  <c r="D125" i="1" s="1"/>
  <c r="C64" i="1"/>
  <c r="D64" i="1" s="1"/>
  <c r="C212" i="1" l="1"/>
  <c r="D212" i="1" l="1"/>
  <c r="C214" i="1"/>
  <c r="D214" i="1" s="1"/>
  <c r="M26" i="1"/>
  <c r="C60" i="1" l="1"/>
  <c r="D60" i="1" s="1"/>
  <c r="M13" i="1" l="1"/>
  <c r="N13" i="1"/>
  <c r="O13" i="1"/>
  <c r="P13" i="1"/>
  <c r="R13" i="1"/>
  <c r="S13" i="1"/>
  <c r="T13" i="1"/>
  <c r="U13" i="1"/>
  <c r="V13" i="1"/>
  <c r="W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4" i="1"/>
  <c r="C55" i="1" s="1"/>
  <c r="C56" i="1"/>
  <c r="D56" i="1" s="1"/>
  <c r="C57" i="1"/>
  <c r="C58" i="1"/>
  <c r="D58" i="1" s="1"/>
  <c r="D57" i="1" l="1"/>
  <c r="C59" i="1"/>
  <c r="C92" i="1"/>
  <c r="D54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D92" i="1" l="1"/>
  <c r="C93" i="1"/>
  <c r="D93" i="1" s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D25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42" i="1" l="1"/>
  <c r="D82" i="1" l="1"/>
  <c r="D84" i="1"/>
  <c r="C236" i="1" l="1"/>
  <c r="E44" i="1" l="1"/>
  <c r="C234" i="1" l="1"/>
  <c r="C232" i="1"/>
  <c r="C231" i="1"/>
  <c r="C230" i="1"/>
  <c r="C229" i="1"/>
  <c r="C228" i="1"/>
  <c r="C83" i="1"/>
  <c r="D83" i="1" s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X55" i="1"/>
  <c r="W55" i="1"/>
  <c r="V55" i="1"/>
  <c r="U55" i="1"/>
  <c r="T55" i="1"/>
  <c r="S55" i="1"/>
  <c r="R55" i="1"/>
  <c r="P55" i="1"/>
  <c r="O55" i="1"/>
  <c r="N55" i="1"/>
  <c r="M55" i="1"/>
  <c r="L55" i="1"/>
  <c r="K55" i="1"/>
  <c r="J55" i="1"/>
  <c r="H55" i="1"/>
  <c r="G55" i="1"/>
  <c r="F55" i="1"/>
  <c r="E55" i="1"/>
  <c r="C49" i="1"/>
  <c r="D49" i="1" s="1"/>
  <c r="C48" i="1"/>
  <c r="D48" i="1" s="1"/>
  <c r="C46" i="1"/>
  <c r="D46" i="1" s="1"/>
  <c r="Y44" i="1"/>
  <c r="X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D42" i="1"/>
  <c r="C40" i="1"/>
  <c r="D40" i="1" s="1"/>
  <c r="C38" i="1"/>
  <c r="D38" i="1" s="1"/>
  <c r="C37" i="1"/>
  <c r="D37" i="1" s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D33" i="1"/>
  <c r="E32" i="1"/>
  <c r="C32" i="1" s="1"/>
  <c r="D32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Y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D8" i="1" s="1"/>
  <c r="C7" i="1"/>
  <c r="D7" i="1" s="1"/>
  <c r="D41" i="1" l="1"/>
  <c r="C44" i="1"/>
  <c r="C17" i="1"/>
  <c r="C29" i="1"/>
  <c r="D29" i="1" s="1"/>
  <c r="C22" i="1"/>
  <c r="D22" i="1" s="1"/>
  <c r="C24" i="1"/>
  <c r="D24" i="1" s="1"/>
  <c r="D20" i="1"/>
  <c r="C13" i="1"/>
  <c r="C34" i="1"/>
  <c r="D34" i="1" s="1"/>
  <c r="C9" i="1"/>
  <c r="C26" i="1"/>
  <c r="C36" i="1"/>
  <c r="D36" i="1" s="1"/>
  <c r="C39" i="1"/>
  <c r="D39" i="1" s="1"/>
  <c r="D16" i="1"/>
  <c r="D10" i="1"/>
  <c r="D15" i="1"/>
</calcChain>
</file>

<file path=xl/sharedStrings.xml><?xml version="1.0" encoding="utf-8"?>
<sst xmlns="http://schemas.openxmlformats.org/spreadsheetml/2006/main" count="254" uniqueCount="205">
  <si>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</si>
  <si>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</si>
  <si>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</si>
  <si>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</si>
  <si>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</si>
  <si>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</si>
  <si>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</si>
  <si>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</si>
  <si>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</si>
  <si>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</si>
  <si>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</si>
  <si>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</si>
  <si>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</si>
  <si>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</si>
  <si>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</si>
  <si>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</si>
  <si>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</si>
  <si>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</si>
  <si>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</si>
  <si>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</si>
  <si>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</si>
  <si>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</si>
  <si>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</si>
  <si>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</si>
  <si>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</si>
  <si>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</si>
  <si>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</si>
  <si>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</si>
  <si>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</si>
  <si>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</si>
  <si>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</si>
  <si>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</si>
  <si>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</si>
  <si>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</si>
  <si>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</si>
  <si>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</si>
  <si>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</si>
  <si>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</si>
  <si>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</si>
  <si>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</si>
  <si>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</si>
  <si>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</si>
  <si>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</si>
  <si>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</si>
  <si>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</si>
  <si>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</si>
  <si>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</si>
  <si>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</si>
  <si>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</si>
  <si>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</si>
  <si>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</si>
  <si>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</si>
  <si>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</si>
  <si>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</si>
  <si>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</si>
  <si>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</si>
  <si>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</si>
  <si>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</si>
  <si>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</si>
  <si>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</si>
  <si>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</si>
  <si>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</si>
  <si>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</si>
  <si>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</si>
  <si>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</si>
  <si>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</si>
  <si>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</si>
  <si>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</si>
  <si>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</si>
  <si>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</si>
  <si>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</si>
  <si>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</si>
  <si>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</si>
  <si>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</si>
  <si>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</si>
  <si>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</si>
  <si>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</si>
  <si>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</si>
  <si>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</si>
  <si>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</si>
  <si>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</si>
  <si>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</si>
  <si>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</si>
  <si>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</si>
  <si>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</si>
  <si>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</si>
  <si>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</si>
  <si>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</si>
  <si>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</si>
  <si>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</si>
  <si>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</si>
  <si>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</si>
  <si>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</si>
  <si>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</si>
  <si>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</si>
  <si>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</si>
  <si>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</si>
  <si>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</si>
  <si>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</si>
  <si>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</si>
  <si>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</si>
  <si>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</si>
  <si>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</si>
  <si>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</si>
  <si>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</si>
  <si>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</si>
  <si>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</si>
  <si>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</si>
  <si>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</si>
  <si>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</si>
  <si>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</si>
  <si>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</si>
  <si>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</si>
  <si>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</si>
  <si>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</si>
  <si>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</si>
  <si>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</si>
  <si>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</si>
  <si>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</si>
  <si>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</si>
  <si>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</si>
  <si>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</si>
  <si>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</si>
  <si>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</si>
  <si>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</si>
  <si>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</si>
  <si>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</si>
  <si>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</si>
  <si>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</si>
  <si>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</si>
  <si>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</si>
  <si>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</si>
  <si>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</si>
  <si>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</si>
  <si>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</si>
  <si>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</si>
  <si>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</si>
  <si>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</si>
  <si>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</si>
  <si>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</si>
  <si>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</si>
  <si>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</si>
  <si>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</si>
  <si>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</si>
  <si>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</si>
  <si>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</si>
  <si>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</si>
  <si>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</si>
  <si>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</si>
  <si>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</si>
  <si>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</si>
  <si>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</si>
  <si>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</si>
  <si>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</si>
  <si>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</si>
  <si>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</si>
  <si>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</si>
  <si>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</si>
  <si>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</si>
  <si>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</si>
  <si>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</si>
  <si>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</si>
  <si>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</si>
  <si>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</si>
  <si>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</si>
  <si>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</si>
  <si>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</si>
  <si>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</si>
  <si>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</si>
  <si>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</si>
  <si>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</si>
  <si>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</si>
  <si>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</si>
  <si>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</si>
  <si>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</si>
  <si>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</si>
  <si>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</si>
  <si>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</si>
  <si>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</si>
  <si>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</si>
  <si>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</si>
  <si>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</si>
  <si>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</si>
  <si>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</si>
  <si>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</si>
  <si>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</si>
  <si>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</si>
  <si>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</si>
  <si>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</si>
  <si>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</si>
  <si>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</si>
  <si>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</si>
  <si>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</si>
  <si>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</si>
  <si>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</si>
  <si>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</si>
  <si>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</si>
  <si>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</si>
  <si>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</si>
  <si>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</si>
  <si>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</si>
  <si>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</si>
  <si>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</si>
  <si>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</si>
  <si>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t>Информация о сельскохозяйственных работах по состоянию на 25 мая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</si>
</sst>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69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165" fontId="11" fillId="3" borderId="3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3" fontId="15" fillId="3" borderId="3" xfId="0" applyNumberFormat="1" applyFont="1" applyFill="1" applyBorder="1" applyAlignment="1">
      <alignment horizontal="center" vertical="center" wrapText="1"/>
    </xf>
    <xf numFmtId="165" fontId="11" fillId="3" borderId="3" xfId="0" applyNumberFormat="1" applyFont="1" applyFill="1" applyBorder="1" applyAlignment="1">
      <alignment horizontal="center" vertical="center" wrapText="1"/>
    </xf>
    <xf numFmtId="166" fontId="11" fillId="3" borderId="3" xfId="0" applyNumberFormat="1" applyFont="1" applyFill="1" applyBorder="1" applyAlignment="1">
      <alignment horizontal="center" vertical="center"/>
    </xf>
    <xf numFmtId="1" fontId="8" fillId="3" borderId="3" xfId="2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3" fontId="16" fillId="3" borderId="3" xfId="0" applyNumberFormat="1" applyFont="1" applyFill="1" applyBorder="1" applyAlignment="1">
      <alignment horizontal="center" vertical="center" wrapText="1"/>
    </xf>
    <xf numFmtId="1" fontId="11" fillId="3" borderId="3" xfId="0" applyNumberFormat="1" applyFont="1" applyFill="1" applyBorder="1" applyAlignment="1">
      <alignment horizontal="center" vertical="center"/>
    </xf>
    <xf numFmtId="0" fontId="11" fillId="3" borderId="2" xfId="2" applyNumberFormat="1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0" fontId="11" fillId="0" borderId="5" xfId="2" applyNumberFormat="1" applyFont="1" applyFill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3" fillId="2" borderId="0" xfId="0" applyFont="1" applyFill="1" applyBorder="1"/>
    <xf numFmtId="0" fontId="6" fillId="2" borderId="1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42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A87" sqref="A87:XFD92"/>
    </sheetView>
  </sheetViews>
  <sheetFormatPr defaultColWidth="9.140625" defaultRowHeight="16.5" outlineLevelRow="1" x14ac:dyDescent="0.25"/>
  <cols>
    <col min="1" max="1" width="99.85546875" style="79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" customWidth="1"/>
    <col min="10" max="15" width="13.7109375" style="1" customWidth="1"/>
    <col min="16" max="16" width="13.7109375" style="110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45" customHeight="1" thickBot="1" x14ac:dyDescent="0.3">
      <c r="A2" s="155" t="s">
        <v>204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</row>
    <row r="3" spans="1:26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111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162" customFormat="1" ht="17.45" customHeight="1" thickBot="1" x14ac:dyDescent="0.35">
      <c r="A4" s="156" t="s">
        <v>3</v>
      </c>
      <c r="B4" s="157" t="s">
        <v>198</v>
      </c>
      <c r="C4" s="158" t="s">
        <v>199</v>
      </c>
      <c r="D4" s="158" t="s">
        <v>200</v>
      </c>
      <c r="E4" s="159" t="s">
        <v>4</v>
      </c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1"/>
      <c r="Z4" s="162" t="s">
        <v>0</v>
      </c>
    </row>
    <row r="5" spans="1:26" s="162" customFormat="1" ht="87" customHeight="1" x14ac:dyDescent="0.25">
      <c r="A5" s="163"/>
      <c r="B5" s="164"/>
      <c r="C5" s="165"/>
      <c r="D5" s="165"/>
      <c r="E5" s="153" t="s">
        <v>5</v>
      </c>
      <c r="F5" s="153" t="s">
        <v>6</v>
      </c>
      <c r="G5" s="153" t="s">
        <v>7</v>
      </c>
      <c r="H5" s="153" t="s">
        <v>8</v>
      </c>
      <c r="I5" s="153" t="s">
        <v>9</v>
      </c>
      <c r="J5" s="153" t="s">
        <v>10</v>
      </c>
      <c r="K5" s="153" t="s">
        <v>11</v>
      </c>
      <c r="L5" s="153" t="s">
        <v>12</v>
      </c>
      <c r="M5" s="153" t="s">
        <v>13</v>
      </c>
      <c r="N5" s="153" t="s">
        <v>14</v>
      </c>
      <c r="O5" s="153" t="s">
        <v>15</v>
      </c>
      <c r="P5" s="153" t="s">
        <v>16</v>
      </c>
      <c r="Q5" s="153" t="s">
        <v>17</v>
      </c>
      <c r="R5" s="153" t="s">
        <v>18</v>
      </c>
      <c r="S5" s="153" t="s">
        <v>19</v>
      </c>
      <c r="T5" s="153" t="s">
        <v>20</v>
      </c>
      <c r="U5" s="153" t="s">
        <v>21</v>
      </c>
      <c r="V5" s="153" t="s">
        <v>22</v>
      </c>
      <c r="W5" s="153" t="s">
        <v>23</v>
      </c>
      <c r="X5" s="153" t="s">
        <v>24</v>
      </c>
      <c r="Y5" s="153" t="s">
        <v>25</v>
      </c>
    </row>
    <row r="6" spans="1:26" s="162" customFormat="1" ht="69.75" customHeight="1" thickBot="1" x14ac:dyDescent="0.3">
      <c r="A6" s="166"/>
      <c r="B6" s="167"/>
      <c r="C6" s="168"/>
      <c r="D6" s="168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0">
        <v>2068</v>
      </c>
      <c r="F7" s="10">
        <v>1426</v>
      </c>
      <c r="G7" s="10">
        <v>3311</v>
      </c>
      <c r="H7" s="10">
        <v>3013</v>
      </c>
      <c r="I7" s="10">
        <v>1381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0">
        <v>1991</v>
      </c>
      <c r="F8" s="10">
        <v>1406</v>
      </c>
      <c r="G8" s="10">
        <v>3539</v>
      </c>
      <c r="H8" s="10">
        <v>3033</v>
      </c>
      <c r="I8" s="10">
        <v>1398</v>
      </c>
      <c r="J8" s="10">
        <v>3127</v>
      </c>
      <c r="K8" s="10">
        <v>2331</v>
      </c>
      <c r="L8" s="10">
        <v>2804</v>
      </c>
      <c r="M8" s="10">
        <v>2797</v>
      </c>
      <c r="N8" s="10">
        <v>794</v>
      </c>
      <c r="O8" s="10">
        <v>1300</v>
      </c>
      <c r="P8" s="10">
        <v>1997</v>
      </c>
      <c r="Q8" s="10">
        <v>2963</v>
      </c>
      <c r="R8" s="10">
        <v>3011</v>
      </c>
      <c r="S8" s="10">
        <v>3898</v>
      </c>
      <c r="T8" s="10">
        <v>2317</v>
      </c>
      <c r="U8" s="10">
        <v>1977</v>
      </c>
      <c r="V8" s="10">
        <v>720</v>
      </c>
      <c r="W8" s="10">
        <v>1922</v>
      </c>
      <c r="X8" s="10">
        <v>4024</v>
      </c>
      <c r="Y8" s="10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75">
        <f t="shared" si="1"/>
        <v>0.96276595744680848</v>
      </c>
      <c r="F9" s="75">
        <f t="shared" si="1"/>
        <v>0.98597475455820471</v>
      </c>
      <c r="G9" s="75">
        <f t="shared" si="1"/>
        <v>1.0688613711869526</v>
      </c>
      <c r="H9" s="75">
        <f t="shared" si="1"/>
        <v>1.0066379024228345</v>
      </c>
      <c r="I9" s="75">
        <f t="shared" si="1"/>
        <v>1.0123099203475743</v>
      </c>
      <c r="J9" s="75">
        <f t="shared" si="1"/>
        <v>0.96661514683153016</v>
      </c>
      <c r="K9" s="75">
        <f t="shared" si="1"/>
        <v>1.0523702031602709</v>
      </c>
      <c r="L9" s="75">
        <f t="shared" si="1"/>
        <v>1.0039384174722521</v>
      </c>
      <c r="M9" s="75">
        <f t="shared" si="1"/>
        <v>1.226216571679088</v>
      </c>
      <c r="N9" s="75">
        <f t="shared" si="1"/>
        <v>1.1473988439306357</v>
      </c>
      <c r="O9" s="75">
        <f t="shared" si="1"/>
        <v>0.82330588980367325</v>
      </c>
      <c r="P9" s="75">
        <f t="shared" si="1"/>
        <v>1</v>
      </c>
      <c r="Q9" s="75">
        <f t="shared" si="1"/>
        <v>1.0597281831187411</v>
      </c>
      <c r="R9" s="75">
        <f t="shared" si="1"/>
        <v>1</v>
      </c>
      <c r="S9" s="75">
        <f t="shared" si="1"/>
        <v>1.2185057830572055</v>
      </c>
      <c r="T9" s="75">
        <f t="shared" si="1"/>
        <v>0.99271636675235642</v>
      </c>
      <c r="U9" s="75">
        <f t="shared" si="1"/>
        <v>0.95692158760890611</v>
      </c>
      <c r="V9" s="75">
        <f t="shared" si="1"/>
        <v>1.051094890510949</v>
      </c>
      <c r="W9" s="75">
        <f t="shared" si="1"/>
        <v>1.0196286472148541</v>
      </c>
      <c r="X9" s="75">
        <f t="shared" si="1"/>
        <v>1.0062515628907227</v>
      </c>
      <c r="Y9" s="75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0">
        <v>1901</v>
      </c>
      <c r="F10" s="10">
        <v>1336</v>
      </c>
      <c r="G10" s="10">
        <v>3539</v>
      </c>
      <c r="H10" s="10">
        <v>2944</v>
      </c>
      <c r="I10" s="10">
        <v>1318</v>
      </c>
      <c r="J10" s="10">
        <v>3023</v>
      </c>
      <c r="K10" s="10">
        <v>2151</v>
      </c>
      <c r="L10" s="10">
        <v>2804</v>
      </c>
      <c r="M10" s="10">
        <v>2797</v>
      </c>
      <c r="N10" s="10">
        <v>794</v>
      </c>
      <c r="O10" s="10">
        <v>1211</v>
      </c>
      <c r="P10" s="10">
        <v>1997</v>
      </c>
      <c r="Q10" s="10">
        <v>2823</v>
      </c>
      <c r="R10" s="10">
        <v>3011</v>
      </c>
      <c r="S10" s="10">
        <v>3898</v>
      </c>
      <c r="T10" s="10">
        <v>1963</v>
      </c>
      <c r="U10" s="10">
        <v>1913</v>
      </c>
      <c r="V10" s="10">
        <v>660</v>
      </c>
      <c r="W10" s="10">
        <v>1809</v>
      </c>
      <c r="X10" s="10">
        <v>3934</v>
      </c>
      <c r="Y10" s="10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75">
        <f>E10/E8</f>
        <v>0.95479658463083883</v>
      </c>
      <c r="F11" s="75">
        <f t="shared" ref="F11:Y11" si="2">F10/F8</f>
        <v>0.9502133712660028</v>
      </c>
      <c r="G11" s="75">
        <f t="shared" si="2"/>
        <v>1</v>
      </c>
      <c r="H11" s="75">
        <f t="shared" si="2"/>
        <v>0.97065611605670954</v>
      </c>
      <c r="I11" s="75">
        <f t="shared" si="2"/>
        <v>0.94277539341917027</v>
      </c>
      <c r="J11" s="75">
        <f t="shared" si="2"/>
        <v>0.9667412855772306</v>
      </c>
      <c r="K11" s="75">
        <v>0.97</v>
      </c>
      <c r="L11" s="75">
        <f t="shared" si="2"/>
        <v>1</v>
      </c>
      <c r="M11" s="75">
        <f t="shared" si="2"/>
        <v>1</v>
      </c>
      <c r="N11" s="75">
        <f t="shared" si="2"/>
        <v>1</v>
      </c>
      <c r="O11" s="75">
        <v>0.94</v>
      </c>
      <c r="P11" s="75">
        <f t="shared" si="2"/>
        <v>1</v>
      </c>
      <c r="Q11" s="75">
        <f t="shared" si="2"/>
        <v>0.95275059061761724</v>
      </c>
      <c r="R11" s="75">
        <f t="shared" si="2"/>
        <v>1</v>
      </c>
      <c r="S11" s="75">
        <f t="shared" si="2"/>
        <v>1</v>
      </c>
      <c r="T11" s="75">
        <f t="shared" si="2"/>
        <v>0.84721622788088047</v>
      </c>
      <c r="U11" s="75">
        <f t="shared" si="2"/>
        <v>0.96762771876580678</v>
      </c>
      <c r="V11" s="75">
        <v>0.97</v>
      </c>
      <c r="W11" s="75">
        <f t="shared" si="2"/>
        <v>0.94120707596253905</v>
      </c>
      <c r="X11" s="75">
        <f t="shared" si="2"/>
        <v>0.97763419483101388</v>
      </c>
      <c r="Y11" s="75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80">
        <v>1630</v>
      </c>
      <c r="F12" s="80">
        <v>728</v>
      </c>
      <c r="G12" s="80">
        <v>2552</v>
      </c>
      <c r="H12" s="80">
        <v>1253</v>
      </c>
      <c r="I12" s="80">
        <v>680</v>
      </c>
      <c r="J12" s="80">
        <v>2600</v>
      </c>
      <c r="K12" s="80">
        <v>1201</v>
      </c>
      <c r="L12" s="80">
        <v>607</v>
      </c>
      <c r="M12" s="80">
        <v>968</v>
      </c>
      <c r="N12" s="80">
        <v>35</v>
      </c>
      <c r="O12" s="80">
        <v>517</v>
      </c>
      <c r="P12" s="80">
        <v>950</v>
      </c>
      <c r="Q12" s="80">
        <v>2963</v>
      </c>
      <c r="R12" s="80">
        <v>1650</v>
      </c>
      <c r="S12" s="80">
        <v>2878</v>
      </c>
      <c r="T12" s="80">
        <v>1772</v>
      </c>
      <c r="U12" s="80">
        <v>742</v>
      </c>
      <c r="V12" s="80">
        <v>720</v>
      </c>
      <c r="W12" s="80">
        <v>260</v>
      </c>
      <c r="X12" s="80">
        <v>3270</v>
      </c>
      <c r="Y12" s="80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6">
        <f t="shared" ref="E13:L13" si="3">E12/E8</f>
        <v>0.81868407835258661</v>
      </c>
      <c r="F13" s="16">
        <f t="shared" si="3"/>
        <v>0.51778093883357046</v>
      </c>
      <c r="G13" s="16">
        <f t="shared" si="3"/>
        <v>0.72110765753037587</v>
      </c>
      <c r="H13" s="16">
        <f t="shared" si="3"/>
        <v>0.41312232113419056</v>
      </c>
      <c r="I13" s="16">
        <f t="shared" si="3"/>
        <v>0.48640915593705292</v>
      </c>
      <c r="J13" s="16">
        <f t="shared" si="3"/>
        <v>0.83146786056923572</v>
      </c>
      <c r="K13" s="16">
        <f t="shared" si="3"/>
        <v>0.51522951522951521</v>
      </c>
      <c r="L13" s="16">
        <f t="shared" si="3"/>
        <v>0.21647646219686162</v>
      </c>
      <c r="M13" s="16">
        <f t="shared" ref="M13" si="4">M12/M8</f>
        <v>0.34608509116910974</v>
      </c>
      <c r="N13" s="16">
        <f t="shared" ref="N13" si="5">N12/N8</f>
        <v>4.4080604534005037E-2</v>
      </c>
      <c r="O13" s="16">
        <f t="shared" ref="O13" si="6">O12/O8</f>
        <v>0.39769230769230768</v>
      </c>
      <c r="P13" s="16">
        <f t="shared" ref="P13" si="7">P12/P8</f>
        <v>0.4757135703555333</v>
      </c>
      <c r="Q13" s="16">
        <f t="shared" ref="Q13" si="8">Q12/Q8</f>
        <v>1</v>
      </c>
      <c r="R13" s="16">
        <f t="shared" ref="R13" si="9">R12/R8</f>
        <v>0.5479907007638658</v>
      </c>
      <c r="S13" s="16">
        <f t="shared" ref="S13" si="10">S12/S8</f>
        <v>0.73832734735761929</v>
      </c>
      <c r="T13" s="16">
        <f t="shared" ref="T13" si="11">T12/T8</f>
        <v>0.76478204574881314</v>
      </c>
      <c r="U13" s="16">
        <f t="shared" ref="U13" si="12">U12/U8</f>
        <v>0.37531613555892768</v>
      </c>
      <c r="V13" s="16">
        <f t="shared" ref="V13" si="13">V12/V8</f>
        <v>1</v>
      </c>
      <c r="W13" s="16">
        <f t="shared" ref="W13" si="14">W12/W8</f>
        <v>0.13527575442247658</v>
      </c>
      <c r="X13" s="16">
        <f t="shared" ref="X13" si="15">X12/X8</f>
        <v>0.812624254473161</v>
      </c>
      <c r="Y13" s="16">
        <f t="shared" ref="Y13" si="16">Y12/Y8</f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17">SUM(E14:Y14)</f>
        <v>8187</v>
      </c>
      <c r="D14" s="15">
        <f t="shared" si="0"/>
        <v>1.3932947583390061</v>
      </c>
      <c r="E14" s="10">
        <v>103</v>
      </c>
      <c r="F14" s="10">
        <v>390</v>
      </c>
      <c r="G14" s="10">
        <v>1190</v>
      </c>
      <c r="H14" s="10">
        <v>530</v>
      </c>
      <c r="I14" s="10"/>
      <c r="J14" s="10">
        <v>300</v>
      </c>
      <c r="K14" s="10">
        <v>975</v>
      </c>
      <c r="L14" s="10">
        <v>650</v>
      </c>
      <c r="M14" s="10">
        <v>700</v>
      </c>
      <c r="N14" s="10">
        <v>12</v>
      </c>
      <c r="O14" s="10">
        <v>88</v>
      </c>
      <c r="P14" s="10">
        <v>520</v>
      </c>
      <c r="Q14" s="10"/>
      <c r="R14" s="10">
        <v>1260</v>
      </c>
      <c r="S14" s="10">
        <v>465</v>
      </c>
      <c r="T14" s="10"/>
      <c r="U14" s="10">
        <v>300</v>
      </c>
      <c r="V14" s="10">
        <v>4</v>
      </c>
      <c r="W14" s="10">
        <v>50</v>
      </c>
      <c r="X14" s="10">
        <v>650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17"/>
        <v>19999.399999999998</v>
      </c>
      <c r="D15" s="15">
        <f t="shared" si="0"/>
        <v>0.99995500067498977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17"/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17"/>
        <v>12.044296902083078</v>
      </c>
      <c r="D17" s="15"/>
      <c r="E17" s="16">
        <f t="shared" ref="E17:W17" si="18">E16/E15</f>
        <v>0.22108731466227347</v>
      </c>
      <c r="F17" s="16">
        <f t="shared" si="18"/>
        <v>0.30350584307178635</v>
      </c>
      <c r="G17" s="16">
        <f t="shared" si="18"/>
        <v>0.41043956043956048</v>
      </c>
      <c r="H17" s="16">
        <f t="shared" si="18"/>
        <v>1.19718792866941</v>
      </c>
      <c r="I17" s="16">
        <f t="shared" si="18"/>
        <v>0.56049382716049378</v>
      </c>
      <c r="J17" s="16">
        <f t="shared" si="18"/>
        <v>0.47447418738049713</v>
      </c>
      <c r="K17" s="16">
        <f t="shared" si="18"/>
        <v>0.8087397742570156</v>
      </c>
      <c r="L17" s="16">
        <f t="shared" si="18"/>
        <v>0.66863207547169812</v>
      </c>
      <c r="M17" s="16">
        <f t="shared" si="18"/>
        <v>1.0037217659137576</v>
      </c>
      <c r="N17" s="16">
        <f t="shared" si="18"/>
        <v>0.50239234449760761</v>
      </c>
      <c r="O17" s="16">
        <f t="shared" si="18"/>
        <v>0.89446494464944648</v>
      </c>
      <c r="P17" s="16">
        <f t="shared" si="18"/>
        <v>0.21992914083259524</v>
      </c>
      <c r="Q17" s="16">
        <f t="shared" si="18"/>
        <v>0.39165402124430959</v>
      </c>
      <c r="R17" s="16">
        <f t="shared" si="18"/>
        <v>0.34362934362934361</v>
      </c>
      <c r="S17" s="16">
        <f t="shared" si="18"/>
        <v>0.68427276310603069</v>
      </c>
      <c r="T17" s="16">
        <f t="shared" si="18"/>
        <v>0.65484247374562432</v>
      </c>
      <c r="U17" s="16">
        <f t="shared" si="18"/>
        <v>0.33252647503782151</v>
      </c>
      <c r="V17" s="16">
        <f t="shared" si="18"/>
        <v>0.77345415778251603</v>
      </c>
      <c r="W17" s="16">
        <f t="shared" si="18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17"/>
        <v>18.514999999999997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17"/>
        <v>16.073999999999998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05">
        <v>7450</v>
      </c>
      <c r="F20" s="105">
        <v>3312</v>
      </c>
      <c r="G20" s="105">
        <v>3845</v>
      </c>
      <c r="H20" s="105">
        <v>6912</v>
      </c>
      <c r="I20" s="105">
        <v>2567</v>
      </c>
      <c r="J20" s="105">
        <v>6276</v>
      </c>
      <c r="K20" s="105">
        <v>2486</v>
      </c>
      <c r="L20" s="105">
        <v>3533</v>
      </c>
      <c r="M20" s="105">
        <v>4751</v>
      </c>
      <c r="N20" s="105">
        <v>1784</v>
      </c>
      <c r="O20" s="105">
        <v>3117</v>
      </c>
      <c r="P20" s="105">
        <v>6485</v>
      </c>
      <c r="Q20" s="105">
        <v>6080</v>
      </c>
      <c r="R20" s="105">
        <v>3411</v>
      </c>
      <c r="S20" s="105">
        <v>7307</v>
      </c>
      <c r="T20" s="105">
        <v>4019</v>
      </c>
      <c r="U20" s="105">
        <v>1720</v>
      </c>
      <c r="V20" s="105">
        <v>2225</v>
      </c>
      <c r="W20" s="105">
        <v>6102</v>
      </c>
      <c r="X20" s="105">
        <v>3776</v>
      </c>
      <c r="Y20" s="105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 t="shared" ref="C22:E22" si="19">C21/C20</f>
        <v>0</v>
      </c>
      <c r="D22" s="15" t="e">
        <f t="shared" si="0"/>
        <v>#DIV/0!</v>
      </c>
      <c r="E22" s="30">
        <f t="shared" si="19"/>
        <v>0</v>
      </c>
      <c r="F22" s="30">
        <f t="shared" ref="F22" si="20">F21/F20</f>
        <v>0</v>
      </c>
      <c r="G22" s="30">
        <f t="shared" ref="G22" si="21">G21/G20</f>
        <v>0</v>
      </c>
      <c r="H22" s="30">
        <f t="shared" ref="H22" si="22">H21/H20</f>
        <v>0</v>
      </c>
      <c r="I22" s="30">
        <f t="shared" ref="I22" si="23">I21/I20</f>
        <v>0</v>
      </c>
      <c r="J22" s="30">
        <f t="shared" ref="J22" si="24">J21/J20</f>
        <v>0</v>
      </c>
      <c r="K22" s="30">
        <f t="shared" ref="K22" si="25">K21/K20</f>
        <v>0</v>
      </c>
      <c r="L22" s="30">
        <f t="shared" ref="L22" si="26">L21/L20</f>
        <v>0</v>
      </c>
      <c r="M22" s="30">
        <f t="shared" ref="M22" si="27">M21/M20</f>
        <v>0</v>
      </c>
      <c r="N22" s="30">
        <f t="shared" ref="N22" si="28">N21/N20</f>
        <v>0</v>
      </c>
      <c r="O22" s="30">
        <f t="shared" ref="O22" si="29">O21/O20</f>
        <v>0</v>
      </c>
      <c r="P22" s="104">
        <f t="shared" ref="P22" si="30">P21/P20</f>
        <v>0</v>
      </c>
      <c r="Q22" s="30">
        <f t="shared" ref="Q22" si="31">Q21/Q20</f>
        <v>0</v>
      </c>
      <c r="R22" s="30">
        <f t="shared" ref="R22" si="32">R21/R20</f>
        <v>0</v>
      </c>
      <c r="S22" s="30">
        <f t="shared" ref="S22" si="33">S21/S20</f>
        <v>0</v>
      </c>
      <c r="T22" s="30">
        <f t="shared" ref="T22" si="34">T21/T20</f>
        <v>0</v>
      </c>
      <c r="U22" s="30">
        <f t="shared" ref="U22" si="35">U21/U20</f>
        <v>0</v>
      </c>
      <c r="V22" s="30">
        <f t="shared" ref="V22" si="36">V21/V20</f>
        <v>0</v>
      </c>
      <c r="W22" s="30">
        <f t="shared" ref="W22" si="37">W21/W20</f>
        <v>0</v>
      </c>
      <c r="X22" s="30">
        <f t="shared" ref="X22" si="38">X21/X20</f>
        <v>0</v>
      </c>
      <c r="Y22" s="30">
        <f t="shared" ref="Y22" si="39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6" t="e">
        <f>E23/E21</f>
        <v>#DIV/0!</v>
      </c>
      <c r="F24" s="16" t="e">
        <f t="shared" ref="F24:Y24" si="40">F23/F21</f>
        <v>#DIV/0!</v>
      </c>
      <c r="G24" s="16" t="e">
        <f t="shared" si="40"/>
        <v>#DIV/0!</v>
      </c>
      <c r="H24" s="16" t="e">
        <f t="shared" si="40"/>
        <v>#DIV/0!</v>
      </c>
      <c r="I24" s="16" t="e">
        <f t="shared" si="40"/>
        <v>#DIV/0!</v>
      </c>
      <c r="J24" s="16" t="e">
        <f t="shared" si="40"/>
        <v>#DIV/0!</v>
      </c>
      <c r="K24" s="16" t="e">
        <f t="shared" si="40"/>
        <v>#DIV/0!</v>
      </c>
      <c r="L24" s="16" t="e">
        <f t="shared" si="40"/>
        <v>#DIV/0!</v>
      </c>
      <c r="M24" s="16" t="e">
        <f t="shared" si="40"/>
        <v>#DIV/0!</v>
      </c>
      <c r="N24" s="16" t="e">
        <f t="shared" si="40"/>
        <v>#DIV/0!</v>
      </c>
      <c r="O24" s="16" t="e">
        <f t="shared" si="40"/>
        <v>#DIV/0!</v>
      </c>
      <c r="P24" s="16" t="e">
        <f t="shared" si="40"/>
        <v>#DIV/0!</v>
      </c>
      <c r="Q24" s="16" t="e">
        <f t="shared" si="40"/>
        <v>#DIV/0!</v>
      </c>
      <c r="R24" s="16" t="e">
        <f t="shared" si="40"/>
        <v>#DIV/0!</v>
      </c>
      <c r="S24" s="16" t="e">
        <f t="shared" si="40"/>
        <v>#DIV/0!</v>
      </c>
      <c r="T24" s="16" t="e">
        <f t="shared" si="40"/>
        <v>#DIV/0!</v>
      </c>
      <c r="U24" s="16" t="e">
        <f t="shared" si="40"/>
        <v>#DIV/0!</v>
      </c>
      <c r="V24" s="16" t="e">
        <f t="shared" si="40"/>
        <v>#DIV/0!</v>
      </c>
      <c r="W24" s="16" t="e">
        <f t="shared" si="40"/>
        <v>#DIV/0!</v>
      </c>
      <c r="X24" s="16" t="e">
        <f t="shared" si="40"/>
        <v>#DIV/0!</v>
      </c>
      <c r="Y24" s="16" t="e">
        <f t="shared" si="40"/>
        <v>#DIV/0!</v>
      </c>
    </row>
    <row r="25" spans="1:26" s="109" customFormat="1" ht="30" hidden="1" customHeight="1" x14ac:dyDescent="0.2">
      <c r="A25" s="106" t="s">
        <v>44</v>
      </c>
      <c r="B25" s="107">
        <v>80216</v>
      </c>
      <c r="C25" s="107">
        <f>SUM(E25:Y25)</f>
        <v>79864</v>
      </c>
      <c r="D25" s="15">
        <f t="shared" si="0"/>
        <v>0.99561184801037195</v>
      </c>
      <c r="E25" s="108">
        <v>5960</v>
      </c>
      <c r="F25" s="108">
        <v>2969</v>
      </c>
      <c r="G25" s="108">
        <v>3500</v>
      </c>
      <c r="H25" s="108">
        <v>5710</v>
      </c>
      <c r="I25" s="108">
        <v>1625</v>
      </c>
      <c r="J25" s="108">
        <v>6276</v>
      </c>
      <c r="K25" s="108">
        <v>2321</v>
      </c>
      <c r="L25" s="108">
        <v>3150</v>
      </c>
      <c r="M25" s="108">
        <v>3672</v>
      </c>
      <c r="N25" s="108">
        <v>1784</v>
      </c>
      <c r="O25" s="108">
        <v>2709</v>
      </c>
      <c r="P25" s="26">
        <v>6400</v>
      </c>
      <c r="Q25" s="108">
        <v>5533</v>
      </c>
      <c r="R25" s="108">
        <v>3411</v>
      </c>
      <c r="S25" s="108">
        <v>7307</v>
      </c>
      <c r="T25" s="108">
        <v>3436</v>
      </c>
      <c r="U25" s="108">
        <v>1330</v>
      </c>
      <c r="V25" s="108">
        <v>1495</v>
      </c>
      <c r="W25" s="108">
        <v>6102</v>
      </c>
      <c r="X25" s="108">
        <v>3400</v>
      </c>
      <c r="Y25" s="108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41">B25/B20</f>
        <v>0.79747879944724465</v>
      </c>
      <c r="C26" s="28">
        <f t="shared" si="41"/>
        <v>0.89385324797421317</v>
      </c>
      <c r="D26" s="15"/>
      <c r="E26" s="29">
        <f t="shared" si="41"/>
        <v>0.8</v>
      </c>
      <c r="F26" s="29">
        <f t="shared" si="41"/>
        <v>0.89643719806763289</v>
      </c>
      <c r="G26" s="29">
        <f t="shared" si="41"/>
        <v>0.91027308192457734</v>
      </c>
      <c r="H26" s="29">
        <f t="shared" si="41"/>
        <v>0.82609953703703709</v>
      </c>
      <c r="I26" s="29">
        <f t="shared" si="41"/>
        <v>0.63303467082197118</v>
      </c>
      <c r="J26" s="29">
        <f t="shared" si="41"/>
        <v>1</v>
      </c>
      <c r="K26" s="29">
        <f t="shared" si="41"/>
        <v>0.9336283185840708</v>
      </c>
      <c r="L26" s="29">
        <f t="shared" si="41"/>
        <v>0.89159354656099632</v>
      </c>
      <c r="M26" s="29">
        <f t="shared" si="41"/>
        <v>0.77288991791201855</v>
      </c>
      <c r="N26" s="29">
        <f t="shared" si="41"/>
        <v>1</v>
      </c>
      <c r="O26" s="29">
        <f t="shared" si="41"/>
        <v>0.86910490856592881</v>
      </c>
      <c r="P26" s="29">
        <f t="shared" si="41"/>
        <v>0.98689282960678493</v>
      </c>
      <c r="Q26" s="29">
        <f t="shared" si="41"/>
        <v>0.91003289473684212</v>
      </c>
      <c r="R26" s="29">
        <f t="shared" si="41"/>
        <v>1</v>
      </c>
      <c r="S26" s="29">
        <f t="shared" si="41"/>
        <v>1</v>
      </c>
      <c r="T26" s="29">
        <f t="shared" si="41"/>
        <v>0.85493903956208017</v>
      </c>
      <c r="U26" s="29">
        <f t="shared" si="41"/>
        <v>0.77325581395348841</v>
      </c>
      <c r="V26" s="29">
        <f t="shared" si="41"/>
        <v>0.67191011235955056</v>
      </c>
      <c r="W26" s="29">
        <f t="shared" si="41"/>
        <v>1</v>
      </c>
      <c r="X26" s="29">
        <f t="shared" si="41"/>
        <v>0.90042372881355937</v>
      </c>
      <c r="Y26" s="29">
        <f t="shared" si="41"/>
        <v>0.81004566210045659</v>
      </c>
    </row>
    <row r="27" spans="1:26" s="103" customFormat="1" ht="30" hidden="1" customHeight="1" x14ac:dyDescent="0.2">
      <c r="A27" s="100" t="s">
        <v>196</v>
      </c>
      <c r="B27" s="101">
        <v>10</v>
      </c>
      <c r="C27" s="23">
        <f>SUM(E27:Y27)</f>
        <v>6</v>
      </c>
      <c r="D27" s="102"/>
      <c r="E27" s="37"/>
      <c r="F27" s="37"/>
      <c r="G27" s="37"/>
      <c r="H27" s="37">
        <v>4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>
        <v>1</v>
      </c>
      <c r="T27" s="37"/>
      <c r="U27" s="37"/>
      <c r="V27" s="37"/>
      <c r="W27" s="37"/>
      <c r="X27" s="37">
        <v>1</v>
      </c>
      <c r="Y27" s="37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ref="C28:C32" si="42">SUM(E28:Y28)</f>
        <v>58087</v>
      </c>
      <c r="D28" s="15">
        <f t="shared" si="0"/>
        <v>1.8234241587142139</v>
      </c>
      <c r="E28" s="26">
        <v>5000</v>
      </c>
      <c r="F28" s="26">
        <v>1103</v>
      </c>
      <c r="G28" s="26">
        <v>50</v>
      </c>
      <c r="H28" s="26">
        <v>1120</v>
      </c>
      <c r="I28" s="26">
        <v>1210</v>
      </c>
      <c r="J28" s="26">
        <v>6276</v>
      </c>
      <c r="K28" s="26">
        <v>2486</v>
      </c>
      <c r="L28" s="26">
        <v>1451</v>
      </c>
      <c r="M28" s="26">
        <v>100</v>
      </c>
      <c r="N28" s="26">
        <v>1784</v>
      </c>
      <c r="O28" s="26">
        <v>2037</v>
      </c>
      <c r="P28" s="26">
        <v>6400</v>
      </c>
      <c r="Q28" s="26">
        <v>6080</v>
      </c>
      <c r="R28" s="26">
        <v>3300</v>
      </c>
      <c r="S28" s="26">
        <v>5875</v>
      </c>
      <c r="T28" s="26">
        <v>3124</v>
      </c>
      <c r="U28" s="26"/>
      <c r="V28" s="26"/>
      <c r="W28" s="26">
        <v>6102</v>
      </c>
      <c r="X28" s="26">
        <v>2399</v>
      </c>
      <c r="Y28" s="26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43">B28/B20</f>
        <v>0.3167009653334924</v>
      </c>
      <c r="C29" s="23">
        <f t="shared" si="42"/>
        <v>12.906851719771497</v>
      </c>
      <c r="D29" s="15">
        <f t="shared" si="0"/>
        <v>40.754064977921132</v>
      </c>
      <c r="E29" s="30">
        <f t="shared" si="43"/>
        <v>0.67114093959731547</v>
      </c>
      <c r="F29" s="30">
        <f t="shared" si="43"/>
        <v>0.33303140096618356</v>
      </c>
      <c r="G29" s="30">
        <f t="shared" si="43"/>
        <v>1.3003901170351105E-2</v>
      </c>
      <c r="H29" s="30">
        <f t="shared" si="43"/>
        <v>0.16203703703703703</v>
      </c>
      <c r="I29" s="30">
        <f t="shared" si="43"/>
        <v>0.47136735488897546</v>
      </c>
      <c r="J29" s="30">
        <f t="shared" si="43"/>
        <v>1</v>
      </c>
      <c r="K29" s="30">
        <f t="shared" si="43"/>
        <v>1</v>
      </c>
      <c r="L29" s="30">
        <f t="shared" si="43"/>
        <v>0.41069912255873198</v>
      </c>
      <c r="M29" s="30">
        <f t="shared" si="43"/>
        <v>2.1048200378867607E-2</v>
      </c>
      <c r="N29" s="30">
        <f t="shared" si="43"/>
        <v>1</v>
      </c>
      <c r="O29" s="30">
        <f t="shared" si="43"/>
        <v>0.65351299326275269</v>
      </c>
      <c r="P29" s="104">
        <f t="shared" si="43"/>
        <v>0.98689282960678493</v>
      </c>
      <c r="Q29" s="30">
        <f t="shared" si="43"/>
        <v>1</v>
      </c>
      <c r="R29" s="30">
        <f t="shared" si="43"/>
        <v>0.96745822339489884</v>
      </c>
      <c r="S29" s="30">
        <f t="shared" si="43"/>
        <v>0.80402353907212265</v>
      </c>
      <c r="T29" s="30">
        <f t="shared" si="43"/>
        <v>0.77730778800696687</v>
      </c>
      <c r="U29" s="30">
        <f t="shared" si="43"/>
        <v>0</v>
      </c>
      <c r="V29" s="30">
        <f t="shared" si="43"/>
        <v>0</v>
      </c>
      <c r="W29" s="30">
        <f t="shared" si="43"/>
        <v>1</v>
      </c>
      <c r="X29" s="30">
        <f t="shared" si="43"/>
        <v>0.63532838983050843</v>
      </c>
      <c r="Y29" s="30">
        <f t="shared" si="43"/>
        <v>1</v>
      </c>
    </row>
    <row r="30" spans="1:26" s="12" customFormat="1" ht="30" hidden="1" customHeight="1" x14ac:dyDescent="0.2">
      <c r="A30" s="11" t="s">
        <v>201</v>
      </c>
      <c r="B30" s="23">
        <v>102447</v>
      </c>
      <c r="C30" s="23">
        <f t="shared" si="42"/>
        <v>111691</v>
      </c>
      <c r="D30" s="15">
        <f t="shared" si="0"/>
        <v>1.0902320224115885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8497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42"/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" si="44">B31/B30</f>
        <v>0</v>
      </c>
      <c r="C32" s="23">
        <f t="shared" si="42"/>
        <v>0</v>
      </c>
      <c r="D32" s="15" t="e">
        <f t="shared" si="0"/>
        <v>#DIV/0!</v>
      </c>
      <c r="E32" s="30">
        <f>E31/E30</f>
        <v>0</v>
      </c>
      <c r="F32" s="30">
        <f t="shared" ref="F32:Y32" si="45">F31/F30</f>
        <v>0</v>
      </c>
      <c r="G32" s="30">
        <f t="shared" si="45"/>
        <v>0</v>
      </c>
      <c r="H32" s="30">
        <f t="shared" si="45"/>
        <v>0</v>
      </c>
      <c r="I32" s="30">
        <f t="shared" si="45"/>
        <v>0</v>
      </c>
      <c r="J32" s="30">
        <f t="shared" si="45"/>
        <v>0</v>
      </c>
      <c r="K32" s="30">
        <f t="shared" si="45"/>
        <v>0</v>
      </c>
      <c r="L32" s="30">
        <f t="shared" si="45"/>
        <v>0</v>
      </c>
      <c r="M32" s="30">
        <f t="shared" si="45"/>
        <v>0</v>
      </c>
      <c r="N32" s="30">
        <f t="shared" si="45"/>
        <v>0</v>
      </c>
      <c r="O32" s="30">
        <f t="shared" si="45"/>
        <v>0</v>
      </c>
      <c r="P32" s="104">
        <f>P31/Q30</f>
        <v>0</v>
      </c>
      <c r="Q32" s="30">
        <f>Q31/R30</f>
        <v>0</v>
      </c>
      <c r="R32" s="30">
        <f>R31/S30</f>
        <v>0</v>
      </c>
      <c r="S32" s="104">
        <f>S31/T30</f>
        <v>0</v>
      </c>
      <c r="T32" s="30">
        <f t="shared" si="45"/>
        <v>0</v>
      </c>
      <c r="U32" s="30">
        <f t="shared" si="45"/>
        <v>0</v>
      </c>
      <c r="V32" s="30">
        <f t="shared" si="45"/>
        <v>0</v>
      </c>
      <c r="W32" s="30">
        <f t="shared" si="45"/>
        <v>0</v>
      </c>
      <c r="X32" s="30">
        <f t="shared" si="45"/>
        <v>0</v>
      </c>
      <c r="Y32" s="30">
        <f t="shared" si="45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>SUM(E33:Y33)</f>
        <v>32972</v>
      </c>
      <c r="D33" s="15">
        <f t="shared" si="0"/>
        <v>1.1375931548440519</v>
      </c>
      <c r="E33" s="26">
        <v>350</v>
      </c>
      <c r="F33" s="26">
        <v>413</v>
      </c>
      <c r="G33" s="26">
        <v>576</v>
      </c>
      <c r="H33" s="26">
        <v>79</v>
      </c>
      <c r="I33" s="26">
        <v>510</v>
      </c>
      <c r="J33" s="26">
        <v>2159</v>
      </c>
      <c r="K33" s="26">
        <v>3112</v>
      </c>
      <c r="L33" s="26">
        <v>1128</v>
      </c>
      <c r="M33" s="26">
        <v>360</v>
      </c>
      <c r="N33" s="26">
        <v>650</v>
      </c>
      <c r="O33" s="26">
        <v>593</v>
      </c>
      <c r="P33" s="26">
        <v>2080</v>
      </c>
      <c r="Q33" s="26">
        <v>3520</v>
      </c>
      <c r="R33" s="26">
        <v>1200</v>
      </c>
      <c r="S33" s="26">
        <v>2289</v>
      </c>
      <c r="T33" s="26">
        <v>3358</v>
      </c>
      <c r="U33" s="26">
        <v>720</v>
      </c>
      <c r="V33" s="26">
        <v>432</v>
      </c>
      <c r="W33" s="26">
        <v>4970</v>
      </c>
      <c r="X33" s="26">
        <v>3520</v>
      </c>
      <c r="Y33" s="26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46">C33/C30</f>
        <v>0.29520731303327929</v>
      </c>
      <c r="D34" s="15" t="e">
        <f t="shared" si="0"/>
        <v>#DIV/0!</v>
      </c>
      <c r="E34" s="29">
        <f t="shared" si="46"/>
        <v>0.26656511805026656</v>
      </c>
      <c r="F34" s="29">
        <f t="shared" si="46"/>
        <v>0.15561416729464958</v>
      </c>
      <c r="G34" s="29">
        <f t="shared" si="46"/>
        <v>4.7781003732890917E-2</v>
      </c>
      <c r="H34" s="29">
        <f t="shared" si="46"/>
        <v>1.0231835254500712E-2</v>
      </c>
      <c r="I34" s="29">
        <f t="shared" si="46"/>
        <v>6.4786585365853661E-2</v>
      </c>
      <c r="J34" s="29">
        <f t="shared" si="46"/>
        <v>0.38117937853107342</v>
      </c>
      <c r="K34" s="29">
        <f t="shared" si="46"/>
        <v>0.81295715778474398</v>
      </c>
      <c r="L34" s="29">
        <f t="shared" si="46"/>
        <v>0.23677581863979849</v>
      </c>
      <c r="M34" s="29">
        <f t="shared" si="46"/>
        <v>0.11166253101736973</v>
      </c>
      <c r="N34" s="29">
        <f t="shared" si="46"/>
        <v>0.15587529976019185</v>
      </c>
      <c r="O34" s="29">
        <f t="shared" si="46"/>
        <v>0.13398102123813826</v>
      </c>
      <c r="P34" s="29">
        <f>P33/Q30</f>
        <v>0.34255599472990778</v>
      </c>
      <c r="Q34" s="29">
        <f>Q33/R30</f>
        <v>0.90768437338834451</v>
      </c>
      <c r="R34" s="29">
        <f>R33/S30</f>
        <v>0.20026702269692923</v>
      </c>
      <c r="S34" s="29">
        <f>S33/T30</f>
        <v>0.4266542404473439</v>
      </c>
      <c r="T34" s="29">
        <f t="shared" si="46"/>
        <v>0.62590866728797767</v>
      </c>
      <c r="U34" s="29">
        <f t="shared" si="46"/>
        <v>0.39408866995073893</v>
      </c>
      <c r="V34" s="29">
        <f t="shared" si="46"/>
        <v>0.21567648527209185</v>
      </c>
      <c r="W34" s="29">
        <f t="shared" si="46"/>
        <v>0.58491232199599863</v>
      </c>
      <c r="X34" s="29">
        <f t="shared" si="46"/>
        <v>0.4216578821274557</v>
      </c>
      <c r="Y34" s="29">
        <f t="shared" si="46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26">
        <v>1500</v>
      </c>
      <c r="F35" s="26">
        <v>2130</v>
      </c>
      <c r="G35" s="26">
        <v>4243</v>
      </c>
      <c r="H35" s="26">
        <v>1698</v>
      </c>
      <c r="I35" s="26">
        <v>2390</v>
      </c>
      <c r="J35" s="26">
        <v>5051</v>
      </c>
      <c r="K35" s="26">
        <v>3662</v>
      </c>
      <c r="L35" s="26">
        <v>3261</v>
      </c>
      <c r="M35" s="26">
        <v>843.6</v>
      </c>
      <c r="N35" s="26">
        <v>3448.1</v>
      </c>
      <c r="O35" s="26">
        <v>929</v>
      </c>
      <c r="P35" s="26">
        <v>3990</v>
      </c>
      <c r="Q35" s="26">
        <v>4427</v>
      </c>
      <c r="R35" s="26">
        <v>1150</v>
      </c>
      <c r="S35" s="26">
        <v>3008</v>
      </c>
      <c r="T35" s="26">
        <v>3169</v>
      </c>
      <c r="U35" s="26">
        <v>1120</v>
      </c>
      <c r="V35" s="26">
        <v>300</v>
      </c>
      <c r="W35" s="26">
        <v>8600</v>
      </c>
      <c r="X35" s="26">
        <v>7681</v>
      </c>
      <c r="Y35" s="26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47">C35/C30</f>
        <v>0.60130807316614587</v>
      </c>
      <c r="D36" s="15" t="e">
        <f t="shared" si="0"/>
        <v>#DIV/0!</v>
      </c>
      <c r="E36" s="104">
        <f t="shared" si="47"/>
        <v>1.1424219345011424</v>
      </c>
      <c r="F36" s="30">
        <f t="shared" si="47"/>
        <v>0.80256217030896759</v>
      </c>
      <c r="G36" s="30">
        <f t="shared" si="47"/>
        <v>0.35197013687266693</v>
      </c>
      <c r="H36" s="30">
        <f t="shared" si="47"/>
        <v>0.21991969952078746</v>
      </c>
      <c r="I36" s="30">
        <f t="shared" si="47"/>
        <v>0.30360772357723576</v>
      </c>
      <c r="J36" s="30">
        <f t="shared" si="47"/>
        <v>0.89177259887005644</v>
      </c>
      <c r="K36" s="30">
        <f t="shared" si="47"/>
        <v>0.9566353187042842</v>
      </c>
      <c r="L36" s="30">
        <f t="shared" si="47"/>
        <v>0.68450881612090675</v>
      </c>
      <c r="M36" s="30">
        <f t="shared" si="47"/>
        <v>0.26166253101736975</v>
      </c>
      <c r="N36" s="30">
        <f t="shared" si="47"/>
        <v>0.82688249400479619</v>
      </c>
      <c r="O36" s="30">
        <f t="shared" si="47"/>
        <v>0.20989606868504293</v>
      </c>
      <c r="P36" s="104">
        <f>P35/Q30</f>
        <v>0.65711462450592883</v>
      </c>
      <c r="Q36" s="30">
        <f>Q35/R30</f>
        <v>1.1415678184631253</v>
      </c>
      <c r="R36" s="30">
        <f>R35/S30</f>
        <v>0.19192256341789052</v>
      </c>
      <c r="S36" s="30">
        <f>S35/T30</f>
        <v>0.5606710158434296</v>
      </c>
      <c r="T36" s="30">
        <f t="shared" si="47"/>
        <v>0.59068033550792176</v>
      </c>
      <c r="U36" s="30">
        <f t="shared" si="47"/>
        <v>0.6130268199233716</v>
      </c>
      <c r="V36" s="30">
        <f t="shared" si="47"/>
        <v>0.14977533699450823</v>
      </c>
      <c r="W36" s="30">
        <f t="shared" si="47"/>
        <v>1.0121219253854301</v>
      </c>
      <c r="X36" s="30">
        <f t="shared" si="47"/>
        <v>0.92010062290368955</v>
      </c>
      <c r="Y36" s="30">
        <f t="shared" si="47"/>
        <v>0.70348657821659977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26">
        <v>6500</v>
      </c>
      <c r="F38" s="26">
        <v>4100</v>
      </c>
      <c r="G38" s="26">
        <v>13005</v>
      </c>
      <c r="H38" s="26">
        <v>7387</v>
      </c>
      <c r="I38" s="26">
        <v>3500</v>
      </c>
      <c r="J38" s="26">
        <v>20211</v>
      </c>
      <c r="K38" s="26">
        <v>7951</v>
      </c>
      <c r="L38" s="26">
        <v>5357</v>
      </c>
      <c r="M38" s="26">
        <v>1385</v>
      </c>
      <c r="N38" s="26">
        <v>1355</v>
      </c>
      <c r="O38" s="26">
        <v>1956</v>
      </c>
      <c r="P38" s="26">
        <v>5800</v>
      </c>
      <c r="Q38" s="26">
        <v>13667</v>
      </c>
      <c r="R38" s="26">
        <v>7150</v>
      </c>
      <c r="S38" s="26">
        <v>7879</v>
      </c>
      <c r="T38" s="26">
        <v>9443</v>
      </c>
      <c r="U38" s="26">
        <v>6250</v>
      </c>
      <c r="V38" s="26">
        <v>1522</v>
      </c>
      <c r="W38" s="26">
        <v>7300</v>
      </c>
      <c r="X38" s="26">
        <v>19349</v>
      </c>
      <c r="Y38" s="26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30" t="e">
        <f>E38/E37</f>
        <v>#DIV/0!</v>
      </c>
      <c r="F39" s="30" t="e">
        <f t="shared" ref="F39:Y39" si="48">F38/F37</f>
        <v>#DIV/0!</v>
      </c>
      <c r="G39" s="30" t="e">
        <f t="shared" si="48"/>
        <v>#DIV/0!</v>
      </c>
      <c r="H39" s="30" t="e">
        <f t="shared" si="48"/>
        <v>#DIV/0!</v>
      </c>
      <c r="I39" s="30" t="e">
        <f t="shared" si="48"/>
        <v>#DIV/0!</v>
      </c>
      <c r="J39" s="30" t="e">
        <f t="shared" si="48"/>
        <v>#DIV/0!</v>
      </c>
      <c r="K39" s="30" t="e">
        <f t="shared" si="48"/>
        <v>#DIV/0!</v>
      </c>
      <c r="L39" s="30" t="e">
        <f t="shared" si="48"/>
        <v>#DIV/0!</v>
      </c>
      <c r="M39" s="30" t="e">
        <f t="shared" si="48"/>
        <v>#DIV/0!</v>
      </c>
      <c r="N39" s="30" t="e">
        <f t="shared" si="48"/>
        <v>#DIV/0!</v>
      </c>
      <c r="O39" s="30" t="e">
        <f t="shared" si="48"/>
        <v>#DIV/0!</v>
      </c>
      <c r="P39" s="104" t="e">
        <f t="shared" si="48"/>
        <v>#DIV/0!</v>
      </c>
      <c r="Q39" s="30" t="e">
        <f t="shared" si="48"/>
        <v>#DIV/0!</v>
      </c>
      <c r="R39" s="30" t="e">
        <f t="shared" si="48"/>
        <v>#DIV/0!</v>
      </c>
      <c r="S39" s="30" t="e">
        <f t="shared" si="48"/>
        <v>#DIV/0!</v>
      </c>
      <c r="T39" s="30" t="e">
        <f t="shared" si="48"/>
        <v>#DIV/0!</v>
      </c>
      <c r="U39" s="30" t="e">
        <f t="shared" si="48"/>
        <v>#DIV/0!</v>
      </c>
      <c r="V39" s="30" t="e">
        <f t="shared" si="48"/>
        <v>#DIV/0!</v>
      </c>
      <c r="W39" s="30" t="e">
        <f t="shared" si="48"/>
        <v>#DIV/0!</v>
      </c>
      <c r="X39" s="30" t="e">
        <f t="shared" si="48"/>
        <v>#DIV/0!</v>
      </c>
      <c r="Y39" s="30" t="e">
        <f t="shared" si="48"/>
        <v>#DIV/0!</v>
      </c>
    </row>
    <row r="40" spans="1:29" s="12" customFormat="1" ht="30" hidden="1" customHeight="1" x14ac:dyDescent="0.2">
      <c r="A40" s="81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26">
        <v>7300</v>
      </c>
      <c r="F40" s="26">
        <v>3400</v>
      </c>
      <c r="G40" s="26">
        <v>9840</v>
      </c>
      <c r="H40" s="26">
        <v>8495</v>
      </c>
      <c r="I40" s="26">
        <v>3310</v>
      </c>
      <c r="J40" s="26">
        <v>12378</v>
      </c>
      <c r="K40" s="26">
        <v>3928</v>
      </c>
      <c r="L40" s="26">
        <v>4619</v>
      </c>
      <c r="M40" s="26">
        <v>5492</v>
      </c>
      <c r="N40" s="26">
        <v>1355</v>
      </c>
      <c r="O40" s="26">
        <v>1289</v>
      </c>
      <c r="P40" s="26">
        <v>1000</v>
      </c>
      <c r="Q40" s="26">
        <v>11589</v>
      </c>
      <c r="R40" s="26">
        <v>7200</v>
      </c>
      <c r="S40" s="26">
        <v>5198</v>
      </c>
      <c r="T40" s="26">
        <v>2803</v>
      </c>
      <c r="U40" s="26">
        <v>3260</v>
      </c>
      <c r="V40" s="26">
        <v>1522</v>
      </c>
      <c r="W40" s="26">
        <v>5980</v>
      </c>
      <c r="X40" s="26">
        <v>13309</v>
      </c>
      <c r="Y40" s="26">
        <v>3500</v>
      </c>
    </row>
    <row r="41" spans="1:29" s="2" customFormat="1" ht="30" hidden="1" customHeight="1" x14ac:dyDescent="0.25">
      <c r="A41" s="11" t="s">
        <v>168</v>
      </c>
      <c r="B41" s="23">
        <v>200263</v>
      </c>
      <c r="C41" s="23">
        <f>SUM(E41:Y41)</f>
        <v>208898</v>
      </c>
      <c r="D41" s="15">
        <f t="shared" si="0"/>
        <v>1.0431182994362413</v>
      </c>
      <c r="E41" s="112">
        <v>10600</v>
      </c>
      <c r="F41" s="112">
        <v>6336</v>
      </c>
      <c r="G41" s="112">
        <v>14290</v>
      </c>
      <c r="H41" s="112">
        <v>12130</v>
      </c>
      <c r="I41" s="112">
        <v>5800</v>
      </c>
      <c r="J41" s="112">
        <v>15698</v>
      </c>
      <c r="K41" s="10">
        <v>8497</v>
      </c>
      <c r="L41" s="112">
        <v>10800</v>
      </c>
      <c r="M41" s="10">
        <v>10249</v>
      </c>
      <c r="N41" s="112">
        <v>5335</v>
      </c>
      <c r="O41" s="112">
        <v>5702</v>
      </c>
      <c r="P41" s="112">
        <v>6500</v>
      </c>
      <c r="Q41" s="112">
        <v>10960</v>
      </c>
      <c r="R41" s="112">
        <v>13556</v>
      </c>
      <c r="S41" s="112">
        <v>12046</v>
      </c>
      <c r="T41" s="112">
        <v>9923</v>
      </c>
      <c r="U41" s="112">
        <v>9650</v>
      </c>
      <c r="V41" s="112">
        <v>3061</v>
      </c>
      <c r="W41" s="112">
        <v>8390</v>
      </c>
      <c r="X41" s="112">
        <v>19100</v>
      </c>
      <c r="Y41" s="112">
        <v>10275</v>
      </c>
      <c r="Z41" s="20"/>
    </row>
    <row r="42" spans="1:29" s="2" customFormat="1" ht="30" customHeight="1" x14ac:dyDescent="0.25">
      <c r="A42" s="32" t="s">
        <v>166</v>
      </c>
      <c r="B42" s="23">
        <v>200263</v>
      </c>
      <c r="C42" s="23">
        <f>SUM(E42:Y42)</f>
        <v>157138</v>
      </c>
      <c r="D42" s="15">
        <f t="shared" si="0"/>
        <v>0.78465817450053177</v>
      </c>
      <c r="E42" s="10">
        <v>9850</v>
      </c>
      <c r="F42" s="10">
        <v>4735</v>
      </c>
      <c r="G42" s="10">
        <v>10081</v>
      </c>
      <c r="H42" s="10">
        <v>9753</v>
      </c>
      <c r="I42" s="10">
        <v>3570</v>
      </c>
      <c r="J42" s="10">
        <v>12029</v>
      </c>
      <c r="K42" s="10">
        <v>6733</v>
      </c>
      <c r="L42" s="10">
        <v>5265</v>
      </c>
      <c r="M42" s="10">
        <v>8238</v>
      </c>
      <c r="N42" s="10">
        <v>3991</v>
      </c>
      <c r="O42" s="10">
        <v>3347</v>
      </c>
      <c r="P42" s="10">
        <v>6659</v>
      </c>
      <c r="Q42" s="10">
        <v>10582</v>
      </c>
      <c r="R42" s="10">
        <v>8860</v>
      </c>
      <c r="S42" s="10">
        <v>10093</v>
      </c>
      <c r="T42" s="10">
        <v>7136</v>
      </c>
      <c r="U42" s="10">
        <v>5522</v>
      </c>
      <c r="V42" s="10">
        <v>2242</v>
      </c>
      <c r="W42" s="10">
        <v>5325</v>
      </c>
      <c r="X42" s="10">
        <v>16269</v>
      </c>
      <c r="Y42" s="10">
        <v>6858</v>
      </c>
      <c r="Z42" s="20"/>
    </row>
    <row r="43" spans="1:29" s="2" customFormat="1" ht="30" hidden="1" customHeight="1" x14ac:dyDescent="0.25">
      <c r="A43" s="17" t="s">
        <v>195</v>
      </c>
      <c r="B43" s="23">
        <v>13564</v>
      </c>
      <c r="C43" s="23">
        <f t="shared" ref="C43:C45" si="49">SUM(E43:Y43)</f>
        <v>425</v>
      </c>
      <c r="D43" s="15">
        <f t="shared" si="0"/>
        <v>3.1332940135653201E-2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>
        <v>425</v>
      </c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20"/>
    </row>
    <row r="44" spans="1:29" s="2" customFormat="1" ht="30" hidden="1" customHeight="1" x14ac:dyDescent="0.25">
      <c r="A44" s="18" t="s">
        <v>52</v>
      </c>
      <c r="B44" s="33">
        <f>B42/B41</f>
        <v>1</v>
      </c>
      <c r="C44" s="33">
        <f>C42/C41</f>
        <v>0.75222357322712519</v>
      </c>
      <c r="D44" s="15"/>
      <c r="E44" s="35">
        <f t="shared" ref="E44:Y44" si="50">E42/E41</f>
        <v>0.92924528301886788</v>
      </c>
      <c r="F44" s="35">
        <f t="shared" si="50"/>
        <v>0.74731691919191923</v>
      </c>
      <c r="G44" s="35">
        <f t="shared" si="50"/>
        <v>0.7054583624912526</v>
      </c>
      <c r="H44" s="35">
        <f t="shared" si="50"/>
        <v>0.80403957131079962</v>
      </c>
      <c r="I44" s="35">
        <f t="shared" si="50"/>
        <v>0.6155172413793103</v>
      </c>
      <c r="J44" s="35">
        <f t="shared" si="50"/>
        <v>0.76627595872085619</v>
      </c>
      <c r="K44" s="35">
        <f t="shared" si="50"/>
        <v>0.79239731670001179</v>
      </c>
      <c r="L44" s="35">
        <f t="shared" si="50"/>
        <v>0.48749999999999999</v>
      </c>
      <c r="M44" s="35">
        <f t="shared" si="50"/>
        <v>0.80378573519367746</v>
      </c>
      <c r="N44" s="35">
        <f t="shared" si="50"/>
        <v>0.74807872539831299</v>
      </c>
      <c r="O44" s="35">
        <f t="shared" si="50"/>
        <v>0.58698702209750964</v>
      </c>
      <c r="P44" s="35">
        <f t="shared" si="50"/>
        <v>1.0244615384615385</v>
      </c>
      <c r="Q44" s="35">
        <f t="shared" si="50"/>
        <v>0.96551094890510947</v>
      </c>
      <c r="R44" s="35">
        <f t="shared" si="50"/>
        <v>0.65358512835644733</v>
      </c>
      <c r="S44" s="35">
        <f t="shared" si="50"/>
        <v>0.83787149261165528</v>
      </c>
      <c r="T44" s="35">
        <f t="shared" si="50"/>
        <v>0.71913735765393527</v>
      </c>
      <c r="U44" s="35">
        <f t="shared" si="50"/>
        <v>0.57222797927461144</v>
      </c>
      <c r="V44" s="35">
        <f t="shared" si="50"/>
        <v>0.73244037896112379</v>
      </c>
      <c r="W44" s="35">
        <f t="shared" si="50"/>
        <v>0.63468414779499405</v>
      </c>
      <c r="X44" s="35">
        <f t="shared" si="50"/>
        <v>0.85178010471204191</v>
      </c>
      <c r="Y44" s="35">
        <f t="shared" si="50"/>
        <v>0.66744525547445255</v>
      </c>
      <c r="Z44" s="21"/>
    </row>
    <row r="45" spans="1:29" s="2" customFormat="1" ht="30" customHeight="1" x14ac:dyDescent="0.25">
      <c r="A45" s="18" t="s">
        <v>167</v>
      </c>
      <c r="B45" s="23">
        <v>87932</v>
      </c>
      <c r="C45" s="23">
        <f t="shared" si="49"/>
        <v>67414</v>
      </c>
      <c r="D45" s="15">
        <f t="shared" si="0"/>
        <v>0.76666060137378889</v>
      </c>
      <c r="E45" s="34">
        <v>7300</v>
      </c>
      <c r="F45" s="34">
        <v>1984</v>
      </c>
      <c r="G45" s="34">
        <v>3930</v>
      </c>
      <c r="H45" s="34">
        <v>2657</v>
      </c>
      <c r="I45" s="34">
        <v>1360</v>
      </c>
      <c r="J45" s="34">
        <v>5289</v>
      </c>
      <c r="K45" s="34">
        <v>3839</v>
      </c>
      <c r="L45" s="34">
        <v>1974</v>
      </c>
      <c r="M45" s="34">
        <v>3924</v>
      </c>
      <c r="N45" s="34">
        <v>791</v>
      </c>
      <c r="O45" s="34">
        <v>1124</v>
      </c>
      <c r="P45" s="34">
        <v>1514</v>
      </c>
      <c r="Q45" s="34">
        <v>6032</v>
      </c>
      <c r="R45" s="34">
        <v>5100</v>
      </c>
      <c r="S45" s="34">
        <v>3901</v>
      </c>
      <c r="T45" s="34">
        <v>1960</v>
      </c>
      <c r="U45" s="34">
        <v>2354</v>
      </c>
      <c r="V45" s="34">
        <v>933</v>
      </c>
      <c r="W45" s="34">
        <v>1368</v>
      </c>
      <c r="X45" s="34">
        <v>7053</v>
      </c>
      <c r="Y45" s="34">
        <v>3027</v>
      </c>
      <c r="Z45" s="21"/>
    </row>
    <row r="46" spans="1:29" s="2" customFormat="1" ht="30" customHeight="1" x14ac:dyDescent="0.25">
      <c r="A46" s="18" t="s">
        <v>54</v>
      </c>
      <c r="B46" s="23">
        <v>92098</v>
      </c>
      <c r="C46" s="23">
        <f>SUM(E46:Y46)</f>
        <v>68908</v>
      </c>
      <c r="D46" s="15">
        <f t="shared" si="0"/>
        <v>0.74820300115094796</v>
      </c>
      <c r="E46" s="26">
        <v>1200</v>
      </c>
      <c r="F46" s="26">
        <v>2200</v>
      </c>
      <c r="G46" s="26">
        <v>4493</v>
      </c>
      <c r="H46" s="26">
        <v>4921</v>
      </c>
      <c r="I46" s="26">
        <v>1562</v>
      </c>
      <c r="J46" s="26">
        <v>5190</v>
      </c>
      <c r="K46" s="26">
        <v>1725</v>
      </c>
      <c r="L46" s="26">
        <v>2254</v>
      </c>
      <c r="M46" s="26">
        <v>3423</v>
      </c>
      <c r="N46" s="26">
        <v>2600</v>
      </c>
      <c r="O46" s="26">
        <v>1175</v>
      </c>
      <c r="P46" s="26">
        <v>4098</v>
      </c>
      <c r="Q46" s="26">
        <v>3639</v>
      </c>
      <c r="R46" s="26">
        <v>3500</v>
      </c>
      <c r="S46" s="26">
        <v>5317</v>
      </c>
      <c r="T46" s="26">
        <v>4209</v>
      </c>
      <c r="U46" s="26">
        <v>2950</v>
      </c>
      <c r="V46" s="26">
        <v>1086</v>
      </c>
      <c r="W46" s="26">
        <v>2520</v>
      </c>
      <c r="X46" s="26">
        <v>7280</v>
      </c>
      <c r="Y46" s="26">
        <v>3566</v>
      </c>
      <c r="Z46" s="21"/>
    </row>
    <row r="47" spans="1:29" s="2" customFormat="1" ht="30" customHeight="1" x14ac:dyDescent="0.25">
      <c r="A47" s="18" t="s">
        <v>55</v>
      </c>
      <c r="B47" s="23">
        <v>640</v>
      </c>
      <c r="C47" s="23">
        <f>SUM(E47:Y47)</f>
        <v>748</v>
      </c>
      <c r="D47" s="15">
        <f t="shared" si="0"/>
        <v>1.16875</v>
      </c>
      <c r="E47" s="34">
        <v>150</v>
      </c>
      <c r="F47" s="34"/>
      <c r="G47" s="34">
        <v>215</v>
      </c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>
        <v>195</v>
      </c>
      <c r="U47" s="34">
        <v>98</v>
      </c>
      <c r="V47" s="34"/>
      <c r="W47" s="34"/>
      <c r="X47" s="34">
        <v>90</v>
      </c>
      <c r="Y47" s="34"/>
      <c r="Z47" s="21"/>
    </row>
    <row r="48" spans="1:29" s="2" customFormat="1" ht="30" customHeight="1" x14ac:dyDescent="0.25">
      <c r="A48" s="18" t="s">
        <v>56</v>
      </c>
      <c r="B48" s="23">
        <v>249</v>
      </c>
      <c r="C48" s="23">
        <f>SUM(E48:Y48)</f>
        <v>75</v>
      </c>
      <c r="D48" s="15">
        <f t="shared" si="0"/>
        <v>0.30120481927710846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>
        <v>75</v>
      </c>
      <c r="Y48" s="34"/>
      <c r="Z48" s="21"/>
    </row>
    <row r="49" spans="1:26" s="2" customFormat="1" ht="30" customHeight="1" x14ac:dyDescent="0.25">
      <c r="A49" s="18" t="s">
        <v>57</v>
      </c>
      <c r="B49" s="23">
        <v>7122</v>
      </c>
      <c r="C49" s="23">
        <f>SUM(E49:Y49)</f>
        <v>7343</v>
      </c>
      <c r="D49" s="15">
        <f t="shared" si="0"/>
        <v>1.0310306093793877</v>
      </c>
      <c r="E49" s="26">
        <v>1000</v>
      </c>
      <c r="F49" s="26">
        <v>60</v>
      </c>
      <c r="G49" s="26">
        <v>400</v>
      </c>
      <c r="H49" s="26">
        <v>399</v>
      </c>
      <c r="I49" s="26">
        <v>570</v>
      </c>
      <c r="J49" s="26">
        <v>250</v>
      </c>
      <c r="K49" s="26">
        <v>252</v>
      </c>
      <c r="L49" s="26">
        <v>234</v>
      </c>
      <c r="M49" s="26">
        <v>750</v>
      </c>
      <c r="N49" s="26">
        <v>50</v>
      </c>
      <c r="O49" s="26"/>
      <c r="P49" s="26">
        <v>426</v>
      </c>
      <c r="Q49" s="26">
        <v>110</v>
      </c>
      <c r="R49" s="26">
        <v>60</v>
      </c>
      <c r="S49" s="26">
        <v>660</v>
      </c>
      <c r="T49" s="26">
        <v>425</v>
      </c>
      <c r="U49" s="26">
        <v>120</v>
      </c>
      <c r="V49" s="26">
        <v>12</v>
      </c>
      <c r="W49" s="26">
        <v>580</v>
      </c>
      <c r="X49" s="26">
        <v>905</v>
      </c>
      <c r="Y49" s="26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51">SUM(E50:Y50)</f>
        <v>0</v>
      </c>
      <c r="D50" s="15" t="e">
        <f t="shared" si="0"/>
        <v>#DIV/0!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customHeight="1" outlineLevel="1" x14ac:dyDescent="0.25">
      <c r="A51" s="17" t="s">
        <v>169</v>
      </c>
      <c r="B51" s="23">
        <v>35551</v>
      </c>
      <c r="C51" s="23">
        <f t="shared" si="51"/>
        <v>9722</v>
      </c>
      <c r="D51" s="15">
        <f t="shared" si="0"/>
        <v>0.2734662878681331</v>
      </c>
      <c r="E51" s="34">
        <v>3500</v>
      </c>
      <c r="F51" s="34">
        <v>698</v>
      </c>
      <c r="G51" s="34"/>
      <c r="H51" s="34">
        <v>383</v>
      </c>
      <c r="I51" s="34"/>
      <c r="J51" s="34">
        <v>890</v>
      </c>
      <c r="K51" s="34"/>
      <c r="L51" s="34">
        <v>242</v>
      </c>
      <c r="M51" s="34"/>
      <c r="N51" s="34"/>
      <c r="O51" s="34">
        <v>160</v>
      </c>
      <c r="P51" s="34"/>
      <c r="Q51" s="34"/>
      <c r="R51" s="34"/>
      <c r="S51" s="34">
        <v>1874</v>
      </c>
      <c r="T51" s="34">
        <v>1452</v>
      </c>
      <c r="U51" s="34">
        <v>10</v>
      </c>
      <c r="V51" s="34"/>
      <c r="W51" s="34"/>
      <c r="X51" s="34"/>
      <c r="Y51" s="34">
        <v>513</v>
      </c>
      <c r="Z51" s="21"/>
    </row>
    <row r="52" spans="1:26" s="2" customFormat="1" ht="30" customHeight="1" outlineLevel="1" x14ac:dyDescent="0.25">
      <c r="A52" s="17" t="s">
        <v>170</v>
      </c>
      <c r="B52" s="23">
        <v>20866</v>
      </c>
      <c r="C52" s="23">
        <f t="shared" si="51"/>
        <v>3024</v>
      </c>
      <c r="D52" s="15">
        <f t="shared" si="0"/>
        <v>0.14492475797948817</v>
      </c>
      <c r="E52" s="34">
        <v>600</v>
      </c>
      <c r="F52" s="34">
        <v>698</v>
      </c>
      <c r="G52" s="34"/>
      <c r="H52" s="34">
        <v>323</v>
      </c>
      <c r="I52" s="34"/>
      <c r="J52" s="34">
        <v>720</v>
      </c>
      <c r="K52" s="34"/>
      <c r="L52" s="34"/>
      <c r="M52" s="34"/>
      <c r="N52" s="34"/>
      <c r="O52" s="34"/>
      <c r="P52" s="34"/>
      <c r="Q52" s="34"/>
      <c r="R52" s="34"/>
      <c r="S52" s="34">
        <v>113</v>
      </c>
      <c r="T52" s="34">
        <v>570</v>
      </c>
      <c r="U52" s="34"/>
      <c r="V52" s="34"/>
      <c r="W52" s="34"/>
      <c r="X52" s="34"/>
      <c r="Y52" s="34"/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34">
        <v>98</v>
      </c>
      <c r="F53" s="34">
        <v>178</v>
      </c>
      <c r="G53" s="34">
        <v>674</v>
      </c>
      <c r="H53" s="34">
        <v>361</v>
      </c>
      <c r="I53" s="34">
        <v>15</v>
      </c>
      <c r="J53" s="34">
        <v>157</v>
      </c>
      <c r="K53" s="34">
        <v>925</v>
      </c>
      <c r="L53" s="34">
        <v>772</v>
      </c>
      <c r="M53" s="34">
        <v>210</v>
      </c>
      <c r="N53" s="34">
        <v>37</v>
      </c>
      <c r="O53" s="34">
        <v>236</v>
      </c>
      <c r="P53" s="34">
        <v>251</v>
      </c>
      <c r="Q53" s="34">
        <v>74</v>
      </c>
      <c r="R53" s="34">
        <v>453</v>
      </c>
      <c r="S53" s="34">
        <v>212</v>
      </c>
      <c r="T53" s="34">
        <v>45</v>
      </c>
      <c r="U53" s="34">
        <v>115</v>
      </c>
      <c r="V53" s="34">
        <v>5</v>
      </c>
      <c r="W53" s="34">
        <v>351</v>
      </c>
      <c r="X53" s="34">
        <v>349</v>
      </c>
      <c r="Y53" s="34"/>
      <c r="Z53" s="20"/>
    </row>
    <row r="54" spans="1:26" s="2" customFormat="1" ht="30" customHeight="1" x14ac:dyDescent="0.25">
      <c r="A54" s="32" t="s">
        <v>60</v>
      </c>
      <c r="B54" s="23">
        <v>3197</v>
      </c>
      <c r="C54" s="23">
        <f t="shared" si="51"/>
        <v>1184.3</v>
      </c>
      <c r="D54" s="15">
        <f>C54/B54</f>
        <v>0.37044103847356896</v>
      </c>
      <c r="E54" s="34">
        <v>130</v>
      </c>
      <c r="F54" s="34">
        <v>23</v>
      </c>
      <c r="G54" s="34">
        <v>240</v>
      </c>
      <c r="H54" s="34">
        <v>116</v>
      </c>
      <c r="I54" s="34"/>
      <c r="J54" s="34">
        <v>25</v>
      </c>
      <c r="K54" s="34">
        <v>206</v>
      </c>
      <c r="L54" s="34">
        <v>110</v>
      </c>
      <c r="M54" s="34">
        <v>45</v>
      </c>
      <c r="N54" s="34">
        <v>7.3</v>
      </c>
      <c r="O54" s="34">
        <v>62</v>
      </c>
      <c r="P54" s="34">
        <v>55</v>
      </c>
      <c r="Q54" s="34"/>
      <c r="R54" s="34">
        <v>15</v>
      </c>
      <c r="S54" s="34">
        <v>25</v>
      </c>
      <c r="T54" s="34">
        <v>14</v>
      </c>
      <c r="U54" s="34">
        <v>25</v>
      </c>
      <c r="V54" s="34">
        <v>2</v>
      </c>
      <c r="W54" s="34">
        <v>10</v>
      </c>
      <c r="X54" s="34">
        <v>74</v>
      </c>
      <c r="Y54" s="34"/>
      <c r="Z54" s="20"/>
    </row>
    <row r="55" spans="1:26" s="2" customFormat="1" ht="30" hidden="1" customHeight="1" x14ac:dyDescent="0.25">
      <c r="A55" s="18" t="s">
        <v>52</v>
      </c>
      <c r="B55" s="33">
        <f>B54/B53</f>
        <v>0.58127272727272727</v>
      </c>
      <c r="C55" s="15">
        <f>C54/C53</f>
        <v>0.21462486408118883</v>
      </c>
      <c r="D55" s="15"/>
      <c r="E55" s="35">
        <f t="shared" ref="E55:X55" si="52">E54/E53</f>
        <v>1.3265306122448979</v>
      </c>
      <c r="F55" s="35">
        <f t="shared" si="52"/>
        <v>0.12921348314606743</v>
      </c>
      <c r="G55" s="35">
        <f t="shared" si="52"/>
        <v>0.35608308605341249</v>
      </c>
      <c r="H55" s="35">
        <f t="shared" si="52"/>
        <v>0.32132963988919666</v>
      </c>
      <c r="I55" s="35"/>
      <c r="J55" s="35">
        <f t="shared" si="52"/>
        <v>0.15923566878980891</v>
      </c>
      <c r="K55" s="35">
        <f t="shared" si="52"/>
        <v>0.2227027027027027</v>
      </c>
      <c r="L55" s="35">
        <f t="shared" si="52"/>
        <v>0.14248704663212436</v>
      </c>
      <c r="M55" s="35">
        <f t="shared" si="52"/>
        <v>0.21428571428571427</v>
      </c>
      <c r="N55" s="35">
        <f t="shared" si="52"/>
        <v>0.19729729729729728</v>
      </c>
      <c r="O55" s="35">
        <f t="shared" si="52"/>
        <v>0.26271186440677968</v>
      </c>
      <c r="P55" s="35">
        <f t="shared" si="52"/>
        <v>0.21912350597609562</v>
      </c>
      <c r="Q55" s="35"/>
      <c r="R55" s="35">
        <f t="shared" si="52"/>
        <v>3.3112582781456956E-2</v>
      </c>
      <c r="S55" s="35">
        <f t="shared" si="52"/>
        <v>0.11792452830188679</v>
      </c>
      <c r="T55" s="35">
        <f t="shared" si="52"/>
        <v>0.31111111111111112</v>
      </c>
      <c r="U55" s="35">
        <f t="shared" si="52"/>
        <v>0.21739130434782608</v>
      </c>
      <c r="V55" s="35">
        <f t="shared" si="52"/>
        <v>0.4</v>
      </c>
      <c r="W55" s="35">
        <f t="shared" si="52"/>
        <v>2.8490028490028491E-2</v>
      </c>
      <c r="X55" s="35">
        <f t="shared" si="52"/>
        <v>0.21203438395415472</v>
      </c>
      <c r="Y55" s="35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51"/>
        <v>0</v>
      </c>
      <c r="D56" s="15" t="e">
        <f t="shared" si="0"/>
        <v>#DIV/0!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25">
      <c r="A57" s="11" t="s">
        <v>161</v>
      </c>
      <c r="B57" s="23">
        <v>900</v>
      </c>
      <c r="C57" s="23">
        <f t="shared" si="51"/>
        <v>840</v>
      </c>
      <c r="D57" s="15">
        <f t="shared" si="0"/>
        <v>0.93333333333333335</v>
      </c>
      <c r="E57" s="34">
        <v>12</v>
      </c>
      <c r="F57" s="34">
        <v>105</v>
      </c>
      <c r="G57" s="34">
        <v>72</v>
      </c>
      <c r="H57" s="34">
        <v>5</v>
      </c>
      <c r="I57" s="34">
        <v>7</v>
      </c>
      <c r="J57" s="34">
        <v>9</v>
      </c>
      <c r="K57" s="34">
        <v>119</v>
      </c>
      <c r="L57" s="34">
        <v>70</v>
      </c>
      <c r="M57" s="34">
        <v>33</v>
      </c>
      <c r="N57" s="34">
        <v>5</v>
      </c>
      <c r="O57" s="34">
        <v>40</v>
      </c>
      <c r="P57" s="34">
        <v>109</v>
      </c>
      <c r="Q57" s="34"/>
      <c r="R57" s="34">
        <v>3</v>
      </c>
      <c r="S57" s="34">
        <v>35</v>
      </c>
      <c r="T57" s="34">
        <v>36</v>
      </c>
      <c r="U57" s="34"/>
      <c r="V57" s="34">
        <v>17</v>
      </c>
      <c r="W57" s="34">
        <v>95</v>
      </c>
      <c r="X57" s="34">
        <v>58</v>
      </c>
      <c r="Y57" s="34">
        <v>10</v>
      </c>
      <c r="Z57" s="20"/>
    </row>
    <row r="58" spans="1:26" s="2" customFormat="1" ht="26.25" customHeight="1" x14ac:dyDescent="0.25">
      <c r="A58" s="32" t="s">
        <v>162</v>
      </c>
      <c r="B58" s="27">
        <v>306</v>
      </c>
      <c r="C58" s="27">
        <f t="shared" si="51"/>
        <v>254.5</v>
      </c>
      <c r="D58" s="15">
        <f t="shared" si="0"/>
        <v>0.8316993464052288</v>
      </c>
      <c r="E58" s="26">
        <v>15</v>
      </c>
      <c r="F58" s="26">
        <v>10</v>
      </c>
      <c r="G58" s="26">
        <v>45</v>
      </c>
      <c r="H58" s="26"/>
      <c r="I58" s="26"/>
      <c r="J58" s="26"/>
      <c r="K58" s="26">
        <v>25.5</v>
      </c>
      <c r="L58" s="26">
        <v>23</v>
      </c>
      <c r="M58" s="26">
        <v>24</v>
      </c>
      <c r="N58" s="54">
        <v>26</v>
      </c>
      <c r="O58" s="26">
        <v>6</v>
      </c>
      <c r="P58" s="26"/>
      <c r="Q58" s="26"/>
      <c r="R58" s="26"/>
      <c r="S58" s="26">
        <v>10</v>
      </c>
      <c r="T58" s="26">
        <v>5</v>
      </c>
      <c r="U58" s="26"/>
      <c r="V58" s="26"/>
      <c r="W58" s="26"/>
      <c r="X58" s="26">
        <v>59</v>
      </c>
      <c r="Y58" s="26">
        <v>6</v>
      </c>
      <c r="Z58" s="20"/>
    </row>
    <row r="59" spans="1:26" s="2" customFormat="1" ht="26.25" hidden="1" customHeight="1" x14ac:dyDescent="0.25">
      <c r="A59" s="18" t="s">
        <v>52</v>
      </c>
      <c r="B59" s="9">
        <f>B58/B57</f>
        <v>0.34</v>
      </c>
      <c r="C59" s="9">
        <f>C58/C57</f>
        <v>0.30297619047619045</v>
      </c>
      <c r="D59" s="15"/>
      <c r="E59" s="104">
        <f>E58/E57</f>
        <v>1.25</v>
      </c>
      <c r="F59" s="104">
        <f t="shared" ref="F59:Y59" si="53">F58/F57</f>
        <v>9.5238095238095233E-2</v>
      </c>
      <c r="G59" s="104">
        <f t="shared" si="53"/>
        <v>0.625</v>
      </c>
      <c r="H59" s="104"/>
      <c r="I59" s="104"/>
      <c r="J59" s="104"/>
      <c r="K59" s="104">
        <f t="shared" si="53"/>
        <v>0.21428571428571427</v>
      </c>
      <c r="L59" s="104">
        <f t="shared" si="53"/>
        <v>0.32857142857142857</v>
      </c>
      <c r="M59" s="104">
        <f t="shared" si="53"/>
        <v>0.72727272727272729</v>
      </c>
      <c r="N59" s="104">
        <f t="shared" si="53"/>
        <v>5.2</v>
      </c>
      <c r="O59" s="104">
        <f t="shared" si="53"/>
        <v>0.15</v>
      </c>
      <c r="P59" s="104"/>
      <c r="Q59" s="104"/>
      <c r="R59" s="104"/>
      <c r="S59" s="104">
        <f t="shared" si="53"/>
        <v>0.2857142857142857</v>
      </c>
      <c r="T59" s="104">
        <f t="shared" si="53"/>
        <v>0.1388888888888889</v>
      </c>
      <c r="U59" s="104"/>
      <c r="V59" s="104"/>
      <c r="W59" s="104"/>
      <c r="X59" s="104">
        <f t="shared" si="53"/>
        <v>1.0172413793103448</v>
      </c>
      <c r="Y59" s="104">
        <f t="shared" si="53"/>
        <v>0.6</v>
      </c>
      <c r="Z59" s="20"/>
    </row>
    <row r="60" spans="1:26" s="2" customFormat="1" ht="30" customHeight="1" x14ac:dyDescent="0.25">
      <c r="A60" s="13" t="s">
        <v>197</v>
      </c>
      <c r="B60" s="27">
        <v>495</v>
      </c>
      <c r="C60" s="27">
        <f t="shared" si="51"/>
        <v>236</v>
      </c>
      <c r="D60" s="15">
        <f t="shared" si="0"/>
        <v>0.47676767676767678</v>
      </c>
      <c r="E60" s="26"/>
      <c r="F60" s="26"/>
      <c r="G60" s="26">
        <v>221</v>
      </c>
      <c r="H60" s="54"/>
      <c r="I60" s="26"/>
      <c r="J60" s="26"/>
      <c r="K60" s="26"/>
      <c r="L60" s="26">
        <v>2</v>
      </c>
      <c r="M60" s="54"/>
      <c r="N60" s="54"/>
      <c r="O60" s="26"/>
      <c r="P60" s="26"/>
      <c r="Q60" s="26"/>
      <c r="R60" s="26"/>
      <c r="S60" s="26"/>
      <c r="T60" s="26"/>
      <c r="U60" s="26">
        <v>10</v>
      </c>
      <c r="V60" s="26"/>
      <c r="W60" s="26"/>
      <c r="X60" s="26">
        <v>3</v>
      </c>
      <c r="Y60" s="26"/>
      <c r="Z60" s="20"/>
    </row>
    <row r="61" spans="1:26" s="2" customFormat="1" ht="30" hidden="1" customHeight="1" x14ac:dyDescent="0.25">
      <c r="A61" s="13" t="s">
        <v>52</v>
      </c>
      <c r="B61" s="33"/>
      <c r="C61" s="27">
        <f t="shared" si="51"/>
        <v>0</v>
      </c>
      <c r="D61" s="15" t="e">
        <f t="shared" si="0"/>
        <v>#DIV/0!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21"/>
    </row>
    <row r="62" spans="1:26" s="2" customFormat="1" ht="30" customHeight="1" x14ac:dyDescent="0.25">
      <c r="A62" s="18" t="s">
        <v>202</v>
      </c>
      <c r="B62" s="27">
        <v>16429</v>
      </c>
      <c r="C62" s="27">
        <f>SUM(E62:Y62)</f>
        <v>13133</v>
      </c>
      <c r="D62" s="15">
        <f t="shared" si="0"/>
        <v>0.79937914663095744</v>
      </c>
      <c r="E62" s="34">
        <f>E64+E67+E68+E70+E74+E75</f>
        <v>1410</v>
      </c>
      <c r="F62" s="34">
        <f>F64+F67+F68+F70+F74+F75</f>
        <v>165</v>
      </c>
      <c r="G62" s="34">
        <f t="shared" ref="G62:Y62" si="54">G64+G67+G68+G70+G74+G75</f>
        <v>513</v>
      </c>
      <c r="H62" s="34">
        <f t="shared" si="54"/>
        <v>932</v>
      </c>
      <c r="I62" s="34">
        <f>I64+I67+I68+I70+I74+I75</f>
        <v>502</v>
      </c>
      <c r="J62" s="34">
        <f t="shared" si="54"/>
        <v>2910</v>
      </c>
      <c r="K62" s="34">
        <f t="shared" si="54"/>
        <v>0</v>
      </c>
      <c r="L62" s="34">
        <f t="shared" si="54"/>
        <v>500</v>
      </c>
      <c r="M62" s="34">
        <f t="shared" si="54"/>
        <v>892</v>
      </c>
      <c r="N62" s="34">
        <f t="shared" si="54"/>
        <v>0</v>
      </c>
      <c r="O62" s="34">
        <f t="shared" si="54"/>
        <v>190</v>
      </c>
      <c r="P62" s="34">
        <f t="shared" si="54"/>
        <v>710</v>
      </c>
      <c r="Q62" s="34">
        <v>1740</v>
      </c>
      <c r="R62" s="34">
        <f t="shared" si="54"/>
        <v>250</v>
      </c>
      <c r="S62" s="34">
        <f t="shared" si="54"/>
        <v>200</v>
      </c>
      <c r="T62" s="34">
        <f t="shared" si="54"/>
        <v>150</v>
      </c>
      <c r="U62" s="34">
        <f t="shared" si="54"/>
        <v>812</v>
      </c>
      <c r="V62" s="34">
        <f t="shared" si="54"/>
        <v>0</v>
      </c>
      <c r="W62" s="34">
        <f t="shared" si="54"/>
        <v>250</v>
      </c>
      <c r="X62" s="34">
        <f t="shared" si="54"/>
        <v>797</v>
      </c>
      <c r="Y62" s="34">
        <f t="shared" si="54"/>
        <v>210</v>
      </c>
      <c r="Z62" s="21"/>
    </row>
    <row r="63" spans="1:26" s="2" customFormat="1" ht="30" customHeight="1" x14ac:dyDescent="0.25">
      <c r="A63" s="18" t="s">
        <v>203</v>
      </c>
      <c r="B63" s="27">
        <f>B69+B71+B72</f>
        <v>27468</v>
      </c>
      <c r="C63" s="27">
        <f>SUM(E63:Y63)</f>
        <v>13843</v>
      </c>
      <c r="D63" s="15">
        <f t="shared" si="0"/>
        <v>0.50396825396825395</v>
      </c>
      <c r="E63" s="34">
        <f>E69+E71+E72+E76</f>
        <v>25</v>
      </c>
      <c r="F63" s="34">
        <v>55</v>
      </c>
      <c r="G63" s="34">
        <f t="shared" ref="G63:Y63" si="55">G69+G71+G72+G76</f>
        <v>1752</v>
      </c>
      <c r="H63" s="34">
        <f t="shared" si="55"/>
        <v>615</v>
      </c>
      <c r="I63" s="34">
        <f t="shared" si="55"/>
        <v>52</v>
      </c>
      <c r="J63" s="34">
        <f t="shared" si="55"/>
        <v>1620</v>
      </c>
      <c r="K63" s="34">
        <f t="shared" si="55"/>
        <v>296</v>
      </c>
      <c r="L63" s="34">
        <f t="shared" si="55"/>
        <v>1040</v>
      </c>
      <c r="M63" s="34">
        <f t="shared" si="55"/>
        <v>205</v>
      </c>
      <c r="N63" s="34">
        <f>N69+N71+N72+N76</f>
        <v>587</v>
      </c>
      <c r="O63" s="34">
        <f>O69+O71+O72+O76</f>
        <v>557</v>
      </c>
      <c r="P63" s="34">
        <f t="shared" si="55"/>
        <v>210</v>
      </c>
      <c r="Q63" s="34">
        <f t="shared" si="55"/>
        <v>978</v>
      </c>
      <c r="R63" s="34">
        <f t="shared" si="55"/>
        <v>20</v>
      </c>
      <c r="S63" s="34">
        <f>S69+S71+S72+S76</f>
        <v>1009</v>
      </c>
      <c r="T63" s="34">
        <f t="shared" si="55"/>
        <v>1309</v>
      </c>
      <c r="U63" s="34">
        <f t="shared" si="55"/>
        <v>143</v>
      </c>
      <c r="V63" s="34">
        <f t="shared" si="55"/>
        <v>30</v>
      </c>
      <c r="W63" s="34">
        <f t="shared" si="55"/>
        <v>529</v>
      </c>
      <c r="X63" s="34">
        <f t="shared" si="55"/>
        <v>2211</v>
      </c>
      <c r="Y63" s="34">
        <f t="shared" si="55"/>
        <v>600</v>
      </c>
      <c r="Z63" s="21"/>
    </row>
    <row r="64" spans="1:26" s="2" customFormat="1" ht="30" customHeight="1" x14ac:dyDescent="0.25">
      <c r="A64" s="18" t="s">
        <v>62</v>
      </c>
      <c r="B64" s="23">
        <v>656</v>
      </c>
      <c r="C64" s="27">
        <f t="shared" si="51"/>
        <v>401</v>
      </c>
      <c r="D64" s="15">
        <f t="shared" si="0"/>
        <v>0.61128048780487809</v>
      </c>
      <c r="E64" s="34">
        <v>10</v>
      </c>
      <c r="F64" s="34"/>
      <c r="G64" s="34">
        <v>225</v>
      </c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>
        <v>156</v>
      </c>
      <c r="V64" s="34"/>
      <c r="W64" s="34"/>
      <c r="X64" s="34">
        <v>10</v>
      </c>
      <c r="Y64" s="34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56">SUM(E65:Y65)</f>
        <v>0</v>
      </c>
      <c r="D65" s="15" t="e">
        <f t="shared" si="0"/>
        <v>#DIV/0!</v>
      </c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56"/>
        <v>0</v>
      </c>
      <c r="D66" s="15" t="e">
        <f t="shared" si="0"/>
        <v>#DIV/0!</v>
      </c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21"/>
    </row>
    <row r="67" spans="1:26" s="2" customFormat="1" ht="30" customHeight="1" collapsed="1" x14ac:dyDescent="0.25">
      <c r="A67" s="18" t="s">
        <v>65</v>
      </c>
      <c r="B67" s="27">
        <v>4994</v>
      </c>
      <c r="C67" s="23">
        <f t="shared" si="56"/>
        <v>4850</v>
      </c>
      <c r="D67" s="15">
        <f t="shared" si="0"/>
        <v>0.97116539847817385</v>
      </c>
      <c r="E67" s="37">
        <v>817</v>
      </c>
      <c r="F67" s="37">
        <v>75</v>
      </c>
      <c r="G67" s="37">
        <v>200</v>
      </c>
      <c r="H67" s="37">
        <v>100</v>
      </c>
      <c r="I67" s="37"/>
      <c r="J67" s="37">
        <v>760</v>
      </c>
      <c r="K67" s="37"/>
      <c r="L67" s="37">
        <v>100</v>
      </c>
      <c r="M67" s="37"/>
      <c r="N67" s="37"/>
      <c r="O67" s="37">
        <v>190</v>
      </c>
      <c r="P67" s="37">
        <v>510</v>
      </c>
      <c r="Q67" s="37">
        <v>874</v>
      </c>
      <c r="R67" s="37">
        <v>200</v>
      </c>
      <c r="S67" s="37">
        <v>200</v>
      </c>
      <c r="T67" s="37"/>
      <c r="U67" s="37"/>
      <c r="V67" s="37"/>
      <c r="W67" s="37">
        <v>250</v>
      </c>
      <c r="X67" s="37">
        <v>574</v>
      </c>
      <c r="Y67" s="37"/>
      <c r="Z67" s="21"/>
    </row>
    <row r="68" spans="1:26" s="2" customFormat="1" ht="30" customHeight="1" x14ac:dyDescent="0.25">
      <c r="A68" s="18" t="s">
        <v>66</v>
      </c>
      <c r="B68" s="23">
        <v>5552</v>
      </c>
      <c r="C68" s="23">
        <f t="shared" si="56"/>
        <v>2995</v>
      </c>
      <c r="D68" s="15">
        <f t="shared" si="0"/>
        <v>0.53944524495677237</v>
      </c>
      <c r="E68" s="37"/>
      <c r="F68" s="37"/>
      <c r="G68" s="37"/>
      <c r="H68" s="37">
        <v>602</v>
      </c>
      <c r="I68" s="37">
        <v>258</v>
      </c>
      <c r="J68" s="37">
        <v>1050</v>
      </c>
      <c r="K68" s="37"/>
      <c r="L68" s="37"/>
      <c r="M68" s="37">
        <v>892</v>
      </c>
      <c r="N68" s="37"/>
      <c r="O68" s="37"/>
      <c r="P68" s="37"/>
      <c r="Q68" s="37"/>
      <c r="R68" s="37"/>
      <c r="S68" s="37"/>
      <c r="T68" s="37">
        <v>150</v>
      </c>
      <c r="U68" s="37"/>
      <c r="V68" s="37"/>
      <c r="W68" s="37"/>
      <c r="X68" s="37">
        <v>43</v>
      </c>
      <c r="Y68" s="37"/>
      <c r="Z68" s="21"/>
    </row>
    <row r="69" spans="1:26" s="2" customFormat="1" ht="30" customHeight="1" x14ac:dyDescent="0.25">
      <c r="A69" s="18" t="s">
        <v>67</v>
      </c>
      <c r="B69" s="23">
        <v>7812</v>
      </c>
      <c r="C69" s="23">
        <f t="shared" si="56"/>
        <v>3178</v>
      </c>
      <c r="D69" s="15">
        <f t="shared" si="0"/>
        <v>0.40681003584229392</v>
      </c>
      <c r="E69" s="37"/>
      <c r="F69" s="37">
        <v>118</v>
      </c>
      <c r="G69" s="37">
        <v>180</v>
      </c>
      <c r="H69" s="37">
        <v>318</v>
      </c>
      <c r="I69" s="37"/>
      <c r="J69" s="37"/>
      <c r="K69" s="37">
        <v>127</v>
      </c>
      <c r="L69" s="37">
        <v>260</v>
      </c>
      <c r="M69" s="37">
        <v>140</v>
      </c>
      <c r="N69" s="37">
        <v>311</v>
      </c>
      <c r="O69" s="37">
        <v>61</v>
      </c>
      <c r="P69" s="37"/>
      <c r="Q69" s="37">
        <v>180</v>
      </c>
      <c r="R69" s="37"/>
      <c r="S69" s="37">
        <v>424</v>
      </c>
      <c r="T69" s="37">
        <v>846</v>
      </c>
      <c r="U69" s="37"/>
      <c r="V69" s="37"/>
      <c r="W69" s="37"/>
      <c r="X69" s="37">
        <v>213</v>
      </c>
      <c r="Y69" s="37"/>
      <c r="Z69" s="21"/>
    </row>
    <row r="70" spans="1:26" s="2" customFormat="1" ht="30" customHeight="1" x14ac:dyDescent="0.25">
      <c r="A70" s="18" t="s">
        <v>68</v>
      </c>
      <c r="B70" s="23">
        <v>2735</v>
      </c>
      <c r="C70" s="23">
        <f t="shared" si="56"/>
        <v>2594</v>
      </c>
      <c r="D70" s="15">
        <f t="shared" si="0"/>
        <v>0.94844606946983545</v>
      </c>
      <c r="E70" s="37"/>
      <c r="F70" s="37"/>
      <c r="G70" s="37">
        <v>88</v>
      </c>
      <c r="H70" s="37"/>
      <c r="I70" s="37"/>
      <c r="J70" s="37">
        <v>1100</v>
      </c>
      <c r="K70" s="37"/>
      <c r="L70" s="37">
        <v>400</v>
      </c>
      <c r="M70" s="37"/>
      <c r="N70" s="37"/>
      <c r="O70" s="37"/>
      <c r="P70" s="37"/>
      <c r="Q70" s="37"/>
      <c r="R70" s="37">
        <v>50</v>
      </c>
      <c r="S70" s="37"/>
      <c r="T70" s="37"/>
      <c r="U70" s="37">
        <v>656</v>
      </c>
      <c r="V70" s="37"/>
      <c r="W70" s="37"/>
      <c r="X70" s="37">
        <v>90</v>
      </c>
      <c r="Y70" s="37">
        <v>210</v>
      </c>
      <c r="Z70" s="21"/>
    </row>
    <row r="71" spans="1:26" s="2" customFormat="1" ht="30" customHeight="1" x14ac:dyDescent="0.25">
      <c r="A71" s="18" t="s">
        <v>69</v>
      </c>
      <c r="B71" s="23">
        <v>15500</v>
      </c>
      <c r="C71" s="23">
        <f t="shared" si="56"/>
        <v>7297</v>
      </c>
      <c r="D71" s="15">
        <f t="shared" ref="D71:D79" si="57">C71/B71</f>
        <v>0.47077419354838712</v>
      </c>
      <c r="E71" s="37">
        <v>25</v>
      </c>
      <c r="F71" s="37"/>
      <c r="G71" s="37">
        <v>702</v>
      </c>
      <c r="H71" s="37">
        <v>203</v>
      </c>
      <c r="I71" s="37"/>
      <c r="J71" s="37">
        <v>1200</v>
      </c>
      <c r="K71" s="37"/>
      <c r="L71" s="37">
        <v>780</v>
      </c>
      <c r="M71" s="37"/>
      <c r="N71" s="37">
        <v>276</v>
      </c>
      <c r="O71" s="37">
        <v>270</v>
      </c>
      <c r="P71" s="37">
        <v>150</v>
      </c>
      <c r="Q71" s="37">
        <v>708</v>
      </c>
      <c r="R71" s="37"/>
      <c r="S71" s="37">
        <v>189</v>
      </c>
      <c r="T71" s="37">
        <v>343</v>
      </c>
      <c r="U71" s="37">
        <v>50</v>
      </c>
      <c r="V71" s="37">
        <v>15</v>
      </c>
      <c r="W71" s="37">
        <v>125</v>
      </c>
      <c r="X71" s="37">
        <v>1921</v>
      </c>
      <c r="Y71" s="37">
        <v>340</v>
      </c>
      <c r="Z71" s="21"/>
    </row>
    <row r="72" spans="1:26" s="2" customFormat="1" ht="30" customHeight="1" x14ac:dyDescent="0.25">
      <c r="A72" s="18" t="s">
        <v>70</v>
      </c>
      <c r="B72" s="23">
        <v>4156</v>
      </c>
      <c r="C72" s="23">
        <f t="shared" si="56"/>
        <v>3449</v>
      </c>
      <c r="D72" s="15">
        <f t="shared" si="57"/>
        <v>0.82988450433108762</v>
      </c>
      <c r="E72" s="37"/>
      <c r="F72" s="37">
        <v>25</v>
      </c>
      <c r="G72" s="37">
        <v>870</v>
      </c>
      <c r="H72" s="37">
        <v>94</v>
      </c>
      <c r="I72" s="37">
        <v>52</v>
      </c>
      <c r="J72" s="37">
        <v>420</v>
      </c>
      <c r="K72" s="37">
        <v>169</v>
      </c>
      <c r="L72" s="37"/>
      <c r="M72" s="37">
        <v>65</v>
      </c>
      <c r="N72" s="37"/>
      <c r="O72" s="37">
        <v>226</v>
      </c>
      <c r="P72" s="148">
        <v>60</v>
      </c>
      <c r="Q72" s="37">
        <v>90</v>
      </c>
      <c r="R72" s="37">
        <v>20</v>
      </c>
      <c r="S72" s="37">
        <v>396</v>
      </c>
      <c r="T72" s="37">
        <v>120</v>
      </c>
      <c r="U72" s="37">
        <v>93</v>
      </c>
      <c r="V72" s="37">
        <v>15</v>
      </c>
      <c r="W72" s="37">
        <v>404</v>
      </c>
      <c r="X72" s="37">
        <v>77</v>
      </c>
      <c r="Y72" s="37">
        <v>253</v>
      </c>
      <c r="Z72" s="21"/>
    </row>
    <row r="73" spans="1:26" s="2" customFormat="1" ht="30" customHeight="1" x14ac:dyDescent="0.25">
      <c r="A73" s="18" t="s">
        <v>71</v>
      </c>
      <c r="B73" s="23">
        <v>313</v>
      </c>
      <c r="C73" s="23">
        <f t="shared" si="56"/>
        <v>54.6</v>
      </c>
      <c r="D73" s="15">
        <f t="shared" si="57"/>
        <v>0.17444089456869011</v>
      </c>
      <c r="E73" s="37"/>
      <c r="F73" s="37">
        <v>10</v>
      </c>
      <c r="G73" s="37"/>
      <c r="H73" s="37">
        <v>20</v>
      </c>
      <c r="I73" s="37"/>
      <c r="J73" s="37"/>
      <c r="K73" s="37"/>
      <c r="L73" s="37"/>
      <c r="M73" s="37"/>
      <c r="N73" s="37"/>
      <c r="O73" s="37"/>
      <c r="P73" s="147"/>
      <c r="Q73" s="147"/>
      <c r="R73" s="49">
        <v>16.600000000000001</v>
      </c>
      <c r="S73" s="37">
        <v>8</v>
      </c>
      <c r="T73" s="37"/>
      <c r="U73" s="37"/>
      <c r="V73" s="37"/>
      <c r="W73" s="37"/>
      <c r="X73" s="37"/>
      <c r="Y73" s="37"/>
      <c r="Z73" s="21"/>
    </row>
    <row r="74" spans="1:26" s="2" customFormat="1" ht="30" customHeight="1" x14ac:dyDescent="0.25">
      <c r="A74" s="18" t="s">
        <v>72</v>
      </c>
      <c r="B74" s="23">
        <v>1200</v>
      </c>
      <c r="C74" s="23">
        <f t="shared" si="56"/>
        <v>1609</v>
      </c>
      <c r="D74" s="15">
        <f t="shared" si="57"/>
        <v>1.3408333333333333</v>
      </c>
      <c r="E74" s="37">
        <v>583</v>
      </c>
      <c r="F74" s="37">
        <v>90</v>
      </c>
      <c r="G74" s="23"/>
      <c r="H74" s="39">
        <v>60</v>
      </c>
      <c r="I74" s="105">
        <v>244</v>
      </c>
      <c r="J74" s="37"/>
      <c r="K74" s="37"/>
      <c r="L74" s="37"/>
      <c r="M74" s="37"/>
      <c r="N74" s="37"/>
      <c r="O74" s="37"/>
      <c r="P74" s="147">
        <v>200</v>
      </c>
      <c r="Q74" s="147">
        <v>352</v>
      </c>
      <c r="R74" s="37"/>
      <c r="S74" s="37"/>
      <c r="T74" s="37"/>
      <c r="U74" s="37"/>
      <c r="V74" s="37"/>
      <c r="W74" s="37"/>
      <c r="X74" s="37">
        <v>80</v>
      </c>
      <c r="Y74" s="37"/>
      <c r="Z74" s="21"/>
    </row>
    <row r="75" spans="1:26" s="2" customFormat="1" ht="30" customHeight="1" x14ac:dyDescent="0.25">
      <c r="A75" s="18" t="s">
        <v>73</v>
      </c>
      <c r="B75" s="23">
        <v>979</v>
      </c>
      <c r="C75" s="23">
        <f t="shared" si="56"/>
        <v>170</v>
      </c>
      <c r="D75" s="15">
        <f t="shared" si="57"/>
        <v>0.17364657814096016</v>
      </c>
      <c r="E75" s="37"/>
      <c r="F75" s="37"/>
      <c r="G75" s="37"/>
      <c r="H75" s="37">
        <v>170</v>
      </c>
      <c r="I75" s="37"/>
      <c r="J75" s="37"/>
      <c r="K75" s="37"/>
      <c r="L75" s="37"/>
      <c r="M75" s="37"/>
      <c r="N75" s="37"/>
      <c r="O75" s="37"/>
      <c r="P75" s="147"/>
      <c r="Q75" s="147"/>
      <c r="R75" s="37"/>
      <c r="S75" s="37"/>
      <c r="T75" s="37"/>
      <c r="U75" s="37"/>
      <c r="V75" s="37"/>
      <c r="W75" s="37"/>
      <c r="X75" s="37"/>
      <c r="Y75" s="37"/>
      <c r="Z75" s="21"/>
    </row>
    <row r="76" spans="1:26" s="2" customFormat="1" ht="30" customHeight="1" x14ac:dyDescent="0.25">
      <c r="A76" s="18" t="s">
        <v>74</v>
      </c>
      <c r="B76" s="23"/>
      <c r="C76" s="23">
        <f t="shared" si="56"/>
        <v>7</v>
      </c>
      <c r="D76" s="15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147"/>
      <c r="Q76" s="147"/>
      <c r="R76" s="37"/>
      <c r="S76" s="37"/>
      <c r="T76" s="37"/>
      <c r="U76" s="37"/>
      <c r="V76" s="37"/>
      <c r="W76" s="37"/>
      <c r="X76" s="37"/>
      <c r="Y76" s="37">
        <v>7</v>
      </c>
      <c r="Z76" s="21"/>
    </row>
    <row r="77" spans="1:26" s="2" customFormat="1" ht="30" customHeight="1" x14ac:dyDescent="0.25">
      <c r="A77" s="18" t="s">
        <v>75</v>
      </c>
      <c r="B77" s="23">
        <v>95</v>
      </c>
      <c r="C77" s="19">
        <f t="shared" si="56"/>
        <v>90</v>
      </c>
      <c r="D77" s="15">
        <f t="shared" si="57"/>
        <v>0.94736842105263153</v>
      </c>
      <c r="E77" s="37"/>
      <c r="F77" s="37"/>
      <c r="G77" s="37"/>
      <c r="H77" s="37">
        <v>22</v>
      </c>
      <c r="I77" s="37"/>
      <c r="J77" s="37"/>
      <c r="K77" s="37"/>
      <c r="L77" s="37"/>
      <c r="M77" s="37"/>
      <c r="N77" s="37"/>
      <c r="O77" s="37"/>
      <c r="P77" s="147"/>
      <c r="Q77" s="147"/>
      <c r="R77" s="37">
        <v>28</v>
      </c>
      <c r="S77" s="37">
        <v>15</v>
      </c>
      <c r="T77" s="37"/>
      <c r="U77" s="37"/>
      <c r="V77" s="37"/>
      <c r="W77" s="37">
        <v>25</v>
      </c>
      <c r="X77" s="37"/>
      <c r="Y77" s="37"/>
      <c r="Z77" s="21"/>
    </row>
    <row r="78" spans="1:26" ht="30" hidden="1" customHeight="1" x14ac:dyDescent="0.25">
      <c r="A78" s="11" t="s">
        <v>76</v>
      </c>
      <c r="B78" s="23"/>
      <c r="C78" s="23">
        <f t="shared" si="56"/>
        <v>0</v>
      </c>
      <c r="D78" s="15" t="e">
        <f t="shared" si="57"/>
        <v>#DIV/0!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147"/>
      <c r="Q78" s="147"/>
      <c r="R78" s="37"/>
      <c r="S78" s="37"/>
      <c r="T78" s="37"/>
      <c r="U78" s="37"/>
      <c r="V78" s="37"/>
      <c r="W78" s="37"/>
      <c r="X78" s="37"/>
      <c r="Y78" s="37"/>
    </row>
    <row r="79" spans="1:26" ht="30" customHeight="1" x14ac:dyDescent="0.25">
      <c r="A79" s="32" t="s">
        <v>77</v>
      </c>
      <c r="B79" s="23">
        <v>74</v>
      </c>
      <c r="C79" s="23">
        <f>SUM(E79:Y79)</f>
        <v>56</v>
      </c>
      <c r="D79" s="15">
        <f t="shared" si="57"/>
        <v>0.7567567567567568</v>
      </c>
      <c r="E79" s="37"/>
      <c r="F79" s="37"/>
      <c r="G79" s="37"/>
      <c r="H79" s="37">
        <v>7</v>
      </c>
      <c r="I79" s="37"/>
      <c r="J79" s="37"/>
      <c r="K79" s="37"/>
      <c r="L79" s="37"/>
      <c r="M79" s="37"/>
      <c r="N79" s="37"/>
      <c r="O79" s="37"/>
      <c r="P79" s="147"/>
      <c r="Q79" s="147"/>
      <c r="R79" s="37">
        <v>16</v>
      </c>
      <c r="S79" s="37">
        <v>8</v>
      </c>
      <c r="T79" s="37"/>
      <c r="U79" s="37"/>
      <c r="V79" s="37"/>
      <c r="W79" s="37">
        <v>25</v>
      </c>
      <c r="X79" s="37"/>
      <c r="Y79" s="37"/>
    </row>
    <row r="80" spans="1:26" ht="30" hidden="1" customHeight="1" x14ac:dyDescent="0.25">
      <c r="A80" s="13" t="s">
        <v>52</v>
      </c>
      <c r="B80" s="33"/>
      <c r="C80" s="23">
        <f>SUM(E80:Y80)</f>
        <v>0</v>
      </c>
      <c r="D80" s="15" t="e">
        <f t="shared" ref="D80:D93" si="58">C80/B80</f>
        <v>#DIV/0!</v>
      </c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149"/>
      <c r="Q80" s="35"/>
      <c r="R80" s="35"/>
      <c r="S80" s="35"/>
      <c r="T80" s="35"/>
      <c r="U80" s="35"/>
      <c r="V80" s="35"/>
      <c r="W80" s="35"/>
      <c r="X80" s="35"/>
      <c r="Y80" s="35"/>
    </row>
    <row r="81" spans="1:26" ht="30" hidden="1" customHeight="1" x14ac:dyDescent="0.25">
      <c r="A81" s="13" t="s">
        <v>78</v>
      </c>
      <c r="B81" s="33"/>
      <c r="C81" s="23">
        <f>SUM(E81:Y81)</f>
        <v>0</v>
      </c>
      <c r="D81" s="15" t="e">
        <f t="shared" si="58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123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30" hidden="1" customHeight="1" x14ac:dyDescent="0.25">
      <c r="A82" s="13"/>
      <c r="B82" s="33"/>
      <c r="C82" s="39"/>
      <c r="D82" s="15" t="e">
        <f t="shared" si="58"/>
        <v>#DIV/0!</v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123"/>
      <c r="Q82" s="38"/>
      <c r="R82" s="38"/>
      <c r="S82" s="38"/>
      <c r="T82" s="38"/>
      <c r="U82" s="38"/>
      <c r="V82" s="38"/>
      <c r="W82" s="38"/>
      <c r="X82" s="38"/>
      <c r="Y82" s="38"/>
    </row>
    <row r="83" spans="1:26" s="4" customFormat="1" ht="30" hidden="1" customHeight="1" x14ac:dyDescent="0.25">
      <c r="A83" s="78" t="s">
        <v>79</v>
      </c>
      <c r="B83" s="40"/>
      <c r="C83" s="40">
        <f>SUM(E83:Y83)</f>
        <v>0</v>
      </c>
      <c r="D83" s="15" t="e">
        <f t="shared" si="58"/>
        <v>#DIV/0!</v>
      </c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124"/>
      <c r="Q83" s="77"/>
      <c r="R83" s="77"/>
      <c r="S83" s="77"/>
      <c r="T83" s="77"/>
      <c r="U83" s="77"/>
      <c r="V83" s="77"/>
      <c r="W83" s="77"/>
      <c r="X83" s="77"/>
      <c r="Y83" s="77"/>
    </row>
    <row r="84" spans="1:26" ht="30" hidden="1" customHeight="1" x14ac:dyDescent="0.25">
      <c r="A84" s="13"/>
      <c r="B84" s="33"/>
      <c r="C84" s="39"/>
      <c r="D84" s="15" t="e">
        <f t="shared" si="58"/>
        <v>#DIV/0!</v>
      </c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123"/>
      <c r="Q84" s="38"/>
      <c r="R84" s="38"/>
      <c r="S84" s="38"/>
      <c r="T84" s="38"/>
      <c r="U84" s="38"/>
      <c r="V84" s="38"/>
      <c r="W84" s="38"/>
      <c r="X84" s="38"/>
      <c r="Y84" s="38"/>
    </row>
    <row r="85" spans="1:26" ht="7.9" hidden="1" customHeight="1" x14ac:dyDescent="0.25">
      <c r="A85" s="13"/>
      <c r="B85" s="33"/>
      <c r="C85" s="19"/>
      <c r="D85" s="15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125"/>
      <c r="Q85" s="41"/>
      <c r="R85" s="41"/>
      <c r="S85" s="41"/>
      <c r="T85" s="41"/>
      <c r="U85" s="41"/>
      <c r="V85" s="41"/>
      <c r="W85" s="41"/>
      <c r="X85" s="41"/>
      <c r="Y85" s="41"/>
    </row>
    <row r="86" spans="1:26" s="43" customFormat="1" ht="26.25" customHeight="1" x14ac:dyDescent="0.25">
      <c r="A86" s="13" t="s">
        <v>80</v>
      </c>
      <c r="B86" s="42"/>
      <c r="C86" s="42">
        <f>SUM(E86:Y86)</f>
        <v>5355</v>
      </c>
      <c r="D86" s="15"/>
      <c r="E86" s="99">
        <f>(E42-E87)</f>
        <v>750</v>
      </c>
      <c r="F86" s="99">
        <f t="shared" ref="F86:Y86" si="59">(F42-F87)</f>
        <v>0</v>
      </c>
      <c r="G86" s="99">
        <f t="shared" si="59"/>
        <v>1458</v>
      </c>
      <c r="H86" s="99">
        <f t="shared" si="59"/>
        <v>0</v>
      </c>
      <c r="I86" s="99">
        <f>(I42-I87)</f>
        <v>0</v>
      </c>
      <c r="J86" s="99">
        <f t="shared" si="59"/>
        <v>0</v>
      </c>
      <c r="K86" s="99">
        <f t="shared" si="59"/>
        <v>0</v>
      </c>
      <c r="L86" s="99">
        <f t="shared" si="59"/>
        <v>92</v>
      </c>
      <c r="M86" s="99">
        <f t="shared" si="59"/>
        <v>0</v>
      </c>
      <c r="N86" s="99">
        <f t="shared" si="59"/>
        <v>40</v>
      </c>
      <c r="O86" s="99">
        <f t="shared" si="59"/>
        <v>0</v>
      </c>
      <c r="P86" s="99">
        <f t="shared" si="59"/>
        <v>305</v>
      </c>
      <c r="Q86" s="99">
        <f t="shared" si="59"/>
        <v>559</v>
      </c>
      <c r="R86" s="99">
        <f t="shared" si="59"/>
        <v>0</v>
      </c>
      <c r="S86" s="99">
        <f t="shared" si="59"/>
        <v>0</v>
      </c>
      <c r="T86" s="99">
        <f t="shared" si="59"/>
        <v>249</v>
      </c>
      <c r="U86" s="99">
        <f t="shared" si="59"/>
        <v>0</v>
      </c>
      <c r="V86" s="99">
        <f t="shared" si="59"/>
        <v>68</v>
      </c>
      <c r="W86" s="99">
        <f t="shared" si="59"/>
        <v>284</v>
      </c>
      <c r="X86" s="99">
        <f t="shared" si="59"/>
        <v>1097</v>
      </c>
      <c r="Y86" s="99">
        <f t="shared" si="59"/>
        <v>453</v>
      </c>
    </row>
    <row r="87" spans="1:26" ht="30.6" hidden="1" customHeight="1" x14ac:dyDescent="0.25">
      <c r="A87" s="13" t="s">
        <v>81</v>
      </c>
      <c r="B87" s="23"/>
      <c r="C87" s="23">
        <f>SUM(E87:Y87)</f>
        <v>151783</v>
      </c>
      <c r="D87" s="15"/>
      <c r="E87" s="10">
        <v>9100</v>
      </c>
      <c r="F87" s="10">
        <v>4735</v>
      </c>
      <c r="G87" s="10">
        <v>8623</v>
      </c>
      <c r="H87" s="10">
        <v>9753</v>
      </c>
      <c r="I87" s="10">
        <v>3570</v>
      </c>
      <c r="J87" s="10">
        <v>12029</v>
      </c>
      <c r="K87" s="10">
        <v>6733</v>
      </c>
      <c r="L87" s="10">
        <v>5173</v>
      </c>
      <c r="M87" s="10">
        <v>8238</v>
      </c>
      <c r="N87" s="10">
        <v>3951</v>
      </c>
      <c r="O87" s="10">
        <v>3347</v>
      </c>
      <c r="P87" s="10">
        <v>6354</v>
      </c>
      <c r="Q87" s="10">
        <v>10023</v>
      </c>
      <c r="R87" s="10">
        <v>8860</v>
      </c>
      <c r="S87" s="10">
        <v>10093</v>
      </c>
      <c r="T87" s="10">
        <v>6887</v>
      </c>
      <c r="U87" s="10">
        <v>5522</v>
      </c>
      <c r="V87" s="10">
        <v>2174</v>
      </c>
      <c r="W87" s="10">
        <v>5041</v>
      </c>
      <c r="X87" s="10">
        <v>15172</v>
      </c>
      <c r="Y87" s="10">
        <v>6405</v>
      </c>
      <c r="Z87" s="20"/>
    </row>
    <row r="88" spans="1:26" ht="30" hidden="1" customHeight="1" x14ac:dyDescent="0.25">
      <c r="A88" s="13"/>
      <c r="B88" s="33"/>
      <c r="C88" s="23"/>
      <c r="D88" s="15" t="e">
        <f t="shared" si="58"/>
        <v>#DIV/0!</v>
      </c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12"/>
      <c r="Q88" s="10"/>
      <c r="R88" s="10"/>
      <c r="S88" s="10"/>
      <c r="T88" s="10"/>
      <c r="U88" s="10"/>
      <c r="V88" s="10"/>
      <c r="W88" s="10"/>
      <c r="X88" s="10"/>
      <c r="Y88" s="10"/>
    </row>
    <row r="89" spans="1:26" s="43" customFormat="1" ht="30" hidden="1" customHeight="1" x14ac:dyDescent="0.25">
      <c r="A89" s="13" t="s">
        <v>82</v>
      </c>
      <c r="B89" s="42"/>
      <c r="C89" s="42"/>
      <c r="D89" s="15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115"/>
      <c r="Q89" s="26"/>
      <c r="R89" s="26"/>
      <c r="S89" s="26"/>
      <c r="T89" s="26"/>
      <c r="U89" s="26"/>
      <c r="V89" s="26"/>
      <c r="W89" s="26"/>
      <c r="X89" s="26"/>
      <c r="Y89" s="26"/>
    </row>
    <row r="90" spans="1:26" ht="30" hidden="1" customHeight="1" x14ac:dyDescent="0.25">
      <c r="A90" s="13" t="s">
        <v>83</v>
      </c>
      <c r="B90" s="34"/>
      <c r="C90" s="27">
        <f>SUM(E90:Y90)</f>
        <v>0</v>
      </c>
      <c r="D90" s="15" t="e">
        <f t="shared" si="58"/>
        <v>#DIV/0!</v>
      </c>
      <c r="E90" s="34"/>
      <c r="F90" s="34"/>
      <c r="G90" s="34"/>
      <c r="H90" s="34"/>
      <c r="I90" s="34"/>
      <c r="J90" s="34"/>
      <c r="K90" s="34"/>
      <c r="L90" s="34"/>
      <c r="M90" s="34"/>
      <c r="N90" s="36"/>
      <c r="O90" s="34"/>
      <c r="P90" s="122"/>
      <c r="Q90" s="34"/>
      <c r="R90" s="34"/>
      <c r="S90" s="34"/>
      <c r="T90" s="34"/>
      <c r="U90" s="34"/>
      <c r="V90" s="34"/>
      <c r="W90" s="34"/>
      <c r="X90" s="34"/>
      <c r="Y90" s="34"/>
    </row>
    <row r="91" spans="1:26" ht="30" hidden="1" customHeight="1" x14ac:dyDescent="0.25">
      <c r="A91" s="44" t="s">
        <v>84</v>
      </c>
      <c r="B91" s="45"/>
      <c r="C91" s="45"/>
      <c r="D91" s="15" t="e">
        <f t="shared" si="58"/>
        <v>#DIV/0!</v>
      </c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126"/>
      <c r="Q91" s="46"/>
      <c r="R91" s="46"/>
      <c r="S91" s="46"/>
      <c r="T91" s="46"/>
      <c r="U91" s="46"/>
      <c r="V91" s="46"/>
      <c r="W91" s="46"/>
      <c r="X91" s="46"/>
      <c r="Y91" s="46"/>
    </row>
    <row r="92" spans="1:26" ht="30" hidden="1" customHeight="1" x14ac:dyDescent="0.25">
      <c r="A92" s="13" t="s">
        <v>85</v>
      </c>
      <c r="B92" s="42">
        <v>217876</v>
      </c>
      <c r="C92" s="42">
        <f>C42+C54+C58+C62+C63</f>
        <v>185552.8</v>
      </c>
      <c r="D92" s="15">
        <f t="shared" si="58"/>
        <v>0.85164405441627344</v>
      </c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58"/>
        <v>#DIV/0!</v>
      </c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126"/>
      <c r="Q93" s="46"/>
      <c r="R93" s="46"/>
      <c r="S93" s="46"/>
      <c r="T93" s="46"/>
      <c r="U93" s="46"/>
      <c r="V93" s="46"/>
      <c r="W93" s="46"/>
      <c r="X93" s="46"/>
      <c r="Y93" s="46"/>
    </row>
    <row r="94" spans="1:26" ht="30" hidden="1" customHeight="1" x14ac:dyDescent="0.25">
      <c r="A94" s="44" t="s">
        <v>178</v>
      </c>
      <c r="B94" s="83"/>
      <c r="C94" s="83"/>
      <c r="D94" s="47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127"/>
      <c r="Q94" s="83"/>
      <c r="R94" s="83"/>
      <c r="S94" s="83"/>
      <c r="T94" s="83"/>
      <c r="U94" s="83"/>
      <c r="V94" s="83"/>
      <c r="W94" s="83"/>
      <c r="X94" s="83"/>
      <c r="Y94" s="83"/>
    </row>
    <row r="95" spans="1:26" s="12" customFormat="1" ht="30" hidden="1" customHeight="1" outlineLevel="1" x14ac:dyDescent="0.2">
      <c r="A95" s="48" t="s">
        <v>87</v>
      </c>
      <c r="B95" s="23"/>
      <c r="C95" s="27"/>
      <c r="D95" s="15" t="e">
        <f t="shared" ref="D95:D132" si="60">C95/B95</f>
        <v>#DIV/0!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12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12" customFormat="1" ht="30" hidden="1" customHeight="1" outlineLevel="1" x14ac:dyDescent="0.2">
      <c r="A96" s="48" t="s">
        <v>92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12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0" hidden="1" customHeight="1" outlineLevel="1" x14ac:dyDescent="0.2">
      <c r="A97" s="48" t="s">
        <v>154</v>
      </c>
      <c r="B97" s="39"/>
      <c r="C97" s="26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12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outlineLevel="1" x14ac:dyDescent="0.2">
      <c r="A98" s="48" t="s">
        <v>155</v>
      </c>
      <c r="B98" s="39"/>
      <c r="C98" s="26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12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50" customFormat="1" ht="34.9" hidden="1" customHeight="1" outlineLevel="1" x14ac:dyDescent="0.2">
      <c r="A99" s="13" t="s">
        <v>88</v>
      </c>
      <c r="B99" s="39"/>
      <c r="C99" s="26"/>
      <c r="D99" s="15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12"/>
      <c r="Q99" s="10"/>
      <c r="R99" s="10"/>
      <c r="S99" s="10"/>
      <c r="T99" s="10"/>
      <c r="U99" s="10"/>
      <c r="V99" s="10"/>
      <c r="W99" s="10"/>
      <c r="X99" s="10"/>
      <c r="Y99" s="10"/>
    </row>
    <row r="100" spans="1:25" s="50" customFormat="1" ht="33" hidden="1" customHeight="1" outlineLevel="1" x14ac:dyDescent="0.2">
      <c r="A100" s="13" t="s">
        <v>89</v>
      </c>
      <c r="B100" s="39"/>
      <c r="C100" s="26"/>
      <c r="D100" s="15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12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s="12" customFormat="1" ht="34.15" hidden="1" customHeight="1" outlineLevel="1" x14ac:dyDescent="0.2">
      <c r="A101" s="11" t="s">
        <v>90</v>
      </c>
      <c r="B101" s="27"/>
      <c r="C101" s="27"/>
      <c r="D101" s="15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12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s="12" customFormat="1" ht="30" hidden="1" customHeight="1" x14ac:dyDescent="0.2">
      <c r="A102" s="32" t="s">
        <v>91</v>
      </c>
      <c r="B102" s="23"/>
      <c r="C102" s="27"/>
      <c r="D102" s="15" t="e">
        <f t="shared" si="60"/>
        <v>#DIV/0!</v>
      </c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114"/>
      <c r="Q102" s="39"/>
      <c r="R102" s="39"/>
      <c r="S102" s="39"/>
      <c r="T102" s="39"/>
      <c r="U102" s="39"/>
      <c r="V102" s="39"/>
      <c r="W102" s="39"/>
      <c r="X102" s="39"/>
      <c r="Y102" s="39"/>
    </row>
    <row r="103" spans="1:25" s="12" customFormat="1" ht="30" hidden="1" customHeight="1" x14ac:dyDescent="0.2">
      <c r="A103" s="13" t="s">
        <v>184</v>
      </c>
      <c r="B103" s="29" t="e">
        <f>B102/B101</f>
        <v>#DIV/0!</v>
      </c>
      <c r="C103" s="29" t="e">
        <f>C102/C101</f>
        <v>#DIV/0!</v>
      </c>
      <c r="D103" s="15"/>
      <c r="E103" s="29" t="e">
        <f>E102/E101</f>
        <v>#DIV/0!</v>
      </c>
      <c r="F103" s="29" t="e">
        <f>F102/F101</f>
        <v>#DIV/0!</v>
      </c>
      <c r="G103" s="29" t="e">
        <f t="shared" ref="G103:Y103" si="61">G102/G101</f>
        <v>#DIV/0!</v>
      </c>
      <c r="H103" s="29" t="e">
        <f t="shared" si="61"/>
        <v>#DIV/0!</v>
      </c>
      <c r="I103" s="29" t="e">
        <f t="shared" si="61"/>
        <v>#DIV/0!</v>
      </c>
      <c r="J103" s="29" t="e">
        <f t="shared" si="61"/>
        <v>#DIV/0!</v>
      </c>
      <c r="K103" s="29" t="e">
        <f t="shared" si="61"/>
        <v>#DIV/0!</v>
      </c>
      <c r="L103" s="29" t="e">
        <f t="shared" si="61"/>
        <v>#DIV/0!</v>
      </c>
      <c r="M103" s="29" t="e">
        <f t="shared" si="61"/>
        <v>#DIV/0!</v>
      </c>
      <c r="N103" s="29" t="e">
        <f t="shared" si="61"/>
        <v>#DIV/0!</v>
      </c>
      <c r="O103" s="29" t="e">
        <f t="shared" si="61"/>
        <v>#DIV/0!</v>
      </c>
      <c r="P103" s="117" t="e">
        <f t="shared" si="61"/>
        <v>#DIV/0!</v>
      </c>
      <c r="Q103" s="29" t="e">
        <f t="shared" si="61"/>
        <v>#DIV/0!</v>
      </c>
      <c r="R103" s="29" t="e">
        <f t="shared" si="61"/>
        <v>#DIV/0!</v>
      </c>
      <c r="S103" s="29" t="e">
        <f t="shared" si="61"/>
        <v>#DIV/0!</v>
      </c>
      <c r="T103" s="29" t="e">
        <f t="shared" si="61"/>
        <v>#DIV/0!</v>
      </c>
      <c r="U103" s="29" t="e">
        <f t="shared" si="61"/>
        <v>#DIV/0!</v>
      </c>
      <c r="V103" s="29" t="e">
        <f t="shared" si="61"/>
        <v>#DIV/0!</v>
      </c>
      <c r="W103" s="29" t="e">
        <f t="shared" si="61"/>
        <v>#DIV/0!</v>
      </c>
      <c r="X103" s="29" t="e">
        <f t="shared" si="61"/>
        <v>#DIV/0!</v>
      </c>
      <c r="Y103" s="29" t="e">
        <f t="shared" si="61"/>
        <v>#DIV/0!</v>
      </c>
    </row>
    <row r="104" spans="1:25" s="96" customFormat="1" ht="31.9" hidden="1" customHeight="1" x14ac:dyDescent="0.2">
      <c r="A104" s="94" t="s">
        <v>96</v>
      </c>
      <c r="B104" s="97">
        <f>B101-B102</f>
        <v>0</v>
      </c>
      <c r="C104" s="97">
        <f>C101-C102</f>
        <v>0</v>
      </c>
      <c r="D104" s="97"/>
      <c r="E104" s="97">
        <f t="shared" ref="E104:Y104" si="62">E101-E102</f>
        <v>0</v>
      </c>
      <c r="F104" s="97">
        <f t="shared" si="62"/>
        <v>0</v>
      </c>
      <c r="G104" s="97">
        <f t="shared" si="62"/>
        <v>0</v>
      </c>
      <c r="H104" s="97">
        <f t="shared" si="62"/>
        <v>0</v>
      </c>
      <c r="I104" s="97">
        <f t="shared" si="62"/>
        <v>0</v>
      </c>
      <c r="J104" s="97">
        <f t="shared" si="62"/>
        <v>0</v>
      </c>
      <c r="K104" s="97">
        <f t="shared" si="62"/>
        <v>0</v>
      </c>
      <c r="L104" s="97">
        <f t="shared" si="62"/>
        <v>0</v>
      </c>
      <c r="M104" s="97">
        <f t="shared" si="62"/>
        <v>0</v>
      </c>
      <c r="N104" s="97">
        <f t="shared" si="62"/>
        <v>0</v>
      </c>
      <c r="O104" s="97">
        <f t="shared" si="62"/>
        <v>0</v>
      </c>
      <c r="P104" s="128">
        <f t="shared" si="62"/>
        <v>0</v>
      </c>
      <c r="Q104" s="97">
        <f t="shared" si="62"/>
        <v>0</v>
      </c>
      <c r="R104" s="97">
        <f t="shared" si="62"/>
        <v>0</v>
      </c>
      <c r="S104" s="97">
        <f t="shared" si="62"/>
        <v>0</v>
      </c>
      <c r="T104" s="97">
        <f t="shared" si="62"/>
        <v>0</v>
      </c>
      <c r="U104" s="97">
        <f t="shared" si="62"/>
        <v>0</v>
      </c>
      <c r="V104" s="97">
        <f t="shared" si="62"/>
        <v>0</v>
      </c>
      <c r="W104" s="97">
        <f t="shared" si="62"/>
        <v>0</v>
      </c>
      <c r="X104" s="97">
        <f t="shared" si="62"/>
        <v>0</v>
      </c>
      <c r="Y104" s="97">
        <f t="shared" si="62"/>
        <v>0</v>
      </c>
    </row>
    <row r="105" spans="1:25" s="12" customFormat="1" ht="30" hidden="1" customHeight="1" x14ac:dyDescent="0.2">
      <c r="A105" s="11" t="s">
        <v>92</v>
      </c>
      <c r="B105" s="39"/>
      <c r="C105" s="26">
        <f t="shared" ref="C105:C108" si="63">SUM(E105:Y105)</f>
        <v>0</v>
      </c>
      <c r="D105" s="15" t="e">
        <f t="shared" si="60"/>
        <v>#DIV/0!</v>
      </c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12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s="12" customFormat="1" ht="30" hidden="1" customHeight="1" x14ac:dyDescent="0.2">
      <c r="A106" s="11" t="s">
        <v>93</v>
      </c>
      <c r="B106" s="39"/>
      <c r="C106" s="26">
        <f t="shared" si="63"/>
        <v>0</v>
      </c>
      <c r="D106" s="15" t="e">
        <f t="shared" si="60"/>
        <v>#DIV/0!</v>
      </c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12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s="12" customFormat="1" ht="30" hidden="1" customHeight="1" x14ac:dyDescent="0.2">
      <c r="A107" s="11" t="s">
        <v>94</v>
      </c>
      <c r="B107" s="39"/>
      <c r="C107" s="26">
        <f t="shared" si="63"/>
        <v>0</v>
      </c>
      <c r="D107" s="15" t="e">
        <f t="shared" si="60"/>
        <v>#DIV/0!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12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s="12" customFormat="1" ht="30" hidden="1" customHeight="1" x14ac:dyDescent="0.2">
      <c r="A108" s="11" t="s">
        <v>95</v>
      </c>
      <c r="B108" s="39"/>
      <c r="C108" s="26">
        <f t="shared" si="63"/>
        <v>0</v>
      </c>
      <c r="D108" s="15" t="e">
        <f t="shared" si="60"/>
        <v>#DIV/0!</v>
      </c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120"/>
      <c r="Q108" s="24"/>
      <c r="R108" s="24"/>
      <c r="S108" s="24"/>
      <c r="T108" s="24"/>
      <c r="U108" s="24"/>
      <c r="V108" s="24"/>
      <c r="W108" s="24"/>
      <c r="X108" s="24"/>
      <c r="Y108" s="24"/>
    </row>
    <row r="109" spans="1:25" s="12" customFormat="1" ht="30" hidden="1" customHeight="1" x14ac:dyDescent="0.2">
      <c r="A109" s="32" t="s">
        <v>97</v>
      </c>
      <c r="B109" s="27"/>
      <c r="C109" s="27">
        <f>SUM(E109:Y109)</f>
        <v>0</v>
      </c>
      <c r="D109" s="15" t="e">
        <f t="shared" si="60"/>
        <v>#DIV/0!</v>
      </c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114"/>
      <c r="Q109" s="39"/>
      <c r="R109" s="39"/>
      <c r="S109" s="39"/>
      <c r="T109" s="39"/>
      <c r="U109" s="39"/>
      <c r="V109" s="39"/>
      <c r="W109" s="39"/>
      <c r="X109" s="39"/>
      <c r="Y109" s="39"/>
    </row>
    <row r="110" spans="1:25" s="12" customFormat="1" ht="31.15" hidden="1" customHeight="1" x14ac:dyDescent="0.2">
      <c r="A110" s="13" t="s">
        <v>184</v>
      </c>
      <c r="B110" s="29" t="e">
        <f>B109/B101</f>
        <v>#DIV/0!</v>
      </c>
      <c r="C110" s="29" t="e">
        <f>C109/C101</f>
        <v>#DIV/0!</v>
      </c>
      <c r="D110" s="29"/>
      <c r="E110" s="29" t="e">
        <f t="shared" ref="E110:Y110" si="64">E109/E101</f>
        <v>#DIV/0!</v>
      </c>
      <c r="F110" s="29" t="e">
        <f t="shared" si="64"/>
        <v>#DIV/0!</v>
      </c>
      <c r="G110" s="29" t="e">
        <f t="shared" si="64"/>
        <v>#DIV/0!</v>
      </c>
      <c r="H110" s="29" t="e">
        <f t="shared" si="64"/>
        <v>#DIV/0!</v>
      </c>
      <c r="I110" s="29" t="e">
        <f t="shared" si="64"/>
        <v>#DIV/0!</v>
      </c>
      <c r="J110" s="29" t="e">
        <f t="shared" si="64"/>
        <v>#DIV/0!</v>
      </c>
      <c r="K110" s="29" t="e">
        <f t="shared" si="64"/>
        <v>#DIV/0!</v>
      </c>
      <c r="L110" s="29" t="e">
        <f t="shared" si="64"/>
        <v>#DIV/0!</v>
      </c>
      <c r="M110" s="29" t="e">
        <f t="shared" si="64"/>
        <v>#DIV/0!</v>
      </c>
      <c r="N110" s="29" t="e">
        <f t="shared" si="64"/>
        <v>#DIV/0!</v>
      </c>
      <c r="O110" s="29" t="e">
        <f t="shared" si="64"/>
        <v>#DIV/0!</v>
      </c>
      <c r="P110" s="117" t="e">
        <f t="shared" si="64"/>
        <v>#DIV/0!</v>
      </c>
      <c r="Q110" s="29" t="e">
        <f t="shared" si="64"/>
        <v>#DIV/0!</v>
      </c>
      <c r="R110" s="29" t="e">
        <f t="shared" si="64"/>
        <v>#DIV/0!</v>
      </c>
      <c r="S110" s="29" t="e">
        <f t="shared" si="64"/>
        <v>#DIV/0!</v>
      </c>
      <c r="T110" s="29" t="e">
        <f t="shared" si="64"/>
        <v>#DIV/0!</v>
      </c>
      <c r="U110" s="29" t="e">
        <f t="shared" si="64"/>
        <v>#DIV/0!</v>
      </c>
      <c r="V110" s="29" t="e">
        <f t="shared" si="64"/>
        <v>#DIV/0!</v>
      </c>
      <c r="W110" s="29" t="e">
        <f t="shared" si="64"/>
        <v>#DIV/0!</v>
      </c>
      <c r="X110" s="29" t="e">
        <f t="shared" si="64"/>
        <v>#DIV/0!</v>
      </c>
      <c r="Y110" s="29" t="e">
        <f t="shared" si="64"/>
        <v>#DIV/0!</v>
      </c>
    </row>
    <row r="111" spans="1:25" s="12" customFormat="1" ht="30" hidden="1" customHeight="1" x14ac:dyDescent="0.2">
      <c r="A111" s="11" t="s">
        <v>92</v>
      </c>
      <c r="B111" s="39"/>
      <c r="C111" s="26">
        <f t="shared" ref="C111:C121" si="65">SUM(E111:Y111)</f>
        <v>0</v>
      </c>
      <c r="D111" s="15" t="e">
        <f t="shared" si="60"/>
        <v>#DIV/0!</v>
      </c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12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s="12" customFormat="1" ht="30" hidden="1" customHeight="1" x14ac:dyDescent="0.2">
      <c r="A112" s="11" t="s">
        <v>93</v>
      </c>
      <c r="B112" s="39"/>
      <c r="C112" s="26">
        <f t="shared" si="65"/>
        <v>0</v>
      </c>
      <c r="D112" s="15" t="e">
        <f t="shared" si="60"/>
        <v>#DIV/0!</v>
      </c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12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s="12" customFormat="1" ht="30" hidden="1" customHeight="1" x14ac:dyDescent="0.2">
      <c r="A113" s="11" t="s">
        <v>94</v>
      </c>
      <c r="B113" s="39"/>
      <c r="C113" s="26">
        <f t="shared" si="65"/>
        <v>0</v>
      </c>
      <c r="D113" s="15" t="e">
        <f t="shared" si="60"/>
        <v>#DIV/0!</v>
      </c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12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s="12" customFormat="1" ht="30" hidden="1" customHeight="1" x14ac:dyDescent="0.2">
      <c r="A114" s="11" t="s">
        <v>95</v>
      </c>
      <c r="B114" s="39"/>
      <c r="C114" s="26">
        <f t="shared" si="65"/>
        <v>0</v>
      </c>
      <c r="D114" s="15" t="e">
        <f t="shared" si="60"/>
        <v>#DIV/0!</v>
      </c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120"/>
      <c r="Q114" s="24"/>
      <c r="R114" s="24"/>
      <c r="S114" s="24"/>
      <c r="T114" s="84"/>
      <c r="U114" s="24"/>
      <c r="V114" s="24"/>
      <c r="W114" s="24"/>
      <c r="X114" s="24"/>
      <c r="Y114" s="24"/>
    </row>
    <row r="115" spans="1:25" s="50" customFormat="1" ht="48" hidden="1" customHeight="1" x14ac:dyDescent="0.2">
      <c r="A115" s="13" t="s">
        <v>193</v>
      </c>
      <c r="B115" s="39"/>
      <c r="C115" s="26">
        <v>595200</v>
      </c>
      <c r="D115" s="16" t="e">
        <f t="shared" si="60"/>
        <v>#DIV/0!</v>
      </c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114"/>
      <c r="Q115" s="39"/>
      <c r="R115" s="39"/>
      <c r="S115" s="39"/>
      <c r="T115" s="39"/>
      <c r="U115" s="39"/>
      <c r="V115" s="39"/>
      <c r="W115" s="39"/>
      <c r="X115" s="39"/>
      <c r="Y115" s="39"/>
    </row>
    <row r="116" spans="1:25" s="12" customFormat="1" ht="30" hidden="1" customHeight="1" x14ac:dyDescent="0.2">
      <c r="A116" s="32" t="s">
        <v>194</v>
      </c>
      <c r="B116" s="27"/>
      <c r="C116" s="27">
        <f t="shared" si="65"/>
        <v>0</v>
      </c>
      <c r="D116" s="15" t="e">
        <f t="shared" si="60"/>
        <v>#DIV/0!</v>
      </c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114"/>
      <c r="Q116" s="39"/>
      <c r="R116" s="39"/>
      <c r="S116" s="39"/>
      <c r="T116" s="39"/>
      <c r="U116" s="39"/>
      <c r="V116" s="39"/>
      <c r="W116" s="39"/>
      <c r="X116" s="39"/>
      <c r="Y116" s="39"/>
    </row>
    <row r="117" spans="1:25" s="12" customFormat="1" ht="27" hidden="1" customHeight="1" x14ac:dyDescent="0.2">
      <c r="A117" s="13" t="s">
        <v>52</v>
      </c>
      <c r="B117" s="30" t="e">
        <f>B116/B115</f>
        <v>#DIV/0!</v>
      </c>
      <c r="C117" s="30">
        <f>C116/C115</f>
        <v>0</v>
      </c>
      <c r="D117" s="9"/>
      <c r="E117" s="30" t="e">
        <f t="shared" ref="E117:Y117" si="66">E116/E115</f>
        <v>#DIV/0!</v>
      </c>
      <c r="F117" s="30" t="e">
        <f t="shared" si="66"/>
        <v>#DIV/0!</v>
      </c>
      <c r="G117" s="30" t="e">
        <f t="shared" si="66"/>
        <v>#DIV/0!</v>
      </c>
      <c r="H117" s="30" t="e">
        <f t="shared" si="66"/>
        <v>#DIV/0!</v>
      </c>
      <c r="I117" s="30" t="e">
        <f t="shared" si="66"/>
        <v>#DIV/0!</v>
      </c>
      <c r="J117" s="30" t="e">
        <f t="shared" si="66"/>
        <v>#DIV/0!</v>
      </c>
      <c r="K117" s="30" t="e">
        <f t="shared" si="66"/>
        <v>#DIV/0!</v>
      </c>
      <c r="L117" s="30" t="e">
        <f t="shared" si="66"/>
        <v>#DIV/0!</v>
      </c>
      <c r="M117" s="30" t="e">
        <f t="shared" si="66"/>
        <v>#DIV/0!</v>
      </c>
      <c r="N117" s="30" t="e">
        <f t="shared" si="66"/>
        <v>#DIV/0!</v>
      </c>
      <c r="O117" s="30" t="e">
        <f t="shared" si="66"/>
        <v>#DIV/0!</v>
      </c>
      <c r="P117" s="116" t="e">
        <f t="shared" si="66"/>
        <v>#DIV/0!</v>
      </c>
      <c r="Q117" s="30" t="e">
        <f t="shared" si="66"/>
        <v>#DIV/0!</v>
      </c>
      <c r="R117" s="30" t="e">
        <f t="shared" si="66"/>
        <v>#DIV/0!</v>
      </c>
      <c r="S117" s="30" t="e">
        <f t="shared" si="66"/>
        <v>#DIV/0!</v>
      </c>
      <c r="T117" s="30" t="e">
        <f t="shared" si="66"/>
        <v>#DIV/0!</v>
      </c>
      <c r="U117" s="30" t="e">
        <f t="shared" si="66"/>
        <v>#DIV/0!</v>
      </c>
      <c r="V117" s="30" t="e">
        <f t="shared" si="66"/>
        <v>#DIV/0!</v>
      </c>
      <c r="W117" s="30" t="e">
        <f t="shared" si="66"/>
        <v>#DIV/0!</v>
      </c>
      <c r="X117" s="30" t="e">
        <f t="shared" si="66"/>
        <v>#DIV/0!</v>
      </c>
      <c r="Y117" s="30" t="e">
        <f t="shared" si="66"/>
        <v>#DIV/0!</v>
      </c>
    </row>
    <row r="118" spans="1:25" s="12" customFormat="1" ht="30" hidden="1" customHeight="1" x14ac:dyDescent="0.2">
      <c r="A118" s="11" t="s">
        <v>92</v>
      </c>
      <c r="B118" s="26"/>
      <c r="C118" s="26">
        <f t="shared" si="65"/>
        <v>0</v>
      </c>
      <c r="D118" s="15" t="e">
        <f t="shared" si="60"/>
        <v>#DIV/0!</v>
      </c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12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s="12" customFormat="1" ht="30" hidden="1" customHeight="1" x14ac:dyDescent="0.2">
      <c r="A119" s="11" t="s">
        <v>93</v>
      </c>
      <c r="B119" s="26"/>
      <c r="C119" s="26">
        <f t="shared" si="65"/>
        <v>0</v>
      </c>
      <c r="D119" s="15" t="e">
        <f t="shared" si="60"/>
        <v>#DIV/0!</v>
      </c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12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s="12" customFormat="1" ht="31.15" hidden="1" customHeight="1" x14ac:dyDescent="0.2">
      <c r="A120" s="11" t="s">
        <v>94</v>
      </c>
      <c r="B120" s="26"/>
      <c r="C120" s="26">
        <f t="shared" si="65"/>
        <v>0</v>
      </c>
      <c r="D120" s="15" t="e">
        <f t="shared" si="60"/>
        <v>#DIV/0!</v>
      </c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12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s="12" customFormat="1" ht="31.15" hidden="1" customHeight="1" x14ac:dyDescent="0.2">
      <c r="A121" s="11" t="s">
        <v>95</v>
      </c>
      <c r="B121" s="39"/>
      <c r="C121" s="26">
        <f t="shared" si="65"/>
        <v>0</v>
      </c>
      <c r="D121" s="15" t="e">
        <f t="shared" si="60"/>
        <v>#DIV/0!</v>
      </c>
      <c r="E121" s="24"/>
      <c r="F121" s="24"/>
      <c r="G121" s="51"/>
      <c r="H121" s="51"/>
      <c r="I121" s="24"/>
      <c r="J121" s="24"/>
      <c r="K121" s="24"/>
      <c r="L121" s="24"/>
      <c r="M121" s="24"/>
      <c r="N121" s="24"/>
      <c r="O121" s="24"/>
      <c r="P121" s="120"/>
      <c r="Q121" s="24"/>
      <c r="R121" s="24"/>
      <c r="S121" s="24"/>
      <c r="T121" s="84"/>
      <c r="U121" s="24"/>
      <c r="V121" s="24"/>
      <c r="W121" s="24"/>
      <c r="X121" s="24"/>
      <c r="Y121" s="24"/>
    </row>
    <row r="122" spans="1:25" s="12" customFormat="1" ht="31.15" hidden="1" customHeight="1" x14ac:dyDescent="0.2">
      <c r="A122" s="32" t="s">
        <v>98</v>
      </c>
      <c r="B122" s="53" t="e">
        <f>B116/B109*10</f>
        <v>#DIV/0!</v>
      </c>
      <c r="C122" s="53" t="e">
        <f>C116/C109*10</f>
        <v>#DIV/0!</v>
      </c>
      <c r="D122" s="15" t="e">
        <f t="shared" si="60"/>
        <v>#DIV/0!</v>
      </c>
      <c r="E122" s="54" t="e">
        <f t="shared" ref="E122:Y122" si="67">E116/E109*10</f>
        <v>#DIV/0!</v>
      </c>
      <c r="F122" s="54" t="e">
        <f t="shared" si="67"/>
        <v>#DIV/0!</v>
      </c>
      <c r="G122" s="54" t="e">
        <f t="shared" si="67"/>
        <v>#DIV/0!</v>
      </c>
      <c r="H122" s="54" t="e">
        <f t="shared" si="67"/>
        <v>#DIV/0!</v>
      </c>
      <c r="I122" s="54" t="e">
        <f t="shared" si="67"/>
        <v>#DIV/0!</v>
      </c>
      <c r="J122" s="54" t="e">
        <f t="shared" si="67"/>
        <v>#DIV/0!</v>
      </c>
      <c r="K122" s="54" t="e">
        <f t="shared" si="67"/>
        <v>#DIV/0!</v>
      </c>
      <c r="L122" s="54" t="e">
        <f t="shared" si="67"/>
        <v>#DIV/0!</v>
      </c>
      <c r="M122" s="54" t="e">
        <f t="shared" si="67"/>
        <v>#DIV/0!</v>
      </c>
      <c r="N122" s="54" t="e">
        <f t="shared" si="67"/>
        <v>#DIV/0!</v>
      </c>
      <c r="O122" s="54" t="e">
        <f t="shared" si="67"/>
        <v>#DIV/0!</v>
      </c>
      <c r="P122" s="129" t="e">
        <f t="shared" si="67"/>
        <v>#DIV/0!</v>
      </c>
      <c r="Q122" s="54" t="e">
        <f t="shared" si="67"/>
        <v>#DIV/0!</v>
      </c>
      <c r="R122" s="54" t="e">
        <f t="shared" si="67"/>
        <v>#DIV/0!</v>
      </c>
      <c r="S122" s="54" t="e">
        <f t="shared" si="67"/>
        <v>#DIV/0!</v>
      </c>
      <c r="T122" s="54" t="e">
        <f t="shared" si="67"/>
        <v>#DIV/0!</v>
      </c>
      <c r="U122" s="54" t="e">
        <f t="shared" si="67"/>
        <v>#DIV/0!</v>
      </c>
      <c r="V122" s="54" t="e">
        <f t="shared" si="67"/>
        <v>#DIV/0!</v>
      </c>
      <c r="W122" s="54" t="e">
        <f t="shared" si="67"/>
        <v>#DIV/0!</v>
      </c>
      <c r="X122" s="54" t="e">
        <f t="shared" si="67"/>
        <v>#DIV/0!</v>
      </c>
      <c r="Y122" s="54" t="e">
        <f t="shared" si="67"/>
        <v>#DIV/0!</v>
      </c>
    </row>
    <row r="123" spans="1:25" s="12" customFormat="1" ht="30" hidden="1" customHeight="1" x14ac:dyDescent="0.2">
      <c r="A123" s="11" t="s">
        <v>92</v>
      </c>
      <c r="B123" s="54" t="e">
        <f t="shared" ref="B123:E126" si="68">B118/B111*10</f>
        <v>#DIV/0!</v>
      </c>
      <c r="C123" s="54" t="e">
        <f t="shared" si="68"/>
        <v>#DIV/0!</v>
      </c>
      <c r="D123" s="15" t="e">
        <f t="shared" si="60"/>
        <v>#DIV/0!</v>
      </c>
      <c r="E123" s="54" t="e">
        <f t="shared" ref="E123:Y123" si="69">E118/E111*10</f>
        <v>#DIV/0!</v>
      </c>
      <c r="F123" s="54" t="e">
        <f t="shared" si="69"/>
        <v>#DIV/0!</v>
      </c>
      <c r="G123" s="54" t="e">
        <f t="shared" si="69"/>
        <v>#DIV/0!</v>
      </c>
      <c r="H123" s="54" t="e">
        <f t="shared" si="69"/>
        <v>#DIV/0!</v>
      </c>
      <c r="I123" s="54" t="e">
        <f t="shared" si="69"/>
        <v>#DIV/0!</v>
      </c>
      <c r="J123" s="54" t="e">
        <f t="shared" si="69"/>
        <v>#DIV/0!</v>
      </c>
      <c r="K123" s="54" t="e">
        <f t="shared" si="69"/>
        <v>#DIV/0!</v>
      </c>
      <c r="L123" s="54" t="e">
        <f t="shared" si="69"/>
        <v>#DIV/0!</v>
      </c>
      <c r="M123" s="54" t="e">
        <f t="shared" si="69"/>
        <v>#DIV/0!</v>
      </c>
      <c r="N123" s="54" t="e">
        <f t="shared" si="69"/>
        <v>#DIV/0!</v>
      </c>
      <c r="O123" s="54" t="e">
        <f t="shared" si="69"/>
        <v>#DIV/0!</v>
      </c>
      <c r="P123" s="129" t="e">
        <f t="shared" si="69"/>
        <v>#DIV/0!</v>
      </c>
      <c r="Q123" s="54" t="e">
        <f t="shared" si="69"/>
        <v>#DIV/0!</v>
      </c>
      <c r="R123" s="54" t="e">
        <f t="shared" si="69"/>
        <v>#DIV/0!</v>
      </c>
      <c r="S123" s="54" t="e">
        <f t="shared" si="69"/>
        <v>#DIV/0!</v>
      </c>
      <c r="T123" s="54" t="e">
        <f t="shared" si="69"/>
        <v>#DIV/0!</v>
      </c>
      <c r="U123" s="54" t="e">
        <f t="shared" si="69"/>
        <v>#DIV/0!</v>
      </c>
      <c r="V123" s="54" t="e">
        <f t="shared" si="69"/>
        <v>#DIV/0!</v>
      </c>
      <c r="W123" s="54" t="e">
        <f t="shared" si="69"/>
        <v>#DIV/0!</v>
      </c>
      <c r="X123" s="54" t="e">
        <f t="shared" si="69"/>
        <v>#DIV/0!</v>
      </c>
      <c r="Y123" s="54" t="e">
        <f t="shared" si="69"/>
        <v>#DIV/0!</v>
      </c>
    </row>
    <row r="124" spans="1:25" s="12" customFormat="1" ht="30" hidden="1" customHeight="1" x14ac:dyDescent="0.2">
      <c r="A124" s="11" t="s">
        <v>93</v>
      </c>
      <c r="B124" s="54" t="e">
        <f t="shared" si="68"/>
        <v>#DIV/0!</v>
      </c>
      <c r="C124" s="54" t="e">
        <f t="shared" si="68"/>
        <v>#DIV/0!</v>
      </c>
      <c r="D124" s="15" t="e">
        <f t="shared" si="60"/>
        <v>#DIV/0!</v>
      </c>
      <c r="E124" s="54"/>
      <c r="F124" s="54" t="e">
        <f t="shared" ref="F124:M125" si="70">F119/F112*10</f>
        <v>#DIV/0!</v>
      </c>
      <c r="G124" s="54" t="e">
        <f t="shared" si="70"/>
        <v>#DIV/0!</v>
      </c>
      <c r="H124" s="54" t="e">
        <f t="shared" si="70"/>
        <v>#DIV/0!</v>
      </c>
      <c r="I124" s="54" t="e">
        <f t="shared" si="70"/>
        <v>#DIV/0!</v>
      </c>
      <c r="J124" s="54" t="e">
        <f t="shared" si="70"/>
        <v>#DIV/0!</v>
      </c>
      <c r="K124" s="54" t="e">
        <f t="shared" si="70"/>
        <v>#DIV/0!</v>
      </c>
      <c r="L124" s="54" t="e">
        <f t="shared" si="70"/>
        <v>#DIV/0!</v>
      </c>
      <c r="M124" s="54" t="e">
        <f t="shared" si="70"/>
        <v>#DIV/0!</v>
      </c>
      <c r="N124" s="54"/>
      <c r="O124" s="54" t="e">
        <f>O119/O112*10</f>
        <v>#DIV/0!</v>
      </c>
      <c r="P124" s="129" t="e">
        <f>P119/P112*10</f>
        <v>#DIV/0!</v>
      </c>
      <c r="Q124" s="54"/>
      <c r="R124" s="54" t="e">
        <f t="shared" ref="R124:U125" si="71">R119/R112*10</f>
        <v>#DIV/0!</v>
      </c>
      <c r="S124" s="54" t="e">
        <f t="shared" si="71"/>
        <v>#DIV/0!</v>
      </c>
      <c r="T124" s="54" t="e">
        <f t="shared" si="71"/>
        <v>#DIV/0!</v>
      </c>
      <c r="U124" s="54" t="e">
        <f t="shared" si="71"/>
        <v>#DIV/0!</v>
      </c>
      <c r="V124" s="54"/>
      <c r="W124" s="54"/>
      <c r="X124" s="54" t="e">
        <f>X119/X112*10</f>
        <v>#DIV/0!</v>
      </c>
      <c r="Y124" s="54" t="e">
        <f>Y119/Y112*10</f>
        <v>#DIV/0!</v>
      </c>
    </row>
    <row r="125" spans="1:25" s="12" customFormat="1" ht="30" hidden="1" customHeight="1" x14ac:dyDescent="0.2">
      <c r="A125" s="11" t="s">
        <v>94</v>
      </c>
      <c r="B125" s="54" t="e">
        <f t="shared" si="68"/>
        <v>#DIV/0!</v>
      </c>
      <c r="C125" s="54" t="e">
        <f t="shared" si="68"/>
        <v>#DIV/0!</v>
      </c>
      <c r="D125" s="15" t="e">
        <f t="shared" si="60"/>
        <v>#DIV/0!</v>
      </c>
      <c r="E125" s="54" t="e">
        <f>E120/E113*10</f>
        <v>#DIV/0!</v>
      </c>
      <c r="F125" s="54" t="e">
        <f t="shared" si="70"/>
        <v>#DIV/0!</v>
      </c>
      <c r="G125" s="54" t="e">
        <f t="shared" si="70"/>
        <v>#DIV/0!</v>
      </c>
      <c r="H125" s="54" t="e">
        <f t="shared" si="70"/>
        <v>#DIV/0!</v>
      </c>
      <c r="I125" s="54" t="e">
        <f t="shared" si="70"/>
        <v>#DIV/0!</v>
      </c>
      <c r="J125" s="54" t="e">
        <f t="shared" si="70"/>
        <v>#DIV/0!</v>
      </c>
      <c r="K125" s="54" t="e">
        <f t="shared" si="70"/>
        <v>#DIV/0!</v>
      </c>
      <c r="L125" s="54" t="e">
        <f t="shared" si="70"/>
        <v>#DIV/0!</v>
      </c>
      <c r="M125" s="54" t="e">
        <f t="shared" si="70"/>
        <v>#DIV/0!</v>
      </c>
      <c r="N125" s="54" t="e">
        <f>N120/N113*10</f>
        <v>#DIV/0!</v>
      </c>
      <c r="O125" s="54" t="e">
        <f>O120/O113*10</f>
        <v>#DIV/0!</v>
      </c>
      <c r="P125" s="129" t="e">
        <f>P120/P113*10</f>
        <v>#DIV/0!</v>
      </c>
      <c r="Q125" s="54" t="e">
        <f>Q120/Q113*10</f>
        <v>#DIV/0!</v>
      </c>
      <c r="R125" s="54" t="e">
        <f t="shared" si="71"/>
        <v>#DIV/0!</v>
      </c>
      <c r="S125" s="54" t="e">
        <f t="shared" si="71"/>
        <v>#DIV/0!</v>
      </c>
      <c r="T125" s="54" t="e">
        <f t="shared" si="71"/>
        <v>#DIV/0!</v>
      </c>
      <c r="U125" s="54" t="e">
        <f t="shared" si="71"/>
        <v>#DIV/0!</v>
      </c>
      <c r="V125" s="54" t="e">
        <f>V120/V113*10</f>
        <v>#DIV/0!</v>
      </c>
      <c r="W125" s="54" t="e">
        <f>W120/W113*10</f>
        <v>#DIV/0!</v>
      </c>
      <c r="X125" s="54" t="e">
        <f>X120/X113*10</f>
        <v>#DIV/0!</v>
      </c>
      <c r="Y125" s="54" t="e">
        <f>Y120/Y113*10</f>
        <v>#DIV/0!</v>
      </c>
    </row>
    <row r="126" spans="1:25" s="12" customFormat="1" ht="30" hidden="1" customHeight="1" x14ac:dyDescent="0.2">
      <c r="A126" s="11" t="s">
        <v>95</v>
      </c>
      <c r="B126" s="54" t="e">
        <f t="shared" si="68"/>
        <v>#DIV/0!</v>
      </c>
      <c r="C126" s="54" t="e">
        <f t="shared" si="68"/>
        <v>#DIV/0!</v>
      </c>
      <c r="D126" s="15" t="e">
        <f t="shared" si="60"/>
        <v>#DIV/0!</v>
      </c>
      <c r="E126" s="54" t="e">
        <f t="shared" si="68"/>
        <v>#DIV/0!</v>
      </c>
      <c r="F126" s="54"/>
      <c r="G126" s="54">
        <v>10</v>
      </c>
      <c r="H126" s="54"/>
      <c r="I126" s="54" t="e">
        <f>I121/I114*10</f>
        <v>#DIV/0!</v>
      </c>
      <c r="J126" s="54"/>
      <c r="K126" s="54"/>
      <c r="L126" s="54"/>
      <c r="M126" s="54"/>
      <c r="N126" s="54"/>
      <c r="O126" s="54"/>
      <c r="P126" s="129"/>
      <c r="Q126" s="54" t="e">
        <f>Q121/Q114*10</f>
        <v>#DIV/0!</v>
      </c>
      <c r="R126" s="54" t="e">
        <f>R121/R114*10</f>
        <v>#DIV/0!</v>
      </c>
      <c r="S126" s="54"/>
      <c r="T126" s="54"/>
      <c r="U126" s="54" t="e">
        <f>U121/U114*10</f>
        <v>#DIV/0!</v>
      </c>
      <c r="V126" s="54"/>
      <c r="W126" s="54" t="e">
        <f>W121/W114*10</f>
        <v>#DIV/0!</v>
      </c>
      <c r="X126" s="54"/>
      <c r="Y126" s="54"/>
    </row>
    <row r="127" spans="1:25" s="12" customFormat="1" ht="30" hidden="1" customHeight="1" outlineLevel="1" x14ac:dyDescent="0.2">
      <c r="A127" s="55" t="s">
        <v>158</v>
      </c>
      <c r="B127" s="23"/>
      <c r="C127" s="26">
        <f>SUM(E127:Y127)</f>
        <v>0</v>
      </c>
      <c r="D127" s="15"/>
      <c r="E127" s="38"/>
      <c r="F127" s="37"/>
      <c r="G127" s="58"/>
      <c r="H127" s="37"/>
      <c r="I127" s="37"/>
      <c r="J127" s="37"/>
      <c r="K127" s="37"/>
      <c r="L127" s="54"/>
      <c r="M127" s="37"/>
      <c r="N127" s="37"/>
      <c r="O127" s="37"/>
      <c r="P127" s="118"/>
      <c r="Q127" s="37"/>
      <c r="R127" s="37"/>
      <c r="S127" s="54"/>
      <c r="T127" s="26"/>
      <c r="U127" s="98"/>
      <c r="V127" s="98"/>
      <c r="W127" s="98"/>
      <c r="X127" s="26"/>
      <c r="Y127" s="37"/>
    </row>
    <row r="128" spans="1:25" s="12" customFormat="1" ht="30" hidden="1" customHeight="1" x14ac:dyDescent="0.2">
      <c r="A128" s="32" t="s">
        <v>159</v>
      </c>
      <c r="B128" s="23"/>
      <c r="C128" s="26">
        <f>SUM(E128:Y128)</f>
        <v>0</v>
      </c>
      <c r="D128" s="15"/>
      <c r="E128" s="38"/>
      <c r="F128" s="37"/>
      <c r="G128" s="37"/>
      <c r="H128" s="37"/>
      <c r="I128" s="37"/>
      <c r="J128" s="37"/>
      <c r="K128" s="37"/>
      <c r="L128" s="54"/>
      <c r="M128" s="37"/>
      <c r="N128" s="37"/>
      <c r="O128" s="37"/>
      <c r="P128" s="118"/>
      <c r="Q128" s="37"/>
      <c r="R128" s="37"/>
      <c r="S128" s="54"/>
      <c r="T128" s="26"/>
      <c r="U128" s="98"/>
      <c r="V128" s="98"/>
      <c r="W128" s="98"/>
      <c r="X128" s="26"/>
      <c r="Y128" s="37"/>
    </row>
    <row r="129" spans="1:26" s="12" customFormat="1" ht="30" hidden="1" customHeight="1" x14ac:dyDescent="0.2">
      <c r="A129" s="32" t="s">
        <v>98</v>
      </c>
      <c r="B129" s="60"/>
      <c r="C129" s="60" t="e">
        <f>C128/C127*10</f>
        <v>#DIV/0!</v>
      </c>
      <c r="D129" s="58"/>
      <c r="E129" s="58"/>
      <c r="F129" s="58"/>
      <c r="G129" s="58"/>
      <c r="H129" s="58" t="e">
        <f>H128/H127*10</f>
        <v>#DIV/0!</v>
      </c>
      <c r="I129" s="58"/>
      <c r="J129" s="58"/>
      <c r="K129" s="58"/>
      <c r="L129" s="58"/>
      <c r="M129" s="58" t="e">
        <f>M128/M127*10</f>
        <v>#DIV/0!</v>
      </c>
      <c r="N129" s="58"/>
      <c r="O129" s="58"/>
      <c r="P129" s="130" t="e">
        <f>P128/P127*10</f>
        <v>#DIV/0!</v>
      </c>
      <c r="Q129" s="58"/>
      <c r="R129" s="54" t="e">
        <f>R128/R127*10</f>
        <v>#DIV/0!</v>
      </c>
      <c r="S129" s="54"/>
      <c r="T129" s="54" t="e">
        <f>T128/T127*10</f>
        <v>#DIV/0!</v>
      </c>
      <c r="U129" s="58"/>
      <c r="V129" s="58"/>
      <c r="W129" s="58"/>
      <c r="X129" s="54" t="e">
        <f>X128/X127*10</f>
        <v>#DIV/0!</v>
      </c>
      <c r="Y129" s="38"/>
    </row>
    <row r="130" spans="1:26" s="12" customFormat="1" ht="30" hidden="1" customHeight="1" x14ac:dyDescent="0.2">
      <c r="A130" s="55" t="s">
        <v>99</v>
      </c>
      <c r="B130" s="56"/>
      <c r="C130" s="56">
        <f>SUM(E130:Y130)</f>
        <v>0</v>
      </c>
      <c r="D130" s="15" t="e">
        <f t="shared" si="60"/>
        <v>#DIV/0!</v>
      </c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13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1:26" s="12" customFormat="1" ht="30" hidden="1" customHeight="1" x14ac:dyDescent="0.2">
      <c r="A131" s="32" t="s">
        <v>100</v>
      </c>
      <c r="B131" s="27"/>
      <c r="C131" s="27">
        <f>SUM(E131:Y131)</f>
        <v>0</v>
      </c>
      <c r="D131" s="15" t="e">
        <f t="shared" si="60"/>
        <v>#DIV/0!</v>
      </c>
      <c r="E131" s="24"/>
      <c r="F131" s="24"/>
      <c r="G131" s="24"/>
      <c r="H131" s="24"/>
      <c r="I131" s="24"/>
      <c r="J131" s="24"/>
      <c r="K131" s="26"/>
      <c r="L131" s="26"/>
      <c r="M131" s="26"/>
      <c r="N131" s="24"/>
      <c r="O131" s="24"/>
      <c r="P131" s="120"/>
      <c r="Q131" s="24"/>
      <c r="R131" s="24"/>
      <c r="S131" s="24"/>
      <c r="T131" s="24"/>
      <c r="U131" s="24"/>
      <c r="V131" s="24"/>
      <c r="W131" s="24"/>
      <c r="X131" s="24"/>
      <c r="Y131" s="24"/>
    </row>
    <row r="132" spans="1:26" s="12" customFormat="1" ht="30" hidden="1" customHeight="1" x14ac:dyDescent="0.2">
      <c r="A132" s="32" t="s">
        <v>101</v>
      </c>
      <c r="B132" s="54"/>
      <c r="C132" s="54" t="e">
        <f>C130/C131</f>
        <v>#DIV/0!</v>
      </c>
      <c r="D132" s="15" t="e">
        <f t="shared" si="60"/>
        <v>#DIV/0!</v>
      </c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129"/>
      <c r="Q132" s="54"/>
      <c r="R132" s="54"/>
      <c r="S132" s="54"/>
      <c r="T132" s="54"/>
      <c r="U132" s="54"/>
      <c r="V132" s="54"/>
      <c r="W132" s="54"/>
      <c r="X132" s="54"/>
      <c r="Y132" s="54"/>
    </row>
    <row r="133" spans="1:26" s="12" customFormat="1" ht="30" hidden="1" customHeight="1" x14ac:dyDescent="0.2">
      <c r="A133" s="11" t="s">
        <v>102</v>
      </c>
      <c r="B133" s="27"/>
      <c r="C133" s="27"/>
      <c r="D133" s="15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132"/>
      <c r="Q133" s="93"/>
      <c r="R133" s="93"/>
      <c r="S133" s="93"/>
      <c r="T133" s="93"/>
      <c r="U133" s="93"/>
      <c r="V133" s="93"/>
      <c r="W133" s="93"/>
      <c r="X133" s="93"/>
      <c r="Y133" s="93"/>
    </row>
    <row r="134" spans="1:26" s="12" customFormat="1" ht="27" hidden="1" customHeight="1" x14ac:dyDescent="0.2">
      <c r="A134" s="13" t="s">
        <v>103</v>
      </c>
      <c r="B134" s="23"/>
      <c r="C134" s="27">
        <f>SUM(E134:Y134)</f>
        <v>0</v>
      </c>
      <c r="D134" s="15"/>
      <c r="E134" s="51"/>
      <c r="F134" s="51"/>
      <c r="G134" s="51"/>
      <c r="H134" s="51"/>
      <c r="I134" s="51"/>
      <c r="J134" s="51"/>
      <c r="K134" s="51"/>
      <c r="L134" s="26"/>
      <c r="M134" s="51"/>
      <c r="N134" s="51"/>
      <c r="O134" s="51"/>
      <c r="P134" s="131"/>
      <c r="Q134" s="51"/>
      <c r="R134" s="51"/>
      <c r="S134" s="51"/>
      <c r="T134" s="54"/>
      <c r="U134" s="51"/>
      <c r="V134" s="51"/>
      <c r="W134" s="51"/>
      <c r="X134" s="51"/>
      <c r="Y134" s="51"/>
    </row>
    <row r="135" spans="1:26" s="12" customFormat="1" ht="31.9" hidden="1" customHeight="1" outlineLevel="1" x14ac:dyDescent="0.2">
      <c r="A135" s="13" t="s">
        <v>104</v>
      </c>
      <c r="B135" s="27"/>
      <c r="C135" s="27"/>
      <c r="D135" s="15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131"/>
      <c r="Q135" s="51"/>
      <c r="R135" s="51"/>
      <c r="S135" s="51"/>
      <c r="T135" s="51"/>
      <c r="U135" s="51"/>
      <c r="V135" s="51"/>
      <c r="W135" s="51"/>
      <c r="X135" s="51"/>
      <c r="Y135" s="51"/>
      <c r="Z135" s="74"/>
    </row>
    <row r="136" spans="1:26" s="12" customFormat="1" ht="30" hidden="1" customHeight="1" outlineLevel="1" x14ac:dyDescent="0.2">
      <c r="A136" s="55" t="s">
        <v>105</v>
      </c>
      <c r="B136" s="23"/>
      <c r="C136" s="27">
        <f>SUM(E136:Y136)</f>
        <v>0</v>
      </c>
      <c r="D136" s="15" t="e">
        <f t="shared" ref="D136:D176" si="72">C136/B136</f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114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19.149999999999999" hidden="1" customHeight="1" x14ac:dyDescent="0.2">
      <c r="A137" s="13" t="s">
        <v>188</v>
      </c>
      <c r="B137" s="33" t="e">
        <f>B136/B135</f>
        <v>#DIV/0!</v>
      </c>
      <c r="C137" s="33" t="e">
        <f>C136/C135</f>
        <v>#DIV/0!</v>
      </c>
      <c r="D137" s="15"/>
      <c r="E137" s="35" t="e">
        <f t="shared" ref="E137:Y137" si="73">E136/E135</f>
        <v>#DIV/0!</v>
      </c>
      <c r="F137" s="35" t="e">
        <f t="shared" si="73"/>
        <v>#DIV/0!</v>
      </c>
      <c r="G137" s="35" t="e">
        <f t="shared" si="73"/>
        <v>#DIV/0!</v>
      </c>
      <c r="H137" s="35" t="e">
        <f t="shared" si="73"/>
        <v>#DIV/0!</v>
      </c>
      <c r="I137" s="35" t="e">
        <f t="shared" si="73"/>
        <v>#DIV/0!</v>
      </c>
      <c r="J137" s="35" t="e">
        <f t="shared" si="73"/>
        <v>#DIV/0!</v>
      </c>
      <c r="K137" s="35" t="e">
        <f t="shared" si="73"/>
        <v>#DIV/0!</v>
      </c>
      <c r="L137" s="35" t="e">
        <f t="shared" si="73"/>
        <v>#DIV/0!</v>
      </c>
      <c r="M137" s="35" t="e">
        <f t="shared" si="73"/>
        <v>#DIV/0!</v>
      </c>
      <c r="N137" s="35" t="e">
        <f t="shared" si="73"/>
        <v>#DIV/0!</v>
      </c>
      <c r="O137" s="35" t="e">
        <f t="shared" si="73"/>
        <v>#DIV/0!</v>
      </c>
      <c r="P137" s="121" t="e">
        <f t="shared" si="73"/>
        <v>#DIV/0!</v>
      </c>
      <c r="Q137" s="35" t="e">
        <f t="shared" si="73"/>
        <v>#DIV/0!</v>
      </c>
      <c r="R137" s="35" t="e">
        <f t="shared" si="73"/>
        <v>#DIV/0!</v>
      </c>
      <c r="S137" s="35" t="e">
        <f t="shared" si="73"/>
        <v>#DIV/0!</v>
      </c>
      <c r="T137" s="35" t="e">
        <f t="shared" si="73"/>
        <v>#DIV/0!</v>
      </c>
      <c r="U137" s="35" t="e">
        <f t="shared" si="73"/>
        <v>#DIV/0!</v>
      </c>
      <c r="V137" s="35" t="e">
        <f t="shared" si="73"/>
        <v>#DIV/0!</v>
      </c>
      <c r="W137" s="35" t="e">
        <f t="shared" si="73"/>
        <v>#DIV/0!</v>
      </c>
      <c r="X137" s="35" t="e">
        <f t="shared" si="73"/>
        <v>#DIV/0!</v>
      </c>
      <c r="Y137" s="35" t="e">
        <f t="shared" si="73"/>
        <v>#DIV/0!</v>
      </c>
    </row>
    <row r="138" spans="1:26" s="96" customFormat="1" ht="21" hidden="1" customHeight="1" x14ac:dyDescent="0.2">
      <c r="A138" s="94" t="s">
        <v>96</v>
      </c>
      <c r="B138" s="95">
        <f>B135-B136</f>
        <v>0</v>
      </c>
      <c r="C138" s="95">
        <f>C135-C136</f>
        <v>0</v>
      </c>
      <c r="D138" s="95"/>
      <c r="E138" s="95">
        <f t="shared" ref="E138:Y138" si="74">E135-E136</f>
        <v>0</v>
      </c>
      <c r="F138" s="95">
        <f t="shared" si="74"/>
        <v>0</v>
      </c>
      <c r="G138" s="95">
        <f t="shared" si="74"/>
        <v>0</v>
      </c>
      <c r="H138" s="95">
        <f t="shared" si="74"/>
        <v>0</v>
      </c>
      <c r="I138" s="95">
        <f t="shared" si="74"/>
        <v>0</v>
      </c>
      <c r="J138" s="95">
        <f t="shared" si="74"/>
        <v>0</v>
      </c>
      <c r="K138" s="95">
        <f t="shared" si="74"/>
        <v>0</v>
      </c>
      <c r="L138" s="95">
        <f t="shared" si="74"/>
        <v>0</v>
      </c>
      <c r="M138" s="95">
        <f t="shared" si="74"/>
        <v>0</v>
      </c>
      <c r="N138" s="95">
        <f t="shared" si="74"/>
        <v>0</v>
      </c>
      <c r="O138" s="95">
        <f t="shared" si="74"/>
        <v>0</v>
      </c>
      <c r="P138" s="133">
        <f t="shared" si="74"/>
        <v>0</v>
      </c>
      <c r="Q138" s="95">
        <f t="shared" si="74"/>
        <v>0</v>
      </c>
      <c r="R138" s="95">
        <f t="shared" si="74"/>
        <v>0</v>
      </c>
      <c r="S138" s="95">
        <f t="shared" si="74"/>
        <v>0</v>
      </c>
      <c r="T138" s="95">
        <f t="shared" si="74"/>
        <v>0</v>
      </c>
      <c r="U138" s="95">
        <f t="shared" si="74"/>
        <v>0</v>
      </c>
      <c r="V138" s="95">
        <f t="shared" si="74"/>
        <v>0</v>
      </c>
      <c r="W138" s="95">
        <f t="shared" si="74"/>
        <v>0</v>
      </c>
      <c r="X138" s="95">
        <f t="shared" si="74"/>
        <v>0</v>
      </c>
      <c r="Y138" s="95">
        <f t="shared" si="74"/>
        <v>0</v>
      </c>
    </row>
    <row r="139" spans="1:26" s="12" customFormat="1" ht="22.9" hidden="1" customHeight="1" x14ac:dyDescent="0.2">
      <c r="A139" s="13" t="s">
        <v>191</v>
      </c>
      <c r="B139" s="39"/>
      <c r="C139" s="26"/>
      <c r="D139" s="16" t="e">
        <f t="shared" si="72"/>
        <v>#DIV/0!</v>
      </c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114"/>
      <c r="Q139" s="39"/>
      <c r="R139" s="39"/>
      <c r="S139" s="39"/>
      <c r="T139" s="39"/>
      <c r="U139" s="39"/>
      <c r="V139" s="39"/>
      <c r="W139" s="39"/>
      <c r="X139" s="39"/>
      <c r="Y139" s="39"/>
    </row>
    <row r="140" spans="1:26" s="12" customFormat="1" ht="30" hidden="1" customHeight="1" x14ac:dyDescent="0.2">
      <c r="A140" s="32" t="s">
        <v>106</v>
      </c>
      <c r="B140" s="23"/>
      <c r="C140" s="27">
        <f>SUM(E140:Y140)</f>
        <v>0</v>
      </c>
      <c r="D140" s="15" t="e">
        <f t="shared" si="72"/>
        <v>#DIV/0!</v>
      </c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114"/>
      <c r="Q140" s="39"/>
      <c r="R140" s="39"/>
      <c r="S140" s="39"/>
      <c r="T140" s="39"/>
      <c r="U140" s="39"/>
      <c r="V140" s="39"/>
      <c r="W140" s="39"/>
      <c r="X140" s="39"/>
      <c r="Y140" s="39"/>
    </row>
    <row r="141" spans="1:26" s="12" customFormat="1" ht="31.15" hidden="1" customHeight="1" x14ac:dyDescent="0.2">
      <c r="A141" s="13" t="s">
        <v>52</v>
      </c>
      <c r="B141" s="15" t="e">
        <f>B140/B139</f>
        <v>#DIV/0!</v>
      </c>
      <c r="C141" s="9" t="e">
        <f>C140/C139</f>
        <v>#DIV/0!</v>
      </c>
      <c r="D141" s="15"/>
      <c r="E141" s="29" t="e">
        <f t="shared" ref="E141:Y141" si="75">E140/E139</f>
        <v>#DIV/0!</v>
      </c>
      <c r="F141" s="29" t="e">
        <f t="shared" si="75"/>
        <v>#DIV/0!</v>
      </c>
      <c r="G141" s="29" t="e">
        <f t="shared" si="75"/>
        <v>#DIV/0!</v>
      </c>
      <c r="H141" s="29" t="e">
        <f t="shared" si="75"/>
        <v>#DIV/0!</v>
      </c>
      <c r="I141" s="29" t="e">
        <f t="shared" si="75"/>
        <v>#DIV/0!</v>
      </c>
      <c r="J141" s="29" t="e">
        <f t="shared" si="75"/>
        <v>#DIV/0!</v>
      </c>
      <c r="K141" s="29" t="e">
        <f t="shared" si="75"/>
        <v>#DIV/0!</v>
      </c>
      <c r="L141" s="29" t="e">
        <f t="shared" si="75"/>
        <v>#DIV/0!</v>
      </c>
      <c r="M141" s="29" t="e">
        <f t="shared" si="75"/>
        <v>#DIV/0!</v>
      </c>
      <c r="N141" s="29" t="e">
        <f t="shared" si="75"/>
        <v>#DIV/0!</v>
      </c>
      <c r="O141" s="29" t="e">
        <f t="shared" si="75"/>
        <v>#DIV/0!</v>
      </c>
      <c r="P141" s="117" t="e">
        <f t="shared" si="75"/>
        <v>#DIV/0!</v>
      </c>
      <c r="Q141" s="29" t="e">
        <f t="shared" si="75"/>
        <v>#DIV/0!</v>
      </c>
      <c r="R141" s="29" t="e">
        <f t="shared" si="75"/>
        <v>#DIV/0!</v>
      </c>
      <c r="S141" s="29" t="e">
        <f t="shared" si="75"/>
        <v>#DIV/0!</v>
      </c>
      <c r="T141" s="29" t="e">
        <f t="shared" si="75"/>
        <v>#DIV/0!</v>
      </c>
      <c r="U141" s="29" t="e">
        <f t="shared" si="75"/>
        <v>#DIV/0!</v>
      </c>
      <c r="V141" s="29" t="e">
        <f t="shared" si="75"/>
        <v>#DIV/0!</v>
      </c>
      <c r="W141" s="29" t="e">
        <f t="shared" si="75"/>
        <v>#DIV/0!</v>
      </c>
      <c r="X141" s="29" t="e">
        <f t="shared" si="75"/>
        <v>#DIV/0!</v>
      </c>
      <c r="Y141" s="29" t="e">
        <f t="shared" si="75"/>
        <v>#DIV/0!</v>
      </c>
    </row>
    <row r="142" spans="1:26" s="12" customFormat="1" ht="30" hidden="1" customHeight="1" x14ac:dyDescent="0.2">
      <c r="A142" s="32" t="s">
        <v>98</v>
      </c>
      <c r="B142" s="60" t="e">
        <f>B140/B136*10</f>
        <v>#DIV/0!</v>
      </c>
      <c r="C142" s="60" t="e">
        <f>C140/C136*10</f>
        <v>#DIV/0!</v>
      </c>
      <c r="D142" s="15" t="e">
        <f t="shared" si="72"/>
        <v>#DIV/0!</v>
      </c>
      <c r="E142" s="58" t="e">
        <f t="shared" ref="E142:P142" si="76">E140/E136*10</f>
        <v>#DIV/0!</v>
      </c>
      <c r="F142" s="58" t="e">
        <f t="shared" si="76"/>
        <v>#DIV/0!</v>
      </c>
      <c r="G142" s="58" t="e">
        <f t="shared" si="76"/>
        <v>#DIV/0!</v>
      </c>
      <c r="H142" s="58" t="e">
        <f t="shared" si="76"/>
        <v>#DIV/0!</v>
      </c>
      <c r="I142" s="58" t="e">
        <f t="shared" si="76"/>
        <v>#DIV/0!</v>
      </c>
      <c r="J142" s="58" t="e">
        <f t="shared" si="76"/>
        <v>#DIV/0!</v>
      </c>
      <c r="K142" s="58" t="e">
        <f t="shared" si="76"/>
        <v>#DIV/0!</v>
      </c>
      <c r="L142" s="58" t="e">
        <f t="shared" si="76"/>
        <v>#DIV/0!</v>
      </c>
      <c r="M142" s="58" t="e">
        <f t="shared" si="76"/>
        <v>#DIV/0!</v>
      </c>
      <c r="N142" s="58" t="e">
        <f t="shared" si="76"/>
        <v>#DIV/0!</v>
      </c>
      <c r="O142" s="58" t="e">
        <f t="shared" si="76"/>
        <v>#DIV/0!</v>
      </c>
      <c r="P142" s="130" t="e">
        <f t="shared" si="76"/>
        <v>#DIV/0!</v>
      </c>
      <c r="Q142" s="58" t="e">
        <f t="shared" ref="Q142:V142" si="77">Q140/Q136*10</f>
        <v>#DIV/0!</v>
      </c>
      <c r="R142" s="58" t="e">
        <f t="shared" si="77"/>
        <v>#DIV/0!</v>
      </c>
      <c r="S142" s="58" t="e">
        <f t="shared" si="77"/>
        <v>#DIV/0!</v>
      </c>
      <c r="T142" s="58" t="e">
        <f t="shared" si="77"/>
        <v>#DIV/0!</v>
      </c>
      <c r="U142" s="58" t="e">
        <f t="shared" si="77"/>
        <v>#DIV/0!</v>
      </c>
      <c r="V142" s="58" t="e">
        <f t="shared" si="77"/>
        <v>#DIV/0!</v>
      </c>
      <c r="W142" s="58" t="e">
        <f>W140/W136*10</f>
        <v>#DIV/0!</v>
      </c>
      <c r="X142" s="58" t="e">
        <f>X140/X136*10</f>
        <v>#DIV/0!</v>
      </c>
      <c r="Y142" s="58" t="e">
        <f>Y140/Y136*10</f>
        <v>#DIV/0!</v>
      </c>
    </row>
    <row r="143" spans="1:26" s="12" customFormat="1" ht="30" hidden="1" customHeight="1" outlineLevel="1" x14ac:dyDescent="0.2">
      <c r="A143" s="11" t="s">
        <v>107</v>
      </c>
      <c r="B143" s="8"/>
      <c r="C143" s="27">
        <f>E143+F143+G143+H143+I143+J143+K143+L143+M143+N143+O143+P143+Q143+R143+S143+T143+U143+V143+W143+X143+Y143</f>
        <v>0</v>
      </c>
      <c r="D143" s="15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13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1:26" s="12" customFormat="1" ht="30" hidden="1" customHeight="1" x14ac:dyDescent="0.2">
      <c r="A144" s="11" t="s">
        <v>108</v>
      </c>
      <c r="B144" s="57"/>
      <c r="C144" s="27">
        <f>SUM(E144:Y144)</f>
        <v>0</v>
      </c>
      <c r="D144" s="15"/>
      <c r="E144" s="58"/>
      <c r="F144" s="58"/>
      <c r="G144" s="59"/>
      <c r="H144" s="58"/>
      <c r="I144" s="58"/>
      <c r="J144" s="58"/>
      <c r="K144" s="58"/>
      <c r="L144" s="26"/>
      <c r="M144" s="58"/>
      <c r="N144" s="58"/>
      <c r="O144" s="58"/>
      <c r="P144" s="130"/>
      <c r="Q144" s="58"/>
      <c r="R144" s="58"/>
      <c r="S144" s="58"/>
      <c r="T144" s="54"/>
      <c r="U144" s="58"/>
      <c r="V144" s="58"/>
      <c r="W144" s="58"/>
      <c r="X144" s="57"/>
      <c r="Y144" s="58"/>
    </row>
    <row r="145" spans="1:25" s="12" customFormat="1" ht="30" hidden="1" customHeight="1" outlineLevel="1" x14ac:dyDescent="0.2">
      <c r="A145" s="11" t="s">
        <v>109</v>
      </c>
      <c r="B145" s="56"/>
      <c r="C145" s="56">
        <f>C143-C144</f>
        <v>0</v>
      </c>
      <c r="D145" s="15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13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1:25" s="12" customFormat="1" ht="30" hidden="1" customHeight="1" outlineLevel="1" x14ac:dyDescent="0.2">
      <c r="A146" s="55" t="s">
        <v>179</v>
      </c>
      <c r="B146" s="23"/>
      <c r="C146" s="27">
        <f>SUM(E146:Y146)</f>
        <v>0</v>
      </c>
      <c r="D146" s="15" t="e">
        <f t="shared" si="72"/>
        <v>#DIV/0!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114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27" hidden="1" customHeight="1" x14ac:dyDescent="0.2">
      <c r="A147" s="13" t="s">
        <v>188</v>
      </c>
      <c r="B147" s="33" t="e">
        <f>B146/B145</f>
        <v>#DIV/0!</v>
      </c>
      <c r="C147" s="33" t="e">
        <f>C146/C145</f>
        <v>#DIV/0!</v>
      </c>
      <c r="D147" s="15"/>
      <c r="E147" s="29" t="e">
        <f>E146/E145</f>
        <v>#DIV/0!</v>
      </c>
      <c r="F147" s="29" t="e">
        <f t="shared" ref="F147:Y147" si="78">F146/F145</f>
        <v>#DIV/0!</v>
      </c>
      <c r="G147" s="29" t="e">
        <f t="shared" si="78"/>
        <v>#DIV/0!</v>
      </c>
      <c r="H147" s="29" t="e">
        <f t="shared" si="78"/>
        <v>#DIV/0!</v>
      </c>
      <c r="I147" s="29" t="e">
        <f t="shared" si="78"/>
        <v>#DIV/0!</v>
      </c>
      <c r="J147" s="29" t="e">
        <f t="shared" si="78"/>
        <v>#DIV/0!</v>
      </c>
      <c r="K147" s="29" t="e">
        <f t="shared" si="78"/>
        <v>#DIV/0!</v>
      </c>
      <c r="L147" s="29" t="e">
        <f t="shared" si="78"/>
        <v>#DIV/0!</v>
      </c>
      <c r="M147" s="29" t="e">
        <f t="shared" si="78"/>
        <v>#DIV/0!</v>
      </c>
      <c r="N147" s="29" t="e">
        <f t="shared" si="78"/>
        <v>#DIV/0!</v>
      </c>
      <c r="O147" s="29" t="e">
        <f t="shared" si="78"/>
        <v>#DIV/0!</v>
      </c>
      <c r="P147" s="117" t="e">
        <f t="shared" si="78"/>
        <v>#DIV/0!</v>
      </c>
      <c r="Q147" s="29"/>
      <c r="R147" s="29" t="e">
        <f t="shared" si="78"/>
        <v>#DIV/0!</v>
      </c>
      <c r="S147" s="29" t="e">
        <f t="shared" si="78"/>
        <v>#DIV/0!</v>
      </c>
      <c r="T147" s="29" t="e">
        <f t="shared" si="78"/>
        <v>#DIV/0!</v>
      </c>
      <c r="U147" s="29" t="e">
        <f t="shared" si="78"/>
        <v>#DIV/0!</v>
      </c>
      <c r="V147" s="29" t="e">
        <f t="shared" si="78"/>
        <v>#DIV/0!</v>
      </c>
      <c r="W147" s="29" t="e">
        <f t="shared" si="78"/>
        <v>#DIV/0!</v>
      </c>
      <c r="X147" s="29" t="e">
        <f t="shared" si="78"/>
        <v>#DIV/0!</v>
      </c>
      <c r="Y147" s="29" t="e">
        <f t="shared" si="78"/>
        <v>#DIV/0!</v>
      </c>
    </row>
    <row r="148" spans="1:25" s="12" customFormat="1" ht="31.15" hidden="1" customHeight="1" x14ac:dyDescent="0.2">
      <c r="A148" s="13" t="s">
        <v>192</v>
      </c>
      <c r="B148" s="39"/>
      <c r="C148" s="39"/>
      <c r="D148" s="16" t="e">
        <f t="shared" si="72"/>
        <v>#DIV/0!</v>
      </c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114"/>
      <c r="Q148" s="39"/>
      <c r="R148" s="39"/>
      <c r="S148" s="39"/>
      <c r="T148" s="39"/>
      <c r="U148" s="39"/>
      <c r="V148" s="39"/>
      <c r="W148" s="39"/>
      <c r="X148" s="39"/>
      <c r="Y148" s="39"/>
    </row>
    <row r="149" spans="1:25" s="12" customFormat="1" ht="30" hidden="1" customHeight="1" x14ac:dyDescent="0.2">
      <c r="A149" s="32" t="s">
        <v>110</v>
      </c>
      <c r="B149" s="23"/>
      <c r="C149" s="27">
        <f>SUM(E149:Y149)</f>
        <v>0</v>
      </c>
      <c r="D149" s="15" t="e">
        <f t="shared" si="72"/>
        <v>#DIV/0!</v>
      </c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114"/>
      <c r="Q149" s="39"/>
      <c r="R149" s="39"/>
      <c r="S149" s="39"/>
      <c r="T149" s="39"/>
      <c r="U149" s="39"/>
      <c r="V149" s="39"/>
      <c r="W149" s="39"/>
      <c r="X149" s="39"/>
      <c r="Y149" s="39"/>
    </row>
    <row r="150" spans="1:25" s="12" customFormat="1" ht="30" hidden="1" customHeight="1" x14ac:dyDescent="0.2">
      <c r="A150" s="13" t="s">
        <v>52</v>
      </c>
      <c r="B150" s="30" t="e">
        <f>B149/B148</f>
        <v>#DIV/0!</v>
      </c>
      <c r="C150" s="30" t="e">
        <f>C149/C148</f>
        <v>#DIV/0!</v>
      </c>
      <c r="D150" s="9"/>
      <c r="E150" s="30" t="e">
        <f t="shared" ref="E150:M150" si="79">E149/E148</f>
        <v>#DIV/0!</v>
      </c>
      <c r="F150" s="30" t="e">
        <f t="shared" si="79"/>
        <v>#DIV/0!</v>
      </c>
      <c r="G150" s="30" t="e">
        <f t="shared" si="79"/>
        <v>#DIV/0!</v>
      </c>
      <c r="H150" s="30" t="e">
        <f t="shared" si="79"/>
        <v>#DIV/0!</v>
      </c>
      <c r="I150" s="30" t="e">
        <f t="shared" si="79"/>
        <v>#DIV/0!</v>
      </c>
      <c r="J150" s="30" t="e">
        <f t="shared" si="79"/>
        <v>#DIV/0!</v>
      </c>
      <c r="K150" s="30" t="e">
        <f t="shared" si="79"/>
        <v>#DIV/0!</v>
      </c>
      <c r="L150" s="30" t="e">
        <f t="shared" si="79"/>
        <v>#DIV/0!</v>
      </c>
      <c r="M150" s="30" t="e">
        <f t="shared" si="79"/>
        <v>#DIV/0!</v>
      </c>
      <c r="N150" s="30"/>
      <c r="O150" s="30" t="e">
        <f>O149/O148</f>
        <v>#DIV/0!</v>
      </c>
      <c r="P150" s="116" t="e">
        <f>P149/P148</f>
        <v>#DIV/0!</v>
      </c>
      <c r="Q150" s="30"/>
      <c r="R150" s="30" t="e">
        <f>R149/R148</f>
        <v>#DIV/0!</v>
      </c>
      <c r="S150" s="30" t="e">
        <f>S149/S148</f>
        <v>#DIV/0!</v>
      </c>
      <c r="T150" s="30" t="e">
        <f>T149/T148</f>
        <v>#DIV/0!</v>
      </c>
      <c r="U150" s="30" t="e">
        <f>U149/U148</f>
        <v>#DIV/0!</v>
      </c>
      <c r="V150" s="30"/>
      <c r="W150" s="30" t="e">
        <f>W149/W148</f>
        <v>#DIV/0!</v>
      </c>
      <c r="X150" s="30" t="e">
        <f>X149/X148</f>
        <v>#DIV/0!</v>
      </c>
      <c r="Y150" s="30" t="e">
        <f>Y149/Y148</f>
        <v>#DIV/0!</v>
      </c>
    </row>
    <row r="151" spans="1:25" s="12" customFormat="1" ht="30" hidden="1" customHeight="1" x14ac:dyDescent="0.2">
      <c r="A151" s="32" t="s">
        <v>98</v>
      </c>
      <c r="B151" s="60" t="e">
        <f>B149/B146*10</f>
        <v>#DIV/0!</v>
      </c>
      <c r="C151" s="60" t="e">
        <f>C149/C146*10</f>
        <v>#DIV/0!</v>
      </c>
      <c r="D151" s="15" t="e">
        <f t="shared" si="72"/>
        <v>#DIV/0!</v>
      </c>
      <c r="E151" s="58" t="e">
        <f>E149/E146*10</f>
        <v>#DIV/0!</v>
      </c>
      <c r="F151" s="58" t="e">
        <f>F149/F146*10</f>
        <v>#DIV/0!</v>
      </c>
      <c r="G151" s="58" t="e">
        <f>G149/G146*10</f>
        <v>#DIV/0!</v>
      </c>
      <c r="H151" s="58" t="e">
        <f t="shared" ref="H151:N151" si="80">H149/H146*10</f>
        <v>#DIV/0!</v>
      </c>
      <c r="I151" s="58" t="e">
        <f t="shared" si="80"/>
        <v>#DIV/0!</v>
      </c>
      <c r="J151" s="58" t="e">
        <f t="shared" si="80"/>
        <v>#DIV/0!</v>
      </c>
      <c r="K151" s="58" t="e">
        <f t="shared" si="80"/>
        <v>#DIV/0!</v>
      </c>
      <c r="L151" s="58" t="e">
        <f t="shared" si="80"/>
        <v>#DIV/0!</v>
      </c>
      <c r="M151" s="58" t="e">
        <f t="shared" si="80"/>
        <v>#DIV/0!</v>
      </c>
      <c r="N151" s="58" t="e">
        <f t="shared" si="80"/>
        <v>#DIV/0!</v>
      </c>
      <c r="O151" s="58" t="e">
        <f>O149/O146*10</f>
        <v>#DIV/0!</v>
      </c>
      <c r="P151" s="130" t="e">
        <f>P149/P146*10</f>
        <v>#DIV/0!</v>
      </c>
      <c r="Q151" s="58"/>
      <c r="R151" s="58" t="e">
        <f t="shared" ref="R151:Y151" si="81">R149/R146*10</f>
        <v>#DIV/0!</v>
      </c>
      <c r="S151" s="58" t="e">
        <f t="shared" si="81"/>
        <v>#DIV/0!</v>
      </c>
      <c r="T151" s="58" t="e">
        <f t="shared" si="81"/>
        <v>#DIV/0!</v>
      </c>
      <c r="U151" s="58" t="e">
        <f t="shared" si="81"/>
        <v>#DIV/0!</v>
      </c>
      <c r="V151" s="58" t="e">
        <f t="shared" si="81"/>
        <v>#DIV/0!</v>
      </c>
      <c r="W151" s="58" t="e">
        <f t="shared" si="81"/>
        <v>#DIV/0!</v>
      </c>
      <c r="X151" s="58" t="e">
        <f t="shared" si="81"/>
        <v>#DIV/0!</v>
      </c>
      <c r="Y151" s="58" t="e">
        <f t="shared" si="81"/>
        <v>#DIV/0!</v>
      </c>
    </row>
    <row r="152" spans="1:25" s="12" customFormat="1" ht="30" hidden="1" customHeight="1" outlineLevel="1" x14ac:dyDescent="0.2">
      <c r="A152" s="55" t="s">
        <v>180</v>
      </c>
      <c r="B152" s="23"/>
      <c r="C152" s="27">
        <f>SUM(E152:Y152)</f>
        <v>0</v>
      </c>
      <c r="D152" s="15" t="e">
        <f t="shared" si="72"/>
        <v>#DIV/0!</v>
      </c>
      <c r="E152" s="38"/>
      <c r="F152" s="37"/>
      <c r="G152" s="57"/>
      <c r="H152" s="37"/>
      <c r="I152" s="37"/>
      <c r="J152" s="37"/>
      <c r="K152" s="37"/>
      <c r="L152" s="37"/>
      <c r="M152" s="37"/>
      <c r="N152" s="37"/>
      <c r="O152" s="37"/>
      <c r="P152" s="118"/>
      <c r="Q152" s="37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">
      <c r="A153" s="32" t="s">
        <v>181</v>
      </c>
      <c r="B153" s="23"/>
      <c r="C153" s="27">
        <f>SUM(E153:Y153)</f>
        <v>0</v>
      </c>
      <c r="D153" s="15" t="e">
        <f t="shared" si="72"/>
        <v>#DIV/0!</v>
      </c>
      <c r="E153" s="38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118"/>
      <c r="Q153" s="37"/>
      <c r="R153" s="37"/>
      <c r="S153" s="61"/>
      <c r="T153" s="37"/>
      <c r="U153" s="37"/>
      <c r="V153" s="37"/>
      <c r="W153" s="37"/>
      <c r="X153" s="37"/>
      <c r="Y153" s="37"/>
    </row>
    <row r="154" spans="1:25" s="12" customFormat="1" ht="30" hidden="1" customHeight="1" x14ac:dyDescent="0.2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72"/>
        <v>#DIV/0!</v>
      </c>
      <c r="E154" s="38"/>
      <c r="F154" s="58"/>
      <c r="G154" s="58" t="e">
        <f>G153/G152*10</f>
        <v>#DIV/0!</v>
      </c>
      <c r="H154" s="58"/>
      <c r="I154" s="58"/>
      <c r="J154" s="58"/>
      <c r="K154" s="58"/>
      <c r="L154" s="58" t="e">
        <f>L153/L152*10</f>
        <v>#DIV/0!</v>
      </c>
      <c r="M154" s="58"/>
      <c r="N154" s="58"/>
      <c r="O154" s="58"/>
      <c r="P154" s="130"/>
      <c r="Q154" s="58"/>
      <c r="R154" s="58"/>
      <c r="S154" s="58"/>
      <c r="T154" s="58"/>
      <c r="U154" s="58"/>
      <c r="V154" s="38"/>
      <c r="W154" s="58"/>
      <c r="X154" s="38"/>
      <c r="Y154" s="58" t="e">
        <f>Y153/Y152*10</f>
        <v>#DIV/0!</v>
      </c>
    </row>
    <row r="155" spans="1:25" s="12" customFormat="1" ht="30" hidden="1" customHeight="1" outlineLevel="1" x14ac:dyDescent="0.2">
      <c r="A155" s="55" t="s">
        <v>111</v>
      </c>
      <c r="B155" s="19"/>
      <c r="C155" s="53">
        <f>SUM(E155:Y155)</f>
        <v>0</v>
      </c>
      <c r="D155" s="15" t="e">
        <f t="shared" si="72"/>
        <v>#DIV/0!</v>
      </c>
      <c r="E155" s="38"/>
      <c r="F155" s="37"/>
      <c r="G155" s="58"/>
      <c r="H155" s="37"/>
      <c r="I155" s="37"/>
      <c r="J155" s="37"/>
      <c r="K155" s="37"/>
      <c r="L155" s="37"/>
      <c r="M155" s="37"/>
      <c r="N155" s="37"/>
      <c r="O155" s="37"/>
      <c r="P155" s="118"/>
      <c r="Q155" s="37"/>
      <c r="R155" s="37"/>
      <c r="S155" s="61"/>
      <c r="T155" s="37"/>
      <c r="U155" s="37"/>
      <c r="V155" s="37"/>
      <c r="W155" s="37"/>
      <c r="X155" s="37"/>
      <c r="Y155" s="37"/>
    </row>
    <row r="156" spans="1:25" s="12" customFormat="1" ht="30" hidden="1" customHeight="1" x14ac:dyDescent="0.2">
      <c r="A156" s="32" t="s">
        <v>112</v>
      </c>
      <c r="B156" s="19"/>
      <c r="C156" s="53">
        <f>SUM(E156:Y156)</f>
        <v>0</v>
      </c>
      <c r="D156" s="15" t="e">
        <f t="shared" si="72"/>
        <v>#DIV/0!</v>
      </c>
      <c r="E156" s="38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118"/>
      <c r="Q156" s="37"/>
      <c r="R156" s="37"/>
      <c r="S156" s="61"/>
      <c r="T156" s="37"/>
      <c r="U156" s="37"/>
      <c r="V156" s="37"/>
      <c r="W156" s="61"/>
      <c r="X156" s="37"/>
      <c r="Y156" s="37"/>
    </row>
    <row r="157" spans="1:25" s="12" customFormat="1" ht="30" hidden="1" customHeight="1" x14ac:dyDescent="0.2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72"/>
        <v>#DIV/0!</v>
      </c>
      <c r="E157" s="38"/>
      <c r="F157" s="58"/>
      <c r="G157" s="58"/>
      <c r="H157" s="58" t="e">
        <f>H156/H155*10</f>
        <v>#DIV/0!</v>
      </c>
      <c r="I157" s="58"/>
      <c r="J157" s="58"/>
      <c r="K157" s="58"/>
      <c r="L157" s="58"/>
      <c r="M157" s="58"/>
      <c r="N157" s="58" t="e">
        <f>N156/N155*10</f>
        <v>#DIV/0!</v>
      </c>
      <c r="O157" s="58"/>
      <c r="P157" s="130"/>
      <c r="Q157" s="58"/>
      <c r="R157" s="58" t="e">
        <f>R156/R155*10</f>
        <v>#DIV/0!</v>
      </c>
      <c r="S157" s="58" t="e">
        <f>S156/S155*10</f>
        <v>#DIV/0!</v>
      </c>
      <c r="T157" s="58"/>
      <c r="U157" s="58"/>
      <c r="V157" s="58"/>
      <c r="W157" s="58" t="e">
        <f>W156/W155*10</f>
        <v>#DIV/0!</v>
      </c>
      <c r="X157" s="38"/>
      <c r="Y157" s="38"/>
    </row>
    <row r="158" spans="1:25" s="12" customFormat="1" ht="30" hidden="1" customHeight="1" x14ac:dyDescent="0.2">
      <c r="A158" s="55" t="s">
        <v>156</v>
      </c>
      <c r="B158" s="60"/>
      <c r="C158" s="53">
        <f>SUM(E158:Y158)</f>
        <v>0</v>
      </c>
      <c r="D158" s="15" t="e">
        <f t="shared" si="72"/>
        <v>#DIV/0!</v>
      </c>
      <c r="E158" s="3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130"/>
      <c r="Q158" s="58"/>
      <c r="R158" s="58"/>
      <c r="S158" s="58"/>
      <c r="T158" s="58"/>
      <c r="U158" s="57"/>
      <c r="V158" s="38"/>
      <c r="W158" s="58"/>
      <c r="X158" s="38"/>
      <c r="Y158" s="38"/>
    </row>
    <row r="159" spans="1:25" s="12" customFormat="1" ht="30" hidden="1" customHeight="1" x14ac:dyDescent="0.2">
      <c r="A159" s="32" t="s">
        <v>157</v>
      </c>
      <c r="B159" s="60"/>
      <c r="C159" s="53">
        <f>SUM(E159:Y159)</f>
        <v>0</v>
      </c>
      <c r="D159" s="15" t="e">
        <f t="shared" si="72"/>
        <v>#DIV/0!</v>
      </c>
      <c r="E159" s="3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130"/>
      <c r="Q159" s="58"/>
      <c r="R159" s="58"/>
      <c r="S159" s="58"/>
      <c r="T159" s="58"/>
      <c r="U159" s="57"/>
      <c r="V159" s="38"/>
      <c r="W159" s="58"/>
      <c r="X159" s="38"/>
      <c r="Y159" s="38"/>
    </row>
    <row r="160" spans="1:25" s="12" customFormat="1" ht="30" hidden="1" customHeight="1" x14ac:dyDescent="0.2">
      <c r="A160" s="32" t="s">
        <v>98</v>
      </c>
      <c r="B160" s="60" t="e">
        <f>B159/B158*10</f>
        <v>#DIV/0!</v>
      </c>
      <c r="C160" s="60" t="e">
        <f>C159/C158*10</f>
        <v>#DIV/0!</v>
      </c>
      <c r="D160" s="15" t="e">
        <f t="shared" si="72"/>
        <v>#DIV/0!</v>
      </c>
      <c r="E160" s="38"/>
      <c r="F160" s="58"/>
      <c r="G160" s="58"/>
      <c r="H160" s="58"/>
      <c r="I160" s="58"/>
      <c r="J160" s="58"/>
      <c r="K160" s="58"/>
      <c r="L160" s="58"/>
      <c r="M160" s="58" t="e">
        <f>M159/M158*10</f>
        <v>#DIV/0!</v>
      </c>
      <c r="N160" s="58"/>
      <c r="O160" s="58"/>
      <c r="P160" s="130"/>
      <c r="Q160" s="58"/>
      <c r="R160" s="58"/>
      <c r="S160" s="58"/>
      <c r="T160" s="58" t="e">
        <f>T159/T158*10</f>
        <v>#DIV/0!</v>
      </c>
      <c r="U160" s="58" t="e">
        <f>U159/U158*10</f>
        <v>#DIV/0!</v>
      </c>
      <c r="V160" s="38"/>
      <c r="W160" s="58"/>
      <c r="X160" s="38"/>
      <c r="Y160" s="38"/>
    </row>
    <row r="161" spans="1:25" s="12" customFormat="1" ht="30" hidden="1" customHeight="1" x14ac:dyDescent="0.2">
      <c r="A161" s="55" t="s">
        <v>113</v>
      </c>
      <c r="B161" s="27"/>
      <c r="C161" s="27">
        <f>SUM(E161:Y161)</f>
        <v>0</v>
      </c>
      <c r="D161" s="15" t="e">
        <f t="shared" si="72"/>
        <v>#DIV/0!</v>
      </c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118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">
      <c r="A162" s="32" t="s">
        <v>114</v>
      </c>
      <c r="B162" s="27"/>
      <c r="C162" s="27">
        <f>SUM(E162:Y162)</f>
        <v>0</v>
      </c>
      <c r="D162" s="15" t="e">
        <f t="shared" si="72"/>
        <v>#DIV/0!</v>
      </c>
      <c r="E162" s="37"/>
      <c r="F162" s="35"/>
      <c r="G162" s="58"/>
      <c r="H162" s="26"/>
      <c r="I162" s="26"/>
      <c r="J162" s="26"/>
      <c r="K162" s="26"/>
      <c r="L162" s="38"/>
      <c r="M162" s="38"/>
      <c r="N162" s="35"/>
      <c r="O162" s="35"/>
      <c r="P162" s="123"/>
      <c r="Q162" s="38"/>
      <c r="R162" s="38"/>
      <c r="S162" s="38"/>
      <c r="T162" s="38"/>
      <c r="U162" s="38"/>
      <c r="V162" s="38"/>
      <c r="W162" s="38"/>
      <c r="X162" s="38"/>
      <c r="Y162" s="35"/>
    </row>
    <row r="163" spans="1:25" s="12" customFormat="1" ht="30" hidden="1" customHeight="1" x14ac:dyDescent="0.2">
      <c r="A163" s="32" t="s">
        <v>98</v>
      </c>
      <c r="B163" s="53" t="e">
        <f>B162/B161*10</f>
        <v>#DIV/0!</v>
      </c>
      <c r="C163" s="53" t="e">
        <f>C162/C161*10</f>
        <v>#DIV/0!</v>
      </c>
      <c r="D163" s="15" t="e">
        <f t="shared" si="72"/>
        <v>#DIV/0!</v>
      </c>
      <c r="E163" s="54" t="e">
        <f>E162/E161*10</f>
        <v>#DIV/0!</v>
      </c>
      <c r="F163" s="54"/>
      <c r="G163" s="54"/>
      <c r="H163" s="54" t="e">
        <f t="shared" ref="H163:M163" si="82">H162/H161*10</f>
        <v>#DIV/0!</v>
      </c>
      <c r="I163" s="54" t="e">
        <f t="shared" si="82"/>
        <v>#DIV/0!</v>
      </c>
      <c r="J163" s="54" t="e">
        <f t="shared" si="82"/>
        <v>#DIV/0!</v>
      </c>
      <c r="K163" s="54" t="e">
        <f t="shared" si="82"/>
        <v>#DIV/0!</v>
      </c>
      <c r="L163" s="54" t="e">
        <f t="shared" si="82"/>
        <v>#DIV/0!</v>
      </c>
      <c r="M163" s="54" t="e">
        <f t="shared" si="82"/>
        <v>#DIV/0!</v>
      </c>
      <c r="N163" s="26"/>
      <c r="O163" s="26"/>
      <c r="P163" s="129" t="e">
        <f>P162/P161*10</f>
        <v>#DIV/0!</v>
      </c>
      <c r="Q163" s="54" t="e">
        <f>Q162/Q161*10</f>
        <v>#DIV/0!</v>
      </c>
      <c r="R163" s="54"/>
      <c r="S163" s="54" t="e">
        <f t="shared" ref="S163:X163" si="83">S162/S161*10</f>
        <v>#DIV/0!</v>
      </c>
      <c r="T163" s="54" t="e">
        <f t="shared" si="83"/>
        <v>#DIV/0!</v>
      </c>
      <c r="U163" s="54" t="e">
        <f t="shared" si="83"/>
        <v>#DIV/0!</v>
      </c>
      <c r="V163" s="54" t="e">
        <f t="shared" si="83"/>
        <v>#DIV/0!</v>
      </c>
      <c r="W163" s="54" t="e">
        <f t="shared" si="83"/>
        <v>#DIV/0!</v>
      </c>
      <c r="X163" s="54" t="e">
        <f t="shared" si="83"/>
        <v>#DIV/0!</v>
      </c>
      <c r="Y163" s="26"/>
    </row>
    <row r="164" spans="1:25" s="12" customFormat="1" ht="30" hidden="1" customHeight="1" x14ac:dyDescent="0.2">
      <c r="A164" s="55" t="s">
        <v>186</v>
      </c>
      <c r="B164" s="27"/>
      <c r="C164" s="27">
        <f>SUM(E164:Y164)</f>
        <v>0</v>
      </c>
      <c r="D164" s="15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118"/>
      <c r="Q164" s="37"/>
      <c r="R164" s="37"/>
      <c r="S164" s="37"/>
      <c r="T164" s="37"/>
      <c r="U164" s="37"/>
      <c r="V164" s="37"/>
      <c r="W164" s="37"/>
      <c r="X164" s="37"/>
      <c r="Y164" s="37"/>
    </row>
    <row r="165" spans="1:25" s="12" customFormat="1" ht="30" hidden="1" customHeight="1" x14ac:dyDescent="0.2">
      <c r="A165" s="32" t="s">
        <v>187</v>
      </c>
      <c r="B165" s="27"/>
      <c r="C165" s="27">
        <f>SUM(E165:Y165)</f>
        <v>0</v>
      </c>
      <c r="D165" s="15"/>
      <c r="E165" s="37"/>
      <c r="F165" s="35"/>
      <c r="G165" s="58"/>
      <c r="H165" s="26"/>
      <c r="I165" s="26"/>
      <c r="J165" s="26"/>
      <c r="K165" s="26"/>
      <c r="L165" s="38"/>
      <c r="M165" s="38"/>
      <c r="N165" s="26"/>
      <c r="O165" s="35"/>
      <c r="P165" s="121"/>
      <c r="Q165" s="38"/>
      <c r="R165" s="38"/>
      <c r="S165" s="38"/>
      <c r="T165" s="35"/>
      <c r="U165" s="35"/>
      <c r="V165" s="38"/>
      <c r="W165" s="35"/>
      <c r="X165" s="38"/>
      <c r="Y165" s="35"/>
    </row>
    <row r="166" spans="1:25" s="12" customFormat="1" ht="30" hidden="1" customHeight="1" x14ac:dyDescent="0.2">
      <c r="A166" s="32" t="s">
        <v>98</v>
      </c>
      <c r="B166" s="53"/>
      <c r="C166" s="53" t="e">
        <f>C165/C164*10</f>
        <v>#DIV/0!</v>
      </c>
      <c r="D166" s="15"/>
      <c r="E166" s="54"/>
      <c r="F166" s="54"/>
      <c r="G166" s="54"/>
      <c r="H166" s="54" t="e">
        <f>H165/H164*10</f>
        <v>#DIV/0!</v>
      </c>
      <c r="I166" s="54" t="e">
        <f>I165/I164*10</f>
        <v>#DIV/0!</v>
      </c>
      <c r="J166" s="54" t="e">
        <f>J165/J164*10</f>
        <v>#DIV/0!</v>
      </c>
      <c r="K166" s="54" t="e">
        <f>K165/K164*10</f>
        <v>#DIV/0!</v>
      </c>
      <c r="L166" s="54"/>
      <c r="M166" s="54" t="e">
        <f>M165/M164*10</f>
        <v>#DIV/0!</v>
      </c>
      <c r="N166" s="54"/>
      <c r="O166" s="26"/>
      <c r="P166" s="115"/>
      <c r="Q166" s="54" t="e">
        <f>Q165/Q164*10</f>
        <v>#DIV/0!</v>
      </c>
      <c r="R166" s="54" t="e">
        <f>R165/R164*10</f>
        <v>#DIV/0!</v>
      </c>
      <c r="S166" s="54"/>
      <c r="T166" s="26"/>
      <c r="U166" s="26"/>
      <c r="V166" s="54" t="e">
        <f>V165/V164*10</f>
        <v>#DIV/0!</v>
      </c>
      <c r="W166" s="54"/>
      <c r="X166" s="54" t="e">
        <f>X165/X164*10</f>
        <v>#DIV/0!</v>
      </c>
      <c r="Y166" s="26"/>
    </row>
    <row r="167" spans="1:25" s="12" customFormat="1" ht="30" hidden="1" customHeight="1" x14ac:dyDescent="0.2">
      <c r="A167" s="55" t="s">
        <v>182</v>
      </c>
      <c r="B167" s="27">
        <v>75</v>
      </c>
      <c r="C167" s="27">
        <f>SUM(E167:Y167)</f>
        <v>165</v>
      </c>
      <c r="D167" s="15">
        <f>C167/B167</f>
        <v>2.2000000000000002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118"/>
      <c r="Q167" s="37">
        <v>50</v>
      </c>
      <c r="R167" s="37"/>
      <c r="S167" s="37"/>
      <c r="T167" s="37">
        <v>115</v>
      </c>
      <c r="U167" s="37"/>
      <c r="V167" s="37"/>
      <c r="W167" s="37"/>
      <c r="X167" s="37"/>
      <c r="Y167" s="37"/>
    </row>
    <row r="168" spans="1:25" s="12" customFormat="1" ht="30" hidden="1" customHeight="1" x14ac:dyDescent="0.2">
      <c r="A168" s="32" t="s">
        <v>183</v>
      </c>
      <c r="B168" s="27">
        <v>83</v>
      </c>
      <c r="C168" s="27">
        <f>SUM(E168:Y168)</f>
        <v>104</v>
      </c>
      <c r="D168" s="15">
        <f t="shared" si="72"/>
        <v>1.2530120481927711</v>
      </c>
      <c r="E168" s="37"/>
      <c r="F168" s="35"/>
      <c r="G168" s="58"/>
      <c r="H168" s="35"/>
      <c r="I168" s="35"/>
      <c r="J168" s="35"/>
      <c r="K168" s="38"/>
      <c r="L168" s="38"/>
      <c r="M168" s="38"/>
      <c r="N168" s="35"/>
      <c r="O168" s="35"/>
      <c r="P168" s="121"/>
      <c r="Q168" s="38">
        <v>20</v>
      </c>
      <c r="R168" s="38"/>
      <c r="S168" s="38"/>
      <c r="T168" s="38">
        <v>84</v>
      </c>
      <c r="U168" s="35"/>
      <c r="V168" s="38"/>
      <c r="W168" s="35"/>
      <c r="X168" s="38"/>
      <c r="Y168" s="35"/>
    </row>
    <row r="169" spans="1:25" s="12" customFormat="1" ht="30" hidden="1" customHeight="1" x14ac:dyDescent="0.2">
      <c r="A169" s="32" t="s">
        <v>98</v>
      </c>
      <c r="B169" s="53">
        <f>B168/B167*10</f>
        <v>11.066666666666666</v>
      </c>
      <c r="C169" s="53">
        <f>C168/C167*10</f>
        <v>6.3030303030303028</v>
      </c>
      <c r="D169" s="15">
        <f t="shared" si="72"/>
        <v>0.56955093099671417</v>
      </c>
      <c r="E169" s="54"/>
      <c r="F169" s="54"/>
      <c r="G169" s="54"/>
      <c r="H169" s="26"/>
      <c r="I169" s="26"/>
      <c r="J169" s="26"/>
      <c r="K169" s="54"/>
      <c r="L169" s="54"/>
      <c r="M169" s="54"/>
      <c r="N169" s="26"/>
      <c r="O169" s="26"/>
      <c r="P169" s="115"/>
      <c r="Q169" s="54">
        <f>Q168/Q167*10</f>
        <v>4</v>
      </c>
      <c r="R169" s="54"/>
      <c r="S169" s="54"/>
      <c r="T169" s="54">
        <f>T168/T167*10</f>
        <v>7.304347826086957</v>
      </c>
      <c r="U169" s="26"/>
      <c r="V169" s="54"/>
      <c r="W169" s="54"/>
      <c r="X169" s="54"/>
      <c r="Y169" s="26"/>
    </row>
    <row r="170" spans="1:25" s="12" customFormat="1" ht="30" hidden="1" customHeight="1" outlineLevel="1" x14ac:dyDescent="0.2">
      <c r="A170" s="55" t="s">
        <v>115</v>
      </c>
      <c r="B170" s="27"/>
      <c r="C170" s="27">
        <f>SUM(E170:Y170)</f>
        <v>0</v>
      </c>
      <c r="D170" s="15" t="e">
        <f t="shared" si="72"/>
        <v>#DIV/0!</v>
      </c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118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">
      <c r="A171" s="32" t="s">
        <v>116</v>
      </c>
      <c r="B171" s="27"/>
      <c r="C171" s="27">
        <f>SUM(E171:Y171)</f>
        <v>0</v>
      </c>
      <c r="D171" s="15" t="e">
        <f t="shared" si="72"/>
        <v>#DIV/0!</v>
      </c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118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72"/>
        <v>#DIV/0!</v>
      </c>
      <c r="E172" s="58"/>
      <c r="F172" s="58"/>
      <c r="G172" s="58" t="e">
        <f>G171/G170*10</f>
        <v>#DIV/0!</v>
      </c>
      <c r="H172" s="58"/>
      <c r="I172" s="58"/>
      <c r="J172" s="58"/>
      <c r="K172" s="58"/>
      <c r="L172" s="58" t="e">
        <f>L171/L170*10</f>
        <v>#DIV/0!</v>
      </c>
      <c r="M172" s="58"/>
      <c r="N172" s="58"/>
      <c r="O172" s="58"/>
      <c r="P172" s="130"/>
      <c r="Q172" s="58"/>
      <c r="R172" s="58"/>
      <c r="S172" s="58"/>
      <c r="T172" s="58"/>
      <c r="U172" s="58" t="e">
        <f>U171/U170*10</f>
        <v>#DIV/0!</v>
      </c>
      <c r="V172" s="58"/>
      <c r="W172" s="58"/>
      <c r="X172" s="58"/>
      <c r="Y172" s="58"/>
    </row>
    <row r="173" spans="1:25" s="12" customFormat="1" ht="30" hidden="1" customHeight="1" outlineLevel="1" x14ac:dyDescent="0.2">
      <c r="A173" s="55" t="s">
        <v>117</v>
      </c>
      <c r="B173" s="27"/>
      <c r="C173" s="27">
        <f>SUM(E173:Y173)</f>
        <v>0</v>
      </c>
      <c r="D173" s="15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118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outlineLevel="1" x14ac:dyDescent="0.2">
      <c r="A174" s="32" t="s">
        <v>118</v>
      </c>
      <c r="B174" s="27"/>
      <c r="C174" s="27">
        <f>SUM(E174:Y174)</f>
        <v>0</v>
      </c>
      <c r="D174" s="15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118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">
      <c r="A175" s="32" t="s">
        <v>98</v>
      </c>
      <c r="B175" s="60" t="e">
        <f>B174/B173*10</f>
        <v>#DIV/0!</v>
      </c>
      <c r="C175" s="60" t="e">
        <f>C174/C173*10</f>
        <v>#DIV/0!</v>
      </c>
      <c r="D175" s="15" t="e">
        <f t="shared" si="72"/>
        <v>#DIV/0!</v>
      </c>
      <c r="E175" s="60"/>
      <c r="F175" s="60"/>
      <c r="G175" s="58" t="e">
        <f>G174/G173*10</f>
        <v>#DIV/0!</v>
      </c>
      <c r="H175" s="60"/>
      <c r="I175" s="60"/>
      <c r="J175" s="58" t="e">
        <f>J174/J173*10</f>
        <v>#DIV/0!</v>
      </c>
      <c r="K175" s="58" t="e">
        <f>K174/K173*10</f>
        <v>#DIV/0!</v>
      </c>
      <c r="L175" s="58" t="e">
        <f>L174/L173*10</f>
        <v>#DIV/0!</v>
      </c>
      <c r="M175" s="58"/>
      <c r="N175" s="58"/>
      <c r="O175" s="58"/>
      <c r="P175" s="130"/>
      <c r="Q175" s="58"/>
      <c r="R175" s="58" t="e">
        <f>R174/R173*10</f>
        <v>#DIV/0!</v>
      </c>
      <c r="S175" s="58"/>
      <c r="T175" s="58"/>
      <c r="U175" s="58" t="e">
        <f>U174/U173*10</f>
        <v>#DIV/0!</v>
      </c>
      <c r="V175" s="58"/>
      <c r="W175" s="58"/>
      <c r="X175" s="58" t="e">
        <f>X174/X173*10</f>
        <v>#DIV/0!</v>
      </c>
      <c r="Y175" s="58"/>
    </row>
    <row r="176" spans="1:25" s="12" customFormat="1" ht="30" hidden="1" customHeight="1" x14ac:dyDescent="0.2">
      <c r="A176" s="55" t="s">
        <v>119</v>
      </c>
      <c r="B176" s="23"/>
      <c r="C176" s="27">
        <f>SUM(E176:Y176)</f>
        <v>0</v>
      </c>
      <c r="D176" s="15" t="e">
        <f t="shared" si="72"/>
        <v>#DIV/0!</v>
      </c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134"/>
      <c r="Q176" s="37"/>
      <c r="R176" s="37"/>
      <c r="S176" s="37"/>
      <c r="T176" s="37"/>
      <c r="U176" s="37"/>
      <c r="V176" s="37"/>
      <c r="W176" s="37"/>
      <c r="X176" s="37"/>
      <c r="Y176" s="37"/>
    </row>
    <row r="177" spans="1:25" s="12" customFormat="1" ht="30" hidden="1" customHeight="1" x14ac:dyDescent="0.2">
      <c r="A177" s="55" t="s">
        <v>120</v>
      </c>
      <c r="B177" s="23"/>
      <c r="C177" s="27"/>
      <c r="D177" s="15" t="e">
        <f>C177/B177</f>
        <v>#DIV/0!</v>
      </c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118"/>
      <c r="Q177" s="37"/>
      <c r="R177" s="37"/>
      <c r="S177" s="37"/>
      <c r="T177" s="37"/>
      <c r="U177" s="37"/>
      <c r="V177" s="37"/>
      <c r="W177" s="37"/>
      <c r="X177" s="37"/>
      <c r="Y177" s="37"/>
    </row>
    <row r="178" spans="1:25" s="12" customFormat="1" ht="30" hidden="1" customHeight="1" x14ac:dyDescent="0.2">
      <c r="A178" s="55" t="s">
        <v>121</v>
      </c>
      <c r="B178" s="23"/>
      <c r="C178" s="27"/>
      <c r="D178" s="15" t="e">
        <f>C178/B178</f>
        <v>#DIV/0!</v>
      </c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118"/>
      <c r="Q178" s="37"/>
      <c r="R178" s="37"/>
      <c r="S178" s="37"/>
      <c r="T178" s="37"/>
      <c r="U178" s="37"/>
      <c r="V178" s="37"/>
      <c r="W178" s="37"/>
      <c r="X178" s="37"/>
      <c r="Y178" s="37"/>
    </row>
    <row r="179" spans="1:25" s="50" customFormat="1" ht="30" hidden="1" customHeight="1" x14ac:dyDescent="0.2">
      <c r="A179" s="32" t="s">
        <v>122</v>
      </c>
      <c r="B179" s="23"/>
      <c r="C179" s="27">
        <f>SUM(E179:Y179)</f>
        <v>0</v>
      </c>
      <c r="D179" s="15" t="e">
        <f>C179/B179</f>
        <v>#DIV/0!</v>
      </c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114"/>
      <c r="Q179" s="39"/>
      <c r="R179" s="39"/>
      <c r="S179" s="39"/>
      <c r="T179" s="39"/>
      <c r="U179" s="39"/>
      <c r="V179" s="39"/>
      <c r="W179" s="39"/>
      <c r="X179" s="39"/>
      <c r="Y179" s="39"/>
    </row>
    <row r="180" spans="1:25" s="50" customFormat="1" ht="30" hidden="1" customHeight="1" x14ac:dyDescent="0.2">
      <c r="A180" s="13" t="s">
        <v>123</v>
      </c>
      <c r="B180" s="91"/>
      <c r="C180" s="91" t="e">
        <f>C179/C182</f>
        <v>#DIV/0!</v>
      </c>
      <c r="D180" s="9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116"/>
      <c r="Q180" s="30"/>
      <c r="R180" s="30"/>
      <c r="S180" s="30"/>
      <c r="T180" s="30"/>
      <c r="U180" s="30"/>
      <c r="V180" s="30"/>
      <c r="W180" s="30"/>
      <c r="X180" s="30"/>
      <c r="Y180" s="30"/>
    </row>
    <row r="181" spans="1:25" s="12" customFormat="1" ht="30" hidden="1" customHeight="1" x14ac:dyDescent="0.2">
      <c r="A181" s="32" t="s">
        <v>124</v>
      </c>
      <c r="B181" s="23"/>
      <c r="C181" s="27">
        <f>SUM(E181:Y181)</f>
        <v>0</v>
      </c>
      <c r="D181" s="15" t="e">
        <f t="shared" ref="D181:D193" si="84">C181/B181</f>
        <v>#DIV/0!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12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25" s="12" customFormat="1" ht="30" hidden="1" customHeight="1" outlineLevel="1" x14ac:dyDescent="0.2">
      <c r="A182" s="32" t="s">
        <v>125</v>
      </c>
      <c r="B182" s="23"/>
      <c r="C182" s="23"/>
      <c r="D182" s="15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12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 outlineLevel="1" x14ac:dyDescent="0.2">
      <c r="A183" s="32" t="s">
        <v>126</v>
      </c>
      <c r="B183" s="23"/>
      <c r="C183" s="27">
        <f>SUM(E183:Y183)</f>
        <v>0</v>
      </c>
      <c r="D183" s="15" t="e">
        <f t="shared" si="84"/>
        <v>#DIV/0!</v>
      </c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114"/>
      <c r="Q183" s="39"/>
      <c r="R183" s="39"/>
      <c r="S183" s="39"/>
      <c r="T183" s="39"/>
      <c r="U183" s="39"/>
      <c r="V183" s="39"/>
      <c r="W183" s="39"/>
      <c r="X183" s="39"/>
      <c r="Y183" s="39"/>
    </row>
    <row r="184" spans="1:25" s="12" customFormat="1" ht="30" hidden="1" customHeight="1" x14ac:dyDescent="0.2">
      <c r="A184" s="13" t="s">
        <v>52</v>
      </c>
      <c r="B184" s="92" t="e">
        <f>B183/B182</f>
        <v>#DIV/0!</v>
      </c>
      <c r="C184" s="92" t="e">
        <f>C183/C182</f>
        <v>#DIV/0!</v>
      </c>
      <c r="D184" s="15"/>
      <c r="E184" s="16" t="e">
        <f>E183/E182</f>
        <v>#DIV/0!</v>
      </c>
      <c r="F184" s="16" t="e">
        <f t="shared" ref="F184:Y184" si="85">F183/F182</f>
        <v>#DIV/0!</v>
      </c>
      <c r="G184" s="16" t="e">
        <f t="shared" si="85"/>
        <v>#DIV/0!</v>
      </c>
      <c r="H184" s="16" t="e">
        <f t="shared" si="85"/>
        <v>#DIV/0!</v>
      </c>
      <c r="I184" s="16" t="e">
        <f t="shared" si="85"/>
        <v>#DIV/0!</v>
      </c>
      <c r="J184" s="16" t="e">
        <f t="shared" si="85"/>
        <v>#DIV/0!</v>
      </c>
      <c r="K184" s="16" t="e">
        <f t="shared" si="85"/>
        <v>#DIV/0!</v>
      </c>
      <c r="L184" s="16" t="e">
        <f t="shared" si="85"/>
        <v>#DIV/0!</v>
      </c>
      <c r="M184" s="16" t="e">
        <f t="shared" si="85"/>
        <v>#DIV/0!</v>
      </c>
      <c r="N184" s="16" t="e">
        <f t="shared" si="85"/>
        <v>#DIV/0!</v>
      </c>
      <c r="O184" s="16" t="e">
        <f t="shared" si="85"/>
        <v>#DIV/0!</v>
      </c>
      <c r="P184" s="113" t="e">
        <f t="shared" si="85"/>
        <v>#DIV/0!</v>
      </c>
      <c r="Q184" s="16" t="e">
        <f t="shared" si="85"/>
        <v>#DIV/0!</v>
      </c>
      <c r="R184" s="16" t="e">
        <f t="shared" si="85"/>
        <v>#DIV/0!</v>
      </c>
      <c r="S184" s="16" t="e">
        <f t="shared" si="85"/>
        <v>#DIV/0!</v>
      </c>
      <c r="T184" s="16" t="e">
        <f t="shared" si="85"/>
        <v>#DIV/0!</v>
      </c>
      <c r="U184" s="16" t="e">
        <f t="shared" si="85"/>
        <v>#DIV/0!</v>
      </c>
      <c r="V184" s="16" t="e">
        <f t="shared" si="85"/>
        <v>#DIV/0!</v>
      </c>
      <c r="W184" s="16" t="e">
        <f t="shared" si="85"/>
        <v>#DIV/0!</v>
      </c>
      <c r="X184" s="16" t="e">
        <f t="shared" si="85"/>
        <v>#DIV/0!</v>
      </c>
      <c r="Y184" s="16" t="e">
        <f t="shared" si="85"/>
        <v>#DIV/0!</v>
      </c>
    </row>
    <row r="185" spans="1:25" s="12" customFormat="1" ht="30" hidden="1" customHeight="1" x14ac:dyDescent="0.2">
      <c r="A185" s="11" t="s">
        <v>127</v>
      </c>
      <c r="B185" s="26"/>
      <c r="C185" s="26">
        <f>SUM(E185:Y185)</f>
        <v>0</v>
      </c>
      <c r="D185" s="15" t="e">
        <f t="shared" si="84"/>
        <v>#DIV/0!</v>
      </c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12"/>
      <c r="Q185" s="10"/>
      <c r="R185" s="10"/>
      <c r="S185" s="10"/>
      <c r="T185" s="10"/>
      <c r="U185" s="10"/>
      <c r="V185" s="10"/>
      <c r="W185" s="10"/>
      <c r="X185" s="10"/>
      <c r="Y185" s="10"/>
    </row>
    <row r="186" spans="1:25" s="12" customFormat="1" ht="30" hidden="1" customHeight="1" x14ac:dyDescent="0.2">
      <c r="A186" s="11" t="s">
        <v>128</v>
      </c>
      <c r="B186" s="26"/>
      <c r="C186" s="26">
        <f>SUM(E186:Y186)</f>
        <v>0</v>
      </c>
      <c r="D186" s="15" t="e">
        <f t="shared" si="84"/>
        <v>#DIV/0!</v>
      </c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12"/>
      <c r="Q186" s="10"/>
      <c r="R186" s="10"/>
      <c r="S186" s="10"/>
      <c r="T186" s="10"/>
      <c r="U186" s="10"/>
      <c r="V186" s="10"/>
      <c r="W186" s="10"/>
      <c r="X186" s="10"/>
      <c r="Y186" s="10"/>
    </row>
    <row r="187" spans="1:25" s="12" customFormat="1" ht="30" hidden="1" customHeight="1" x14ac:dyDescent="0.2">
      <c r="A187" s="32" t="s">
        <v>151</v>
      </c>
      <c r="B187" s="23"/>
      <c r="C187" s="27">
        <f>SUM(E187:Y187)</f>
        <v>0</v>
      </c>
      <c r="D187" s="15" t="e">
        <f t="shared" si="84"/>
        <v>#DIV/0!</v>
      </c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135"/>
      <c r="Q187" s="62"/>
      <c r="R187" s="62"/>
      <c r="S187" s="62"/>
      <c r="T187" s="62"/>
      <c r="U187" s="62"/>
      <c r="V187" s="62"/>
      <c r="W187" s="62"/>
      <c r="X187" s="62"/>
      <c r="Y187" s="62"/>
    </row>
    <row r="188" spans="1:25" s="50" customFormat="1" ht="30" hidden="1" customHeight="1" outlineLevel="1" x14ac:dyDescent="0.2">
      <c r="A188" s="11" t="s">
        <v>172</v>
      </c>
      <c r="B188" s="27"/>
      <c r="C188" s="27">
        <f>SUM(E188:Y188)</f>
        <v>101088</v>
      </c>
      <c r="D188" s="15" t="e">
        <f t="shared" si="84"/>
        <v>#DIV/0!</v>
      </c>
      <c r="E188" s="31">
        <v>1366</v>
      </c>
      <c r="F188" s="31">
        <v>2847</v>
      </c>
      <c r="G188" s="31">
        <v>5196</v>
      </c>
      <c r="H188" s="31">
        <v>6543</v>
      </c>
      <c r="I188" s="31">
        <v>7357</v>
      </c>
      <c r="J188" s="31">
        <v>5788</v>
      </c>
      <c r="K188" s="31">
        <v>3545</v>
      </c>
      <c r="L188" s="31">
        <v>5170</v>
      </c>
      <c r="M188" s="31">
        <v>3029</v>
      </c>
      <c r="N188" s="31">
        <v>3517</v>
      </c>
      <c r="O188" s="31">
        <v>3888</v>
      </c>
      <c r="P188" s="119">
        <v>6744</v>
      </c>
      <c r="Q188" s="31">
        <v>6037</v>
      </c>
      <c r="R188" s="31">
        <v>3845</v>
      </c>
      <c r="S188" s="31">
        <v>3946</v>
      </c>
      <c r="T188" s="31">
        <v>5043</v>
      </c>
      <c r="U188" s="31">
        <v>2005</v>
      </c>
      <c r="V188" s="31">
        <v>1351</v>
      </c>
      <c r="W188" s="31">
        <v>8708</v>
      </c>
      <c r="X188" s="31">
        <v>9901</v>
      </c>
      <c r="Y188" s="31">
        <v>5262</v>
      </c>
    </row>
    <row r="189" spans="1:25" s="63" customFormat="1" ht="30" hidden="1" customHeight="1" outlineLevel="1" x14ac:dyDescent="0.2">
      <c r="A189" s="32" t="s">
        <v>129</v>
      </c>
      <c r="B189" s="27"/>
      <c r="C189" s="27">
        <f>SUM(E189:Y189)</f>
        <v>99561</v>
      </c>
      <c r="D189" s="15" t="e">
        <f t="shared" si="84"/>
        <v>#DIV/0!</v>
      </c>
      <c r="E189" s="37">
        <v>1366</v>
      </c>
      <c r="F189" s="37">
        <v>2847</v>
      </c>
      <c r="G189" s="37">
        <v>5196</v>
      </c>
      <c r="H189" s="37">
        <v>6543</v>
      </c>
      <c r="I189" s="37">
        <v>7250</v>
      </c>
      <c r="J189" s="37">
        <v>5539</v>
      </c>
      <c r="K189" s="37">
        <v>3467</v>
      </c>
      <c r="L189" s="37">
        <v>5170</v>
      </c>
      <c r="M189" s="37">
        <v>3029</v>
      </c>
      <c r="N189" s="37">
        <v>3517</v>
      </c>
      <c r="O189" s="37">
        <v>3752</v>
      </c>
      <c r="P189" s="118">
        <v>6565</v>
      </c>
      <c r="Q189" s="37">
        <v>6037</v>
      </c>
      <c r="R189" s="37">
        <v>3845</v>
      </c>
      <c r="S189" s="37">
        <v>3946</v>
      </c>
      <c r="T189" s="37">
        <v>5043</v>
      </c>
      <c r="U189" s="37">
        <v>1980</v>
      </c>
      <c r="V189" s="37">
        <v>1351</v>
      </c>
      <c r="W189" s="37">
        <v>8708</v>
      </c>
      <c r="X189" s="37">
        <v>9350</v>
      </c>
      <c r="Y189" s="37">
        <v>5060</v>
      </c>
    </row>
    <row r="190" spans="1:25" s="50" customFormat="1" ht="30" hidden="1" customHeight="1" x14ac:dyDescent="0.2">
      <c r="A190" s="11" t="s">
        <v>130</v>
      </c>
      <c r="B190" s="52"/>
      <c r="C190" s="52">
        <f>C189/C188</f>
        <v>0.98489434947768284</v>
      </c>
      <c r="D190" s="15" t="e">
        <f t="shared" si="84"/>
        <v>#DIV/0!</v>
      </c>
      <c r="E190" s="73">
        <f t="shared" ref="E190:Y190" si="86">E189/E188</f>
        <v>1</v>
      </c>
      <c r="F190" s="73">
        <f t="shared" si="86"/>
        <v>1</v>
      </c>
      <c r="G190" s="73">
        <f t="shared" si="86"/>
        <v>1</v>
      </c>
      <c r="H190" s="73">
        <f t="shared" si="86"/>
        <v>1</v>
      </c>
      <c r="I190" s="73">
        <f t="shared" si="86"/>
        <v>0.98545602827239365</v>
      </c>
      <c r="J190" s="73">
        <f t="shared" si="86"/>
        <v>0.95697995853489981</v>
      </c>
      <c r="K190" s="73">
        <f t="shared" si="86"/>
        <v>0.97799717912552886</v>
      </c>
      <c r="L190" s="73">
        <f t="shared" si="86"/>
        <v>1</v>
      </c>
      <c r="M190" s="73">
        <f t="shared" si="86"/>
        <v>1</v>
      </c>
      <c r="N190" s="73">
        <f t="shared" si="86"/>
        <v>1</v>
      </c>
      <c r="O190" s="73">
        <f t="shared" si="86"/>
        <v>0.96502057613168724</v>
      </c>
      <c r="P190" s="136">
        <f t="shared" si="86"/>
        <v>0.9734578884934757</v>
      </c>
      <c r="Q190" s="73">
        <f t="shared" si="86"/>
        <v>1</v>
      </c>
      <c r="R190" s="73">
        <f t="shared" si="86"/>
        <v>1</v>
      </c>
      <c r="S190" s="73">
        <f t="shared" si="86"/>
        <v>1</v>
      </c>
      <c r="T190" s="73">
        <f t="shared" si="86"/>
        <v>1</v>
      </c>
      <c r="U190" s="73">
        <f t="shared" si="86"/>
        <v>0.98753117206982544</v>
      </c>
      <c r="V190" s="73">
        <f t="shared" si="86"/>
        <v>1</v>
      </c>
      <c r="W190" s="73">
        <f t="shared" si="86"/>
        <v>1</v>
      </c>
      <c r="X190" s="73">
        <f t="shared" si="86"/>
        <v>0.9443490556509444</v>
      </c>
      <c r="Y190" s="73">
        <f t="shared" si="86"/>
        <v>0.9616115545419992</v>
      </c>
    </row>
    <row r="191" spans="1:25" s="50" customFormat="1" ht="30" hidden="1" customHeight="1" outlineLevel="1" x14ac:dyDescent="0.2">
      <c r="A191" s="11" t="s">
        <v>131</v>
      </c>
      <c r="B191" s="27"/>
      <c r="C191" s="27">
        <f>SUM(E191:Y191)</f>
        <v>0</v>
      </c>
      <c r="D191" s="15" t="e">
        <f t="shared" si="84"/>
        <v>#DIV/0!</v>
      </c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137"/>
      <c r="Q191" s="49"/>
      <c r="R191" s="49"/>
      <c r="S191" s="49"/>
      <c r="T191" s="49"/>
      <c r="U191" s="49"/>
      <c r="V191" s="49"/>
      <c r="W191" s="49"/>
      <c r="X191" s="49"/>
      <c r="Y191" s="49"/>
    </row>
    <row r="192" spans="1:25" s="63" customFormat="1" ht="30" hidden="1" customHeight="1" outlineLevel="1" x14ac:dyDescent="0.2">
      <c r="A192" s="32" t="s">
        <v>132</v>
      </c>
      <c r="B192" s="23"/>
      <c r="C192" s="27">
        <f>SUM(E192:Y192)</f>
        <v>15599</v>
      </c>
      <c r="D192" s="15" t="e">
        <f t="shared" si="84"/>
        <v>#DIV/0!</v>
      </c>
      <c r="E192" s="49">
        <v>17</v>
      </c>
      <c r="F192" s="37">
        <v>360</v>
      </c>
      <c r="G192" s="37">
        <v>2381</v>
      </c>
      <c r="H192" s="37">
        <v>435</v>
      </c>
      <c r="I192" s="37">
        <v>387</v>
      </c>
      <c r="J192" s="37">
        <v>1130</v>
      </c>
      <c r="K192" s="37"/>
      <c r="L192" s="37">
        <v>1360</v>
      </c>
      <c r="M192" s="37">
        <v>202</v>
      </c>
      <c r="N192" s="37">
        <v>581</v>
      </c>
      <c r="O192" s="49">
        <v>217</v>
      </c>
      <c r="P192" s="118">
        <v>663</v>
      </c>
      <c r="Q192" s="37">
        <v>1813</v>
      </c>
      <c r="R192" s="37">
        <v>170</v>
      </c>
      <c r="S192" s="37">
        <v>630</v>
      </c>
      <c r="T192" s="37"/>
      <c r="U192" s="37">
        <v>110</v>
      </c>
      <c r="V192" s="37"/>
      <c r="W192" s="37">
        <v>1225</v>
      </c>
      <c r="X192" s="37">
        <v>3778</v>
      </c>
      <c r="Y192" s="37">
        <v>140</v>
      </c>
    </row>
    <row r="193" spans="1:35" s="50" customFormat="1" ht="30" hidden="1" customHeight="1" x14ac:dyDescent="0.2">
      <c r="A193" s="11" t="s">
        <v>133</v>
      </c>
      <c r="B193" s="15"/>
      <c r="C193" s="15" t="e">
        <f>C192/C191</f>
        <v>#DIV/0!</v>
      </c>
      <c r="D193" s="15" t="e">
        <f t="shared" si="84"/>
        <v>#DIV/0!</v>
      </c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13"/>
      <c r="Q193" s="16"/>
      <c r="R193" s="16"/>
      <c r="S193" s="16"/>
      <c r="T193" s="16"/>
      <c r="U193" s="16"/>
      <c r="V193" s="16"/>
      <c r="W193" s="16"/>
      <c r="X193" s="16"/>
      <c r="Y193" s="16"/>
    </row>
    <row r="194" spans="1:35" s="50" customFormat="1" ht="30" hidden="1" customHeight="1" x14ac:dyDescent="0.2">
      <c r="A194" s="13" t="s">
        <v>134</v>
      </c>
      <c r="B194" s="23"/>
      <c r="C194" s="27"/>
      <c r="D194" s="2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118"/>
      <c r="Q194" s="37"/>
      <c r="R194" s="37"/>
      <c r="S194" s="37"/>
      <c r="T194" s="37"/>
      <c r="U194" s="37"/>
      <c r="V194" s="37"/>
      <c r="W194" s="37"/>
      <c r="X194" s="37"/>
      <c r="Y194" s="37"/>
    </row>
    <row r="195" spans="1:35" s="63" customFormat="1" ht="30" hidden="1" customHeight="1" outlineLevel="1" x14ac:dyDescent="0.2">
      <c r="A195" s="55" t="s">
        <v>135</v>
      </c>
      <c r="B195" s="23"/>
      <c r="C195" s="27">
        <f>SUM(E195:Y195)</f>
        <v>0</v>
      </c>
      <c r="D195" s="9" t="e">
        <f t="shared" ref="D195:D214" si="87">C195/B195</f>
        <v>#DIV/0!</v>
      </c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115"/>
      <c r="Q195" s="26"/>
      <c r="R195" s="26"/>
      <c r="S195" s="26"/>
      <c r="T195" s="26"/>
      <c r="U195" s="26"/>
      <c r="V195" s="26"/>
      <c r="W195" s="26"/>
      <c r="X195" s="26"/>
      <c r="Y195" s="26"/>
    </row>
    <row r="196" spans="1:35" s="50" customFormat="1" ht="30" hidden="1" customHeight="1" outlineLevel="1" x14ac:dyDescent="0.2">
      <c r="A196" s="13" t="s">
        <v>136</v>
      </c>
      <c r="B196" s="23"/>
      <c r="C196" s="27">
        <f>SUM(E196:Y196)</f>
        <v>0</v>
      </c>
      <c r="D196" s="9" t="e">
        <f t="shared" si="87"/>
        <v>#DIV/0!</v>
      </c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137"/>
      <c r="Q196" s="49"/>
      <c r="R196" s="49"/>
      <c r="S196" s="49"/>
      <c r="T196" s="49"/>
      <c r="U196" s="49"/>
      <c r="V196" s="49"/>
      <c r="W196" s="49"/>
      <c r="X196" s="49"/>
      <c r="Y196" s="49"/>
      <c r="AI196" s="50" t="s">
        <v>0</v>
      </c>
    </row>
    <row r="197" spans="1:35" s="50" customFormat="1" ht="30" hidden="1" customHeight="1" outlineLevel="1" x14ac:dyDescent="0.2">
      <c r="A197" s="13" t="s">
        <v>137</v>
      </c>
      <c r="B197" s="27">
        <f>B195*0.45</f>
        <v>0</v>
      </c>
      <c r="C197" s="27">
        <f>C195*0.45</f>
        <v>0</v>
      </c>
      <c r="D197" s="9" t="e">
        <f t="shared" si="87"/>
        <v>#DIV/0!</v>
      </c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115"/>
      <c r="Q197" s="26"/>
      <c r="R197" s="26"/>
      <c r="S197" s="26"/>
      <c r="T197" s="26"/>
      <c r="U197" s="26"/>
      <c r="V197" s="26"/>
      <c r="W197" s="26"/>
      <c r="X197" s="26"/>
      <c r="Y197" s="26"/>
      <c r="Z197" s="64"/>
    </row>
    <row r="198" spans="1:35" s="50" customFormat="1" ht="30" hidden="1" customHeight="1" x14ac:dyDescent="0.2">
      <c r="A198" s="13" t="s">
        <v>138</v>
      </c>
      <c r="B198" s="52" t="e">
        <f>B195/B196</f>
        <v>#DIV/0!</v>
      </c>
      <c r="C198" s="52" t="e">
        <f>C195/C196</f>
        <v>#DIV/0!</v>
      </c>
      <c r="D198" s="9"/>
      <c r="E198" s="73" t="e">
        <f t="shared" ref="E198:Y198" si="88">E195/E196</f>
        <v>#DIV/0!</v>
      </c>
      <c r="F198" s="73" t="e">
        <f t="shared" si="88"/>
        <v>#DIV/0!</v>
      </c>
      <c r="G198" s="73" t="e">
        <f t="shared" si="88"/>
        <v>#DIV/0!</v>
      </c>
      <c r="H198" s="73" t="e">
        <f t="shared" si="88"/>
        <v>#DIV/0!</v>
      </c>
      <c r="I198" s="73" t="e">
        <f t="shared" si="88"/>
        <v>#DIV/0!</v>
      </c>
      <c r="J198" s="73" t="e">
        <f t="shared" si="88"/>
        <v>#DIV/0!</v>
      </c>
      <c r="K198" s="73" t="e">
        <f t="shared" si="88"/>
        <v>#DIV/0!</v>
      </c>
      <c r="L198" s="73" t="e">
        <f t="shared" si="88"/>
        <v>#DIV/0!</v>
      </c>
      <c r="M198" s="73" t="e">
        <f t="shared" si="88"/>
        <v>#DIV/0!</v>
      </c>
      <c r="N198" s="73" t="e">
        <f t="shared" si="88"/>
        <v>#DIV/0!</v>
      </c>
      <c r="O198" s="73" t="e">
        <f t="shared" si="88"/>
        <v>#DIV/0!</v>
      </c>
      <c r="P198" s="136" t="e">
        <f t="shared" si="88"/>
        <v>#DIV/0!</v>
      </c>
      <c r="Q198" s="73" t="e">
        <f t="shared" si="88"/>
        <v>#DIV/0!</v>
      </c>
      <c r="R198" s="73" t="e">
        <f t="shared" si="88"/>
        <v>#DIV/0!</v>
      </c>
      <c r="S198" s="73" t="e">
        <f t="shared" si="88"/>
        <v>#DIV/0!</v>
      </c>
      <c r="T198" s="73" t="e">
        <f t="shared" si="88"/>
        <v>#DIV/0!</v>
      </c>
      <c r="U198" s="73" t="e">
        <f t="shared" si="88"/>
        <v>#DIV/0!</v>
      </c>
      <c r="V198" s="73" t="e">
        <f t="shared" si="88"/>
        <v>#DIV/0!</v>
      </c>
      <c r="W198" s="73" t="e">
        <f t="shared" si="88"/>
        <v>#DIV/0!</v>
      </c>
      <c r="X198" s="73" t="e">
        <f t="shared" si="88"/>
        <v>#DIV/0!</v>
      </c>
      <c r="Y198" s="73" t="e">
        <f t="shared" si="88"/>
        <v>#DIV/0!</v>
      </c>
    </row>
    <row r="199" spans="1:35" s="63" customFormat="1" ht="30" hidden="1" customHeight="1" outlineLevel="1" x14ac:dyDescent="0.2">
      <c r="A199" s="55" t="s">
        <v>139</v>
      </c>
      <c r="B199" s="23"/>
      <c r="C199" s="27">
        <f>SUM(E199:Y199)</f>
        <v>0</v>
      </c>
      <c r="D199" s="9" t="e">
        <f t="shared" si="87"/>
        <v>#DIV/0!</v>
      </c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115"/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35" s="50" customFormat="1" ht="28.15" hidden="1" customHeight="1" outlineLevel="1" x14ac:dyDescent="0.2">
      <c r="A200" s="13" t="s">
        <v>136</v>
      </c>
      <c r="B200" s="23"/>
      <c r="C200" s="27">
        <f>SUM(E200:Y200)</f>
        <v>0</v>
      </c>
      <c r="D200" s="9" t="e">
        <f t="shared" si="87"/>
        <v>#DIV/0!</v>
      </c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137"/>
      <c r="Q200" s="49"/>
      <c r="R200" s="49"/>
      <c r="S200" s="49"/>
      <c r="T200" s="49"/>
      <c r="U200" s="49"/>
      <c r="V200" s="49"/>
      <c r="W200" s="49"/>
      <c r="X200" s="49"/>
      <c r="Y200" s="49"/>
    </row>
    <row r="201" spans="1:35" s="50" customFormat="1" ht="27" hidden="1" customHeight="1" outlineLevel="1" x14ac:dyDescent="0.2">
      <c r="A201" s="13" t="s">
        <v>137</v>
      </c>
      <c r="B201" s="27">
        <f>B199*0.3</f>
        <v>0</v>
      </c>
      <c r="C201" s="27">
        <f>C199*0.3</f>
        <v>0</v>
      </c>
      <c r="D201" s="9" t="e">
        <f t="shared" si="87"/>
        <v>#DIV/0!</v>
      </c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115"/>
      <c r="Q201" s="26"/>
      <c r="R201" s="26"/>
      <c r="S201" s="26"/>
      <c r="T201" s="26"/>
      <c r="U201" s="26"/>
      <c r="V201" s="26"/>
      <c r="W201" s="26"/>
      <c r="X201" s="26"/>
      <c r="Y201" s="26"/>
    </row>
    <row r="202" spans="1:35" s="63" customFormat="1" ht="30" hidden="1" customHeight="1" x14ac:dyDescent="0.2">
      <c r="A202" s="13" t="s">
        <v>138</v>
      </c>
      <c r="B202" s="9" t="e">
        <f>B199/B200</f>
        <v>#DIV/0!</v>
      </c>
      <c r="C202" s="9" t="e">
        <f>C199/C200</f>
        <v>#DIV/0!</v>
      </c>
      <c r="D202" s="9"/>
      <c r="E202" s="30" t="e">
        <f t="shared" ref="E202:Y202" si="89">E199/E200</f>
        <v>#DIV/0!</v>
      </c>
      <c r="F202" s="30" t="e">
        <f t="shared" si="89"/>
        <v>#DIV/0!</v>
      </c>
      <c r="G202" s="30" t="e">
        <f t="shared" si="89"/>
        <v>#DIV/0!</v>
      </c>
      <c r="H202" s="30" t="e">
        <f t="shared" si="89"/>
        <v>#DIV/0!</v>
      </c>
      <c r="I202" s="30" t="e">
        <f t="shared" si="89"/>
        <v>#DIV/0!</v>
      </c>
      <c r="J202" s="30" t="e">
        <f t="shared" si="89"/>
        <v>#DIV/0!</v>
      </c>
      <c r="K202" s="30" t="e">
        <f t="shared" si="89"/>
        <v>#DIV/0!</v>
      </c>
      <c r="L202" s="30" t="e">
        <f t="shared" si="89"/>
        <v>#DIV/0!</v>
      </c>
      <c r="M202" s="30" t="e">
        <f t="shared" si="89"/>
        <v>#DIV/0!</v>
      </c>
      <c r="N202" s="30" t="e">
        <f t="shared" si="89"/>
        <v>#DIV/0!</v>
      </c>
      <c r="O202" s="30" t="e">
        <f t="shared" si="89"/>
        <v>#DIV/0!</v>
      </c>
      <c r="P202" s="116" t="e">
        <f t="shared" si="89"/>
        <v>#DIV/0!</v>
      </c>
      <c r="Q202" s="30" t="e">
        <f t="shared" si="89"/>
        <v>#DIV/0!</v>
      </c>
      <c r="R202" s="30" t="e">
        <f t="shared" si="89"/>
        <v>#DIV/0!</v>
      </c>
      <c r="S202" s="30" t="e">
        <f t="shared" si="89"/>
        <v>#DIV/0!</v>
      </c>
      <c r="T202" s="30" t="e">
        <f t="shared" si="89"/>
        <v>#DIV/0!</v>
      </c>
      <c r="U202" s="30" t="e">
        <f t="shared" si="89"/>
        <v>#DIV/0!</v>
      </c>
      <c r="V202" s="30" t="e">
        <f t="shared" si="89"/>
        <v>#DIV/0!</v>
      </c>
      <c r="W202" s="30" t="e">
        <f t="shared" si="89"/>
        <v>#DIV/0!</v>
      </c>
      <c r="X202" s="30" t="e">
        <f t="shared" si="89"/>
        <v>#DIV/0!</v>
      </c>
      <c r="Y202" s="30" t="e">
        <f t="shared" si="89"/>
        <v>#DIV/0!</v>
      </c>
    </row>
    <row r="203" spans="1:35" s="63" customFormat="1" ht="30" hidden="1" customHeight="1" outlineLevel="1" x14ac:dyDescent="0.2">
      <c r="A203" s="55" t="s">
        <v>140</v>
      </c>
      <c r="B203" s="23"/>
      <c r="C203" s="27">
        <f>SUM(E203:Y203)</f>
        <v>0</v>
      </c>
      <c r="D203" s="9" t="e">
        <f t="shared" si="87"/>
        <v>#DIV/0!</v>
      </c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115"/>
      <c r="Q203" s="26"/>
      <c r="R203" s="26"/>
      <c r="S203" s="26"/>
      <c r="T203" s="26"/>
      <c r="U203" s="26"/>
      <c r="V203" s="26"/>
      <c r="W203" s="26"/>
      <c r="X203" s="26"/>
      <c r="Y203" s="26"/>
    </row>
    <row r="204" spans="1:35" s="50" customFormat="1" ht="30" hidden="1" customHeight="1" outlineLevel="1" x14ac:dyDescent="0.2">
      <c r="A204" s="13" t="s">
        <v>136</v>
      </c>
      <c r="B204" s="23"/>
      <c r="C204" s="27">
        <f>SUM(E204:Y204)</f>
        <v>0</v>
      </c>
      <c r="D204" s="9" t="e">
        <f t="shared" si="87"/>
        <v>#DIV/0!</v>
      </c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137"/>
      <c r="Q204" s="49"/>
      <c r="R204" s="49"/>
      <c r="S204" s="49"/>
      <c r="T204" s="49"/>
      <c r="U204" s="49"/>
      <c r="V204" s="49"/>
      <c r="W204" s="49"/>
      <c r="X204" s="49"/>
      <c r="Y204" s="49"/>
    </row>
    <row r="205" spans="1:35" s="50" customFormat="1" ht="30" hidden="1" customHeight="1" outlineLevel="1" x14ac:dyDescent="0.2">
      <c r="A205" s="13" t="s">
        <v>141</v>
      </c>
      <c r="B205" s="27">
        <f>B203*0.19</f>
        <v>0</v>
      </c>
      <c r="C205" s="27">
        <f>C203*0.19</f>
        <v>0</v>
      </c>
      <c r="D205" s="9" t="e">
        <f t="shared" si="87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115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63" customFormat="1" ht="30" hidden="1" customHeight="1" x14ac:dyDescent="0.2">
      <c r="A206" s="13" t="s">
        <v>142</v>
      </c>
      <c r="B206" s="9" t="e">
        <f>B203/B204</f>
        <v>#DIV/0!</v>
      </c>
      <c r="C206" s="9" t="e">
        <f>C203/C204</f>
        <v>#DIV/0!</v>
      </c>
      <c r="D206" s="9"/>
      <c r="E206" s="30" t="e">
        <f>E203/E204</f>
        <v>#DIV/0!</v>
      </c>
      <c r="F206" s="30" t="e">
        <f>F203/F204</f>
        <v>#DIV/0!</v>
      </c>
      <c r="G206" s="30" t="e">
        <f t="shared" ref="G206:Y206" si="90">G203/G204</f>
        <v>#DIV/0!</v>
      </c>
      <c r="H206" s="30" t="e">
        <f t="shared" si="90"/>
        <v>#DIV/0!</v>
      </c>
      <c r="I206" s="30" t="e">
        <f t="shared" si="90"/>
        <v>#DIV/0!</v>
      </c>
      <c r="J206" s="30" t="e">
        <f t="shared" si="90"/>
        <v>#DIV/0!</v>
      </c>
      <c r="K206" s="30" t="e">
        <f t="shared" si="90"/>
        <v>#DIV/0!</v>
      </c>
      <c r="L206" s="30" t="e">
        <f t="shared" si="90"/>
        <v>#DIV/0!</v>
      </c>
      <c r="M206" s="30" t="e">
        <f t="shared" si="90"/>
        <v>#DIV/0!</v>
      </c>
      <c r="N206" s="30" t="e">
        <f t="shared" si="90"/>
        <v>#DIV/0!</v>
      </c>
      <c r="O206" s="30" t="e">
        <f t="shared" si="90"/>
        <v>#DIV/0!</v>
      </c>
      <c r="P206" s="116" t="e">
        <f t="shared" si="90"/>
        <v>#DIV/0!</v>
      </c>
      <c r="Q206" s="30" t="e">
        <f t="shared" si="90"/>
        <v>#DIV/0!</v>
      </c>
      <c r="R206" s="30" t="e">
        <f t="shared" si="90"/>
        <v>#DIV/0!</v>
      </c>
      <c r="S206" s="30" t="e">
        <f t="shared" si="90"/>
        <v>#DIV/0!</v>
      </c>
      <c r="T206" s="30" t="e">
        <f t="shared" si="90"/>
        <v>#DIV/0!</v>
      </c>
      <c r="U206" s="30" t="e">
        <f t="shared" si="90"/>
        <v>#DIV/0!</v>
      </c>
      <c r="V206" s="30" t="e">
        <f t="shared" si="90"/>
        <v>#DIV/0!</v>
      </c>
      <c r="W206" s="30" t="e">
        <f t="shared" si="90"/>
        <v>#DIV/0!</v>
      </c>
      <c r="X206" s="30" t="e">
        <f t="shared" si="90"/>
        <v>#DIV/0!</v>
      </c>
      <c r="Y206" s="30" t="e">
        <f t="shared" si="90"/>
        <v>#DIV/0!</v>
      </c>
    </row>
    <row r="207" spans="1:35" s="50" customFormat="1" ht="30" hidden="1" customHeight="1" x14ac:dyDescent="0.2">
      <c r="A207" s="55" t="s">
        <v>143</v>
      </c>
      <c r="B207" s="27"/>
      <c r="C207" s="27">
        <f>SUM(E207:Y207)</f>
        <v>0</v>
      </c>
      <c r="D207" s="9" t="e">
        <f t="shared" si="87"/>
        <v>#DIV/0!</v>
      </c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118"/>
      <c r="Q207" s="37"/>
      <c r="R207" s="37"/>
      <c r="S207" s="37"/>
      <c r="T207" s="37"/>
      <c r="U207" s="37"/>
      <c r="V207" s="37"/>
      <c r="W207" s="37"/>
      <c r="X207" s="37"/>
      <c r="Y207" s="37"/>
    </row>
    <row r="208" spans="1:35" s="50" customFormat="1" ht="30" hidden="1" customHeight="1" x14ac:dyDescent="0.2">
      <c r="A208" s="13" t="s">
        <v>141</v>
      </c>
      <c r="B208" s="27"/>
      <c r="C208" s="27">
        <f>C207*0.7</f>
        <v>0</v>
      </c>
      <c r="D208" s="9" t="e">
        <f t="shared" si="87"/>
        <v>#DIV/0!</v>
      </c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115"/>
      <c r="Q208" s="26"/>
      <c r="R208" s="26"/>
      <c r="S208" s="26"/>
      <c r="T208" s="26"/>
      <c r="U208" s="26"/>
      <c r="V208" s="26"/>
      <c r="W208" s="26"/>
      <c r="X208" s="26"/>
      <c r="Y208" s="26"/>
    </row>
    <row r="209" spans="1:25" s="50" customFormat="1" ht="30" hidden="1" customHeight="1" x14ac:dyDescent="0.2">
      <c r="A209" s="32" t="s">
        <v>144</v>
      </c>
      <c r="B209" s="27"/>
      <c r="C209" s="27">
        <f>SUM(E209:Y209)</f>
        <v>0</v>
      </c>
      <c r="D209" s="9" t="e">
        <f t="shared" si="87"/>
        <v>#DIV/0!</v>
      </c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137"/>
      <c r="Q209" s="49"/>
      <c r="R209" s="49"/>
      <c r="S209" s="49"/>
      <c r="T209" s="49"/>
      <c r="U209" s="49"/>
      <c r="V209" s="49"/>
      <c r="W209" s="49"/>
      <c r="X209" s="49"/>
      <c r="Y209" s="49"/>
    </row>
    <row r="210" spans="1:25" s="50" customFormat="1" ht="30" hidden="1" customHeight="1" x14ac:dyDescent="0.2">
      <c r="A210" s="13" t="s">
        <v>141</v>
      </c>
      <c r="B210" s="27">
        <f>B209*0.2</f>
        <v>0</v>
      </c>
      <c r="C210" s="27">
        <f>C209*0.2</f>
        <v>0</v>
      </c>
      <c r="D210" s="9" t="e">
        <f t="shared" si="87"/>
        <v>#DIV/0!</v>
      </c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115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30" hidden="1" customHeight="1" x14ac:dyDescent="0.2">
      <c r="A211" s="32" t="s">
        <v>165</v>
      </c>
      <c r="B211" s="27"/>
      <c r="C211" s="27">
        <f>SUM(E211:Y211)</f>
        <v>0</v>
      </c>
      <c r="D211" s="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137"/>
      <c r="Q211" s="49"/>
      <c r="R211" s="49"/>
      <c r="S211" s="49"/>
      <c r="T211" s="49"/>
      <c r="U211" s="49"/>
      <c r="V211" s="49"/>
      <c r="W211" s="49"/>
      <c r="X211" s="49"/>
      <c r="Y211" s="49"/>
    </row>
    <row r="212" spans="1:25" s="50" customFormat="1" ht="30" hidden="1" customHeight="1" x14ac:dyDescent="0.2">
      <c r="A212" s="32" t="s">
        <v>145</v>
      </c>
      <c r="B212" s="27">
        <f>B210+B208+B205+B201+B197</f>
        <v>0</v>
      </c>
      <c r="C212" s="27">
        <f>C210+C208+C205+C201+C197</f>
        <v>0</v>
      </c>
      <c r="D212" s="9" t="e">
        <f t="shared" si="87"/>
        <v>#DIV/0!</v>
      </c>
      <c r="E212" s="26">
        <f>E210+E208+E205+E201+E197</f>
        <v>0</v>
      </c>
      <c r="F212" s="26">
        <f t="shared" ref="F212:Y212" si="91">F210+F208+F205+F201+F197</f>
        <v>0</v>
      </c>
      <c r="G212" s="26">
        <f t="shared" si="91"/>
        <v>0</v>
      </c>
      <c r="H212" s="26">
        <f t="shared" si="91"/>
        <v>0</v>
      </c>
      <c r="I212" s="26">
        <f t="shared" si="91"/>
        <v>0</v>
      </c>
      <c r="J212" s="26">
        <f t="shared" si="91"/>
        <v>0</v>
      </c>
      <c r="K212" s="26">
        <f t="shared" si="91"/>
        <v>0</v>
      </c>
      <c r="L212" s="26">
        <f t="shared" si="91"/>
        <v>0</v>
      </c>
      <c r="M212" s="26">
        <f t="shared" si="91"/>
        <v>0</v>
      </c>
      <c r="N212" s="26">
        <f t="shared" si="91"/>
        <v>0</v>
      </c>
      <c r="O212" s="26">
        <f t="shared" si="91"/>
        <v>0</v>
      </c>
      <c r="P212" s="115">
        <f t="shared" si="91"/>
        <v>0</v>
      </c>
      <c r="Q212" s="26">
        <f t="shared" si="91"/>
        <v>0</v>
      </c>
      <c r="R212" s="26">
        <f t="shared" si="91"/>
        <v>0</v>
      </c>
      <c r="S212" s="26">
        <f t="shared" si="91"/>
        <v>0</v>
      </c>
      <c r="T212" s="26">
        <f t="shared" si="91"/>
        <v>0</v>
      </c>
      <c r="U212" s="26">
        <f t="shared" si="91"/>
        <v>0</v>
      </c>
      <c r="V212" s="26">
        <f t="shared" si="91"/>
        <v>0</v>
      </c>
      <c r="W212" s="26">
        <f t="shared" si="91"/>
        <v>0</v>
      </c>
      <c r="X212" s="26">
        <f t="shared" si="91"/>
        <v>0</v>
      </c>
      <c r="Y212" s="26">
        <f t="shared" si="91"/>
        <v>0</v>
      </c>
    </row>
    <row r="213" spans="1:25" s="50" customFormat="1" ht="6" hidden="1" customHeight="1" x14ac:dyDescent="0.2">
      <c r="A213" s="13" t="s">
        <v>171</v>
      </c>
      <c r="B213" s="26"/>
      <c r="C213" s="26">
        <f>SUM(E213:Y213)</f>
        <v>0</v>
      </c>
      <c r="D213" s="9" t="e">
        <f t="shared" si="87"/>
        <v>#DIV/0!</v>
      </c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115"/>
      <c r="Q213" s="26"/>
      <c r="R213" s="26"/>
      <c r="S213" s="26"/>
      <c r="T213" s="26"/>
      <c r="U213" s="26"/>
      <c r="V213" s="26"/>
      <c r="W213" s="26"/>
      <c r="X213" s="26"/>
      <c r="Y213" s="26"/>
    </row>
    <row r="214" spans="1:25" s="50" customFormat="1" ht="0.6" hidden="1" customHeight="1" x14ac:dyDescent="0.2">
      <c r="A214" s="55" t="s">
        <v>164</v>
      </c>
      <c r="B214" s="53" t="e">
        <f>B212/B213*10</f>
        <v>#DIV/0!</v>
      </c>
      <c r="C214" s="53" t="e">
        <f>C212/C213*10</f>
        <v>#DIV/0!</v>
      </c>
      <c r="D214" s="9" t="e">
        <f t="shared" si="87"/>
        <v>#DIV/0!</v>
      </c>
      <c r="E214" s="54" t="e">
        <f>E212/E213*10</f>
        <v>#DIV/0!</v>
      </c>
      <c r="F214" s="54" t="e">
        <f t="shared" ref="F214:Y214" si="92">F212/F213*10</f>
        <v>#DIV/0!</v>
      </c>
      <c r="G214" s="54" t="e">
        <f t="shared" si="92"/>
        <v>#DIV/0!</v>
      </c>
      <c r="H214" s="54" t="e">
        <f t="shared" si="92"/>
        <v>#DIV/0!</v>
      </c>
      <c r="I214" s="54" t="e">
        <f t="shared" si="92"/>
        <v>#DIV/0!</v>
      </c>
      <c r="J214" s="54" t="e">
        <f t="shared" si="92"/>
        <v>#DIV/0!</v>
      </c>
      <c r="K214" s="54" t="e">
        <f t="shared" si="92"/>
        <v>#DIV/0!</v>
      </c>
      <c r="L214" s="54" t="e">
        <f t="shared" si="92"/>
        <v>#DIV/0!</v>
      </c>
      <c r="M214" s="54" t="e">
        <f t="shared" si="92"/>
        <v>#DIV/0!</v>
      </c>
      <c r="N214" s="54" t="e">
        <f t="shared" si="92"/>
        <v>#DIV/0!</v>
      </c>
      <c r="O214" s="54" t="e">
        <f t="shared" si="92"/>
        <v>#DIV/0!</v>
      </c>
      <c r="P214" s="129" t="e">
        <f t="shared" si="92"/>
        <v>#DIV/0!</v>
      </c>
      <c r="Q214" s="54" t="e">
        <f t="shared" si="92"/>
        <v>#DIV/0!</v>
      </c>
      <c r="R214" s="54" t="e">
        <f t="shared" si="92"/>
        <v>#DIV/0!</v>
      </c>
      <c r="S214" s="54" t="e">
        <f t="shared" si="92"/>
        <v>#DIV/0!</v>
      </c>
      <c r="T214" s="54" t="e">
        <f t="shared" si="92"/>
        <v>#DIV/0!</v>
      </c>
      <c r="U214" s="54" t="e">
        <f t="shared" si="92"/>
        <v>#DIV/0!</v>
      </c>
      <c r="V214" s="54" t="e">
        <f t="shared" si="92"/>
        <v>#DIV/0!</v>
      </c>
      <c r="W214" s="54" t="e">
        <f t="shared" si="92"/>
        <v>#DIV/0!</v>
      </c>
      <c r="X214" s="54" t="e">
        <f t="shared" si="92"/>
        <v>#DIV/0!</v>
      </c>
      <c r="Y214" s="54" t="e">
        <f t="shared" si="92"/>
        <v>#DIV/0!</v>
      </c>
    </row>
    <row r="215" spans="1:25" ht="18" hidden="1" customHeight="1" x14ac:dyDescent="0.25">
      <c r="A215" s="90"/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138"/>
      <c r="Q215" s="90"/>
      <c r="R215" s="90"/>
      <c r="S215" s="90"/>
      <c r="T215" s="90"/>
      <c r="U215" s="90"/>
      <c r="V215" s="90"/>
      <c r="W215" s="90"/>
      <c r="X215" s="90"/>
      <c r="Y215" s="90"/>
    </row>
    <row r="216" spans="1:25" ht="27" hidden="1" customHeight="1" x14ac:dyDescent="0.25">
      <c r="A216" s="13" t="s">
        <v>185</v>
      </c>
      <c r="B216" s="85"/>
      <c r="C216" s="85">
        <f>SUM(E216:Y216)</f>
        <v>273</v>
      </c>
      <c r="D216" s="85"/>
      <c r="E216" s="85">
        <v>11</v>
      </c>
      <c r="F216" s="85">
        <v>12</v>
      </c>
      <c r="G216" s="85">
        <v>15</v>
      </c>
      <c r="H216" s="85">
        <v>20</v>
      </c>
      <c r="I216" s="85">
        <v>12</v>
      </c>
      <c r="J216" s="85">
        <v>36</v>
      </c>
      <c r="K216" s="85">
        <v>18</v>
      </c>
      <c r="L216" s="85">
        <v>20</v>
      </c>
      <c r="M216" s="85">
        <v>5</v>
      </c>
      <c r="N216" s="85">
        <v>4</v>
      </c>
      <c r="O216" s="85">
        <v>5</v>
      </c>
      <c r="P216" s="139">
        <v>16</v>
      </c>
      <c r="Q216" s="85">
        <v>16</v>
      </c>
      <c r="R216" s="85">
        <v>13</v>
      </c>
      <c r="S216" s="85">
        <v>18</v>
      </c>
      <c r="T216" s="85">
        <v>10</v>
      </c>
      <c r="U216" s="85">
        <v>3</v>
      </c>
      <c r="V216" s="85">
        <v>4</v>
      </c>
      <c r="W216" s="85">
        <v>3</v>
      </c>
      <c r="X216" s="85">
        <v>23</v>
      </c>
      <c r="Y216" s="85">
        <v>9</v>
      </c>
    </row>
    <row r="217" spans="1:25" ht="18" hidden="1" customHeight="1" x14ac:dyDescent="0.25">
      <c r="A217" s="13" t="s">
        <v>189</v>
      </c>
      <c r="B217" s="85">
        <v>108</v>
      </c>
      <c r="C217" s="85">
        <f>SUM(E217:Y217)</f>
        <v>450</v>
      </c>
      <c r="D217" s="85"/>
      <c r="E217" s="85">
        <v>20</v>
      </c>
      <c r="F217" s="85">
        <v>5</v>
      </c>
      <c r="G217" s="85">
        <v>59</v>
      </c>
      <c r="H217" s="85">
        <v>16</v>
      </c>
      <c r="I217" s="85">
        <v>21</v>
      </c>
      <c r="J217" s="85">
        <v>28</v>
      </c>
      <c r="K217" s="85">
        <v>9</v>
      </c>
      <c r="L217" s="85">
        <v>20</v>
      </c>
      <c r="M217" s="85">
        <v>22</v>
      </c>
      <c r="N217" s="85">
        <v>5</v>
      </c>
      <c r="O217" s="85">
        <v>5</v>
      </c>
      <c r="P217" s="139">
        <v>28</v>
      </c>
      <c r="Q217" s="85">
        <v>25</v>
      </c>
      <c r="R217" s="85">
        <v>57</v>
      </c>
      <c r="S217" s="85">
        <v>7</v>
      </c>
      <c r="T217" s="85">
        <v>17</v>
      </c>
      <c r="U217" s="85">
        <v>25</v>
      </c>
      <c r="V217" s="85">
        <v>11</v>
      </c>
      <c r="W217" s="85">
        <v>5</v>
      </c>
      <c r="X217" s="85">
        <v>50</v>
      </c>
      <c r="Y217" s="85">
        <v>15</v>
      </c>
    </row>
    <row r="218" spans="1:25" ht="24" hidden="1" customHeight="1" x14ac:dyDescent="0.35">
      <c r="A218" s="86" t="s">
        <v>146</v>
      </c>
      <c r="B218" s="66"/>
      <c r="C218" s="66">
        <f>SUM(E218:Y218)</f>
        <v>0</v>
      </c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140"/>
      <c r="Q218" s="66"/>
      <c r="R218" s="66"/>
      <c r="S218" s="66"/>
      <c r="T218" s="66"/>
      <c r="U218" s="66"/>
      <c r="V218" s="66"/>
      <c r="W218" s="66"/>
      <c r="X218" s="66"/>
      <c r="Y218" s="66"/>
    </row>
    <row r="219" spans="1:25" s="68" customFormat="1" ht="21" hidden="1" customHeight="1" x14ac:dyDescent="0.35">
      <c r="A219" s="67" t="s">
        <v>147</v>
      </c>
      <c r="B219" s="67"/>
      <c r="C219" s="67">
        <f>SUM(E219:Y219)</f>
        <v>0</v>
      </c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141"/>
      <c r="Q219" s="67"/>
      <c r="R219" s="67"/>
      <c r="S219" s="67"/>
      <c r="T219" s="67"/>
      <c r="U219" s="67"/>
      <c r="V219" s="67"/>
      <c r="W219" s="67"/>
      <c r="X219" s="67"/>
      <c r="Y219" s="67"/>
    </row>
    <row r="220" spans="1:25" s="68" customFormat="1" ht="21" hidden="1" customHeight="1" x14ac:dyDescent="0.35">
      <c r="A220" s="67" t="s">
        <v>148</v>
      </c>
      <c r="B220" s="67"/>
      <c r="C220" s="67">
        <f>SUM(E220:Y220)</f>
        <v>0</v>
      </c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141"/>
      <c r="Q220" s="67"/>
      <c r="R220" s="67"/>
      <c r="S220" s="67"/>
      <c r="T220" s="67"/>
      <c r="U220" s="67"/>
      <c r="V220" s="67"/>
      <c r="W220" s="67"/>
      <c r="X220" s="67"/>
      <c r="Y220" s="67"/>
    </row>
    <row r="221" spans="1:25" s="68" customFormat="1" ht="21" hidden="1" customHeight="1" x14ac:dyDescent="0.35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142"/>
      <c r="Q221" s="69"/>
      <c r="R221" s="69"/>
      <c r="S221" s="69"/>
      <c r="T221" s="69"/>
      <c r="U221" s="69"/>
      <c r="V221" s="69"/>
      <c r="W221" s="69"/>
      <c r="X221" s="69"/>
      <c r="Y221" s="69"/>
    </row>
    <row r="222" spans="1:25" s="68" customFormat="1" ht="21" hidden="1" customHeight="1" x14ac:dyDescent="0.35">
      <c r="A222" s="69" t="s">
        <v>149</v>
      </c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142"/>
      <c r="Q222" s="69"/>
      <c r="R222" s="69"/>
      <c r="S222" s="69"/>
      <c r="T222" s="69"/>
      <c r="U222" s="69"/>
      <c r="V222" s="69"/>
      <c r="W222" s="69"/>
      <c r="X222" s="69"/>
      <c r="Y222" s="69"/>
    </row>
    <row r="223" spans="1:25" ht="16.5" hidden="1" customHeight="1" x14ac:dyDescent="0.25">
      <c r="A223" s="87"/>
      <c r="B223" s="88"/>
      <c r="C223" s="88"/>
      <c r="D223" s="88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143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41.25" hidden="1" customHeight="1" x14ac:dyDescent="0.35">
      <c r="A224" s="152"/>
      <c r="B224" s="152"/>
      <c r="C224" s="152"/>
      <c r="D224" s="152"/>
      <c r="E224" s="152"/>
      <c r="F224" s="152"/>
      <c r="G224" s="152"/>
      <c r="H224" s="152"/>
      <c r="I224" s="152"/>
      <c r="J224" s="152"/>
      <c r="K224" s="152"/>
      <c r="L224" s="152"/>
      <c r="M224" s="152"/>
      <c r="N224" s="152"/>
      <c r="O224" s="152"/>
      <c r="P224" s="152"/>
      <c r="Q224" s="152"/>
      <c r="R224" s="152"/>
      <c r="S224" s="152"/>
      <c r="T224" s="152"/>
      <c r="U224" s="152"/>
      <c r="V224" s="152"/>
      <c r="W224" s="152"/>
      <c r="X224" s="152"/>
      <c r="Y224" s="152"/>
    </row>
    <row r="225" spans="1:25" ht="20.25" hidden="1" customHeight="1" x14ac:dyDescent="0.25">
      <c r="A225" s="150"/>
      <c r="B225" s="151"/>
      <c r="C225" s="151"/>
      <c r="D225" s="151"/>
      <c r="E225" s="151"/>
      <c r="F225" s="151"/>
      <c r="G225" s="151"/>
      <c r="H225" s="151"/>
      <c r="I225" s="151"/>
      <c r="J225" s="151"/>
      <c r="K225" s="4"/>
      <c r="L225" s="4"/>
      <c r="M225" s="4"/>
      <c r="N225" s="4"/>
      <c r="O225" s="4"/>
      <c r="P225" s="143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6.5" hidden="1" customHeight="1" x14ac:dyDescent="0.25">
      <c r="A226" s="89"/>
      <c r="B226" s="6"/>
      <c r="C226" s="6"/>
      <c r="D226" s="6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143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9" hidden="1" customHeight="1" x14ac:dyDescent="0.25">
      <c r="A227" s="70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144"/>
      <c r="Q227" s="71"/>
      <c r="R227" s="71"/>
      <c r="S227" s="71"/>
      <c r="T227" s="71"/>
      <c r="U227" s="71"/>
      <c r="V227" s="71"/>
      <c r="W227" s="71"/>
      <c r="X227" s="71"/>
      <c r="Y227" s="71"/>
    </row>
    <row r="228" spans="1:25" s="12" customFormat="1" ht="48.75" hidden="1" customHeight="1" x14ac:dyDescent="0.2">
      <c r="A228" s="32" t="s">
        <v>150</v>
      </c>
      <c r="B228" s="27"/>
      <c r="C228" s="27">
        <f>SUM(E228:Y228)</f>
        <v>259083</v>
      </c>
      <c r="D228" s="27"/>
      <c r="E228" s="39">
        <v>9345</v>
      </c>
      <c r="F228" s="39">
        <v>9100</v>
      </c>
      <c r="G228" s="39">
        <v>16579</v>
      </c>
      <c r="H228" s="39">
        <v>16195</v>
      </c>
      <c r="I228" s="39">
        <v>7250</v>
      </c>
      <c r="J228" s="39">
        <v>17539</v>
      </c>
      <c r="K228" s="39">
        <v>12001</v>
      </c>
      <c r="L228" s="39">
        <v>14609</v>
      </c>
      <c r="M228" s="39">
        <v>13004</v>
      </c>
      <c r="N228" s="39">
        <v>3780</v>
      </c>
      <c r="O228" s="39">
        <v>8536</v>
      </c>
      <c r="P228" s="114">
        <v>11438</v>
      </c>
      <c r="Q228" s="39">
        <v>16561</v>
      </c>
      <c r="R228" s="39">
        <v>15418</v>
      </c>
      <c r="S228" s="39">
        <v>18986</v>
      </c>
      <c r="T228" s="39">
        <v>13238</v>
      </c>
      <c r="U228" s="39">
        <v>7143</v>
      </c>
      <c r="V228" s="39">
        <v>4504</v>
      </c>
      <c r="W228" s="39">
        <v>11688</v>
      </c>
      <c r="X228" s="39">
        <v>21385</v>
      </c>
      <c r="Y228" s="39">
        <v>10784</v>
      </c>
    </row>
    <row r="229" spans="1:25" ht="21" hidden="1" customHeight="1" x14ac:dyDescent="0.25">
      <c r="A229" s="65" t="s">
        <v>152</v>
      </c>
      <c r="B229" s="72"/>
      <c r="C229" s="27">
        <f>SUM(E229:Y229)</f>
        <v>380</v>
      </c>
      <c r="D229" s="27"/>
      <c r="E229" s="65">
        <v>16</v>
      </c>
      <c r="F229" s="65">
        <v>21</v>
      </c>
      <c r="G229" s="65">
        <v>32</v>
      </c>
      <c r="H229" s="65">
        <v>25</v>
      </c>
      <c r="I229" s="65">
        <v>16</v>
      </c>
      <c r="J229" s="65">
        <v>31</v>
      </c>
      <c r="K229" s="65">
        <v>14</v>
      </c>
      <c r="L229" s="65">
        <v>29</v>
      </c>
      <c r="M229" s="65">
        <v>18</v>
      </c>
      <c r="N229" s="65">
        <v>8</v>
      </c>
      <c r="O229" s="65">
        <v>7</v>
      </c>
      <c r="P229" s="145">
        <v>15</v>
      </c>
      <c r="Q229" s="65">
        <v>25</v>
      </c>
      <c r="R229" s="65">
        <v>31</v>
      </c>
      <c r="S229" s="65">
        <v>10</v>
      </c>
      <c r="T229" s="65">
        <v>8</v>
      </c>
      <c r="U229" s="65">
        <v>8</v>
      </c>
      <c r="V229" s="65">
        <v>6</v>
      </c>
      <c r="W229" s="65">
        <v>12</v>
      </c>
      <c r="X229" s="65">
        <v>35</v>
      </c>
      <c r="Y229" s="65">
        <v>13</v>
      </c>
    </row>
    <row r="230" spans="1:25" ht="0.6" hidden="1" customHeight="1" x14ac:dyDescent="0.25">
      <c r="A230" s="65" t="s">
        <v>153</v>
      </c>
      <c r="B230" s="72"/>
      <c r="C230" s="27">
        <f>SUM(E230:Y230)</f>
        <v>208</v>
      </c>
      <c r="D230" s="27"/>
      <c r="E230" s="65">
        <v>10</v>
      </c>
      <c r="F230" s="65">
        <v>2</v>
      </c>
      <c r="G230" s="65">
        <v>42</v>
      </c>
      <c r="H230" s="65">
        <v>11</v>
      </c>
      <c r="I230" s="65">
        <v>9</v>
      </c>
      <c r="J230" s="65">
        <v>30</v>
      </c>
      <c r="K230" s="65">
        <v>9</v>
      </c>
      <c r="L230" s="65">
        <v>15</v>
      </c>
      <c r="M230" s="65">
        <v>1</v>
      </c>
      <c r="N230" s="65">
        <v>2</v>
      </c>
      <c r="O230" s="65">
        <v>5</v>
      </c>
      <c r="P230" s="145">
        <v>1</v>
      </c>
      <c r="Q230" s="65">
        <v>4</v>
      </c>
      <c r="R230" s="65">
        <v>8</v>
      </c>
      <c r="S230" s="65">
        <v>14</v>
      </c>
      <c r="T230" s="65">
        <v>2</v>
      </c>
      <c r="U230" s="65">
        <v>1</v>
      </c>
      <c r="V230" s="65">
        <v>2</v>
      </c>
      <c r="W230" s="65">
        <v>16</v>
      </c>
      <c r="X230" s="65">
        <v>16</v>
      </c>
      <c r="Y230" s="65">
        <v>8</v>
      </c>
    </row>
    <row r="231" spans="1:25" ht="2.4500000000000002" hidden="1" customHeight="1" x14ac:dyDescent="0.25">
      <c r="A231" s="65" t="s">
        <v>153</v>
      </c>
      <c r="B231" s="72"/>
      <c r="C231" s="27">
        <f>SUM(E231:Y231)</f>
        <v>194</v>
      </c>
      <c r="D231" s="27"/>
      <c r="E231" s="65">
        <v>10</v>
      </c>
      <c r="F231" s="65">
        <v>2</v>
      </c>
      <c r="G231" s="65">
        <v>42</v>
      </c>
      <c r="H231" s="65">
        <v>11</v>
      </c>
      <c r="I231" s="65">
        <v>2</v>
      </c>
      <c r="J231" s="65">
        <v>30</v>
      </c>
      <c r="K231" s="65">
        <v>9</v>
      </c>
      <c r="L231" s="65">
        <v>15</v>
      </c>
      <c r="M231" s="65">
        <v>1</v>
      </c>
      <c r="N231" s="65">
        <v>2</v>
      </c>
      <c r="O231" s="65">
        <v>5</v>
      </c>
      <c r="P231" s="145">
        <v>1</v>
      </c>
      <c r="Q231" s="65">
        <v>4</v>
      </c>
      <c r="R231" s="65">
        <v>1</v>
      </c>
      <c r="S231" s="65">
        <v>14</v>
      </c>
      <c r="T231" s="65">
        <v>2</v>
      </c>
      <c r="U231" s="65">
        <v>1</v>
      </c>
      <c r="V231" s="65">
        <v>2</v>
      </c>
      <c r="W231" s="65">
        <v>16</v>
      </c>
      <c r="X231" s="65">
        <v>16</v>
      </c>
      <c r="Y231" s="65">
        <v>8</v>
      </c>
    </row>
    <row r="232" spans="1:25" ht="24" hidden="1" customHeight="1" x14ac:dyDescent="0.25">
      <c r="A232" s="65" t="s">
        <v>78</v>
      </c>
      <c r="B232" s="27">
        <v>554</v>
      </c>
      <c r="C232" s="27">
        <f>SUM(E232:Y232)</f>
        <v>574</v>
      </c>
      <c r="D232" s="27"/>
      <c r="E232" s="82">
        <v>11</v>
      </c>
      <c r="F232" s="82">
        <v>15</v>
      </c>
      <c r="G232" s="82">
        <v>93</v>
      </c>
      <c r="H232" s="82">
        <v>30</v>
      </c>
      <c r="I232" s="82">
        <v>15</v>
      </c>
      <c r="J232" s="82">
        <v>55</v>
      </c>
      <c r="K232" s="82">
        <v>16</v>
      </c>
      <c r="L232" s="82">
        <v>18</v>
      </c>
      <c r="M232" s="82">
        <v>16</v>
      </c>
      <c r="N232" s="82">
        <v>10</v>
      </c>
      <c r="O232" s="82">
        <v>11</v>
      </c>
      <c r="P232" s="146">
        <v>40</v>
      </c>
      <c r="Q232" s="82">
        <v>22</v>
      </c>
      <c r="R232" s="82">
        <v>55</v>
      </c>
      <c r="S232" s="82">
        <v>14</v>
      </c>
      <c r="T232" s="82">
        <v>29</v>
      </c>
      <c r="U232" s="82">
        <v>22</v>
      </c>
      <c r="V232" s="82">
        <v>9</v>
      </c>
      <c r="W232" s="82">
        <v>7</v>
      </c>
      <c r="X232" s="82">
        <v>60</v>
      </c>
      <c r="Y232" s="82">
        <v>26</v>
      </c>
    </row>
    <row r="233" spans="1:25" ht="16.5" hidden="1" customHeight="1" x14ac:dyDescent="0.25"/>
    <row r="234" spans="1:25" s="65" customFormat="1" ht="16.5" hidden="1" customHeight="1" x14ac:dyDescent="0.25">
      <c r="A234" s="65" t="s">
        <v>160</v>
      </c>
      <c r="B234" s="72"/>
      <c r="C234" s="65">
        <f>SUM(E234:Y234)</f>
        <v>40</v>
      </c>
      <c r="E234" s="65">
        <v>3</v>
      </c>
      <c r="G234" s="65">
        <v>1</v>
      </c>
      <c r="H234" s="65">
        <v>6</v>
      </c>
      <c r="J234" s="65">
        <v>1</v>
      </c>
      <c r="M234" s="65">
        <v>1</v>
      </c>
      <c r="O234" s="65">
        <v>2</v>
      </c>
      <c r="P234" s="145">
        <v>1</v>
      </c>
      <c r="Q234" s="65">
        <v>3</v>
      </c>
      <c r="R234" s="65">
        <v>1</v>
      </c>
      <c r="S234" s="65">
        <v>3</v>
      </c>
      <c r="T234" s="65">
        <v>7</v>
      </c>
      <c r="U234" s="65">
        <v>1</v>
      </c>
      <c r="V234" s="65">
        <v>1</v>
      </c>
      <c r="W234" s="65">
        <v>1</v>
      </c>
      <c r="X234" s="65">
        <v>4</v>
      </c>
      <c r="Y234" s="65">
        <v>4</v>
      </c>
    </row>
    <row r="235" spans="1:25" ht="16.5" hidden="1" customHeight="1" x14ac:dyDescent="0.25"/>
    <row r="236" spans="1:25" ht="21" hidden="1" customHeight="1" x14ac:dyDescent="0.25">
      <c r="A236" s="65" t="s">
        <v>163</v>
      </c>
      <c r="B236" s="27">
        <v>45</v>
      </c>
      <c r="C236" s="27">
        <f>SUM(E236:Y236)</f>
        <v>58</v>
      </c>
      <c r="D236" s="27"/>
      <c r="E236" s="82">
        <v>5</v>
      </c>
      <c r="F236" s="82">
        <v>3</v>
      </c>
      <c r="G236" s="82"/>
      <c r="H236" s="82">
        <v>5</v>
      </c>
      <c r="I236" s="82">
        <v>2</v>
      </c>
      <c r="J236" s="82"/>
      <c r="K236" s="82">
        <v>2</v>
      </c>
      <c r="L236" s="82">
        <v>0</v>
      </c>
      <c r="M236" s="82">
        <v>3</v>
      </c>
      <c r="N236" s="82">
        <v>3</v>
      </c>
      <c r="O236" s="82">
        <v>3</v>
      </c>
      <c r="P236" s="146">
        <v>2</v>
      </c>
      <c r="Q236" s="82">
        <v>2</v>
      </c>
      <c r="R236" s="82">
        <v>10</v>
      </c>
      <c r="S236" s="82">
        <v>6</v>
      </c>
      <c r="T236" s="82">
        <v>6</v>
      </c>
      <c r="U236" s="82">
        <v>1</v>
      </c>
      <c r="V236" s="82">
        <v>1</v>
      </c>
      <c r="W236" s="82">
        <v>4</v>
      </c>
      <c r="X236" s="82"/>
      <c r="Y236" s="82"/>
    </row>
    <row r="237" spans="1:25" ht="16.5" hidden="1" customHeight="1" x14ac:dyDescent="0.25"/>
    <row r="238" spans="1:25" ht="16.5" hidden="1" customHeight="1" x14ac:dyDescent="0.25"/>
    <row r="239" spans="1:25" ht="13.5" hidden="1" customHeight="1" x14ac:dyDescent="0.25"/>
    <row r="240" spans="1:25" ht="16.5" hidden="1" customHeight="1" x14ac:dyDescent="0.25">
      <c r="J240" s="1" t="s">
        <v>174</v>
      </c>
      <c r="S240" s="1" t="s">
        <v>177</v>
      </c>
      <c r="U240" s="1" t="s">
        <v>175</v>
      </c>
      <c r="X240" s="1" t="s">
        <v>176</v>
      </c>
      <c r="Y240" s="1" t="s">
        <v>173</v>
      </c>
    </row>
    <row r="241" spans="1:25" ht="16.5" hidden="1" customHeight="1" x14ac:dyDescent="0.25"/>
    <row r="242" spans="1:25" ht="22.5" hidden="1" customHeight="1" x14ac:dyDescent="0.25">
      <c r="A242" s="13" t="s">
        <v>190</v>
      </c>
      <c r="B242" s="72"/>
      <c r="C242" s="85">
        <f>SUM(E242:Y242)</f>
        <v>49</v>
      </c>
      <c r="D242" s="72"/>
      <c r="E242" s="65">
        <v>1</v>
      </c>
      <c r="F242" s="65">
        <v>2</v>
      </c>
      <c r="G242" s="65"/>
      <c r="H242" s="65">
        <v>2</v>
      </c>
      <c r="I242" s="65"/>
      <c r="J242" s="65">
        <v>3</v>
      </c>
      <c r="K242" s="65">
        <v>1</v>
      </c>
      <c r="L242" s="65">
        <v>1</v>
      </c>
      <c r="M242" s="65">
        <v>8</v>
      </c>
      <c r="N242" s="65">
        <v>6</v>
      </c>
      <c r="O242" s="65">
        <v>1</v>
      </c>
      <c r="P242" s="145">
        <v>0</v>
      </c>
      <c r="Q242" s="65">
        <v>1</v>
      </c>
      <c r="R242" s="65">
        <v>4</v>
      </c>
      <c r="S242" s="65">
        <v>3</v>
      </c>
      <c r="T242" s="65">
        <v>2</v>
      </c>
      <c r="U242" s="65">
        <v>1</v>
      </c>
      <c r="V242" s="65">
        <v>1</v>
      </c>
      <c r="W242" s="65">
        <v>7</v>
      </c>
      <c r="X242" s="65"/>
      <c r="Y242" s="65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5:J225"/>
    <mergeCell ref="A224:Y224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2022-05-25T09:22:42Z</cp:lastPrinted>
  <dcterms:created xsi:type="dcterms:W3CDTF">2017-06-08T05:54:08Z</dcterms:created>
  <dcterms:modified xsi:type="dcterms:W3CDTF">2022-05-25T14:10:39Z</dcterms:modified>
</cp:coreProperties>
</file>