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оперативка!$A$1:$Y$86</definedName>
  </definedNames>
  <calcPr calcId="145621"/>
</workbook>
</file>

<file path=xl/calcChain.xml><?xml version="1.0" encoding="utf-8"?>
<calcChain xmlns="http://schemas.openxmlformats.org/spreadsheetml/2006/main">
  <c r="I59" i="1" l="1"/>
  <c r="I55" i="1"/>
  <c r="F62" i="1" l="1"/>
  <c r="Y44" i="1" l="1"/>
  <c r="W59" i="1" l="1"/>
  <c r="P59" i="1"/>
  <c r="J59" i="1"/>
  <c r="E62" i="1" l="1"/>
  <c r="G62" i="1"/>
  <c r="H62" i="1"/>
  <c r="I62" i="1"/>
  <c r="J62" i="1"/>
  <c r="K62" i="1"/>
  <c r="L62" i="1"/>
  <c r="M62" i="1"/>
  <c r="N62" i="1"/>
  <c r="O62" i="1"/>
  <c r="P62" i="1"/>
  <c r="R62" i="1"/>
  <c r="S62" i="1"/>
  <c r="T62" i="1"/>
  <c r="U62" i="1"/>
  <c r="V62" i="1"/>
  <c r="W62" i="1"/>
  <c r="X62" i="1"/>
  <c r="Y62" i="1"/>
  <c r="Q62" i="1"/>
  <c r="J63" i="1" l="1"/>
  <c r="Q55" i="1" l="1"/>
  <c r="E86" i="1" l="1"/>
  <c r="F86" i="1" l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U44" i="1"/>
  <c r="B59" i="1" l="1"/>
  <c r="F59" i="1"/>
  <c r="G59" i="1"/>
  <c r="K59" i="1"/>
  <c r="L59" i="1"/>
  <c r="M59" i="1"/>
  <c r="N59" i="1"/>
  <c r="O59" i="1"/>
  <c r="S59" i="1"/>
  <c r="T59" i="1"/>
  <c r="X59" i="1"/>
  <c r="Y59" i="1"/>
  <c r="E59" i="1"/>
  <c r="C41" i="1" l="1"/>
  <c r="C53" i="1" l="1"/>
  <c r="D53" i="1" s="1"/>
  <c r="B63" i="1" l="1"/>
  <c r="O63" i="1" l="1"/>
  <c r="N63" i="1"/>
  <c r="S63" i="1" l="1"/>
  <c r="E63" i="1" l="1"/>
  <c r="G63" i="1" l="1"/>
  <c r="H63" i="1"/>
  <c r="I63" i="1"/>
  <c r="K63" i="1"/>
  <c r="L63" i="1"/>
  <c r="M63" i="1"/>
  <c r="P63" i="1"/>
  <c r="Q63" i="1"/>
  <c r="R63" i="1"/>
  <c r="T63" i="1"/>
  <c r="U63" i="1"/>
  <c r="V63" i="1"/>
  <c r="W63" i="1"/>
  <c r="X63" i="1"/>
  <c r="Y63" i="1"/>
  <c r="C63" i="1" l="1"/>
  <c r="D63" i="1" s="1"/>
  <c r="S26" i="1" l="1"/>
  <c r="C42" i="1" l="1"/>
  <c r="X26" i="1"/>
  <c r="C61" i="1" l="1"/>
  <c r="D61" i="1" s="1"/>
  <c r="C62" i="1" l="1"/>
  <c r="C25" i="1"/>
  <c r="D62" i="1" l="1"/>
  <c r="W44" i="1"/>
  <c r="V44" i="1" l="1"/>
  <c r="C47" i="1"/>
  <c r="D47" i="1" s="1"/>
  <c r="C73" i="1" l="1"/>
  <c r="D73" i="1" s="1"/>
  <c r="C74" i="1"/>
  <c r="D74" i="1" s="1"/>
  <c r="Q13" i="1" l="1"/>
  <c r="C45" i="1" l="1"/>
  <c r="L26" i="1" l="1"/>
  <c r="C33" i="1" l="1"/>
  <c r="C43" i="1" l="1"/>
  <c r="D43" i="1" s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7" i="1" l="1"/>
  <c r="D88" i="1"/>
  <c r="C90" i="1"/>
  <c r="D90" i="1" s="1"/>
  <c r="D91" i="1"/>
  <c r="D95" i="1"/>
  <c r="D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5" i="1"/>
  <c r="D105" i="1" s="1"/>
  <c r="C106" i="1"/>
  <c r="D106" i="1" s="1"/>
  <c r="C107" i="1"/>
  <c r="D107" i="1" s="1"/>
  <c r="C108" i="1"/>
  <c r="D108" i="1" s="1"/>
  <c r="C109" i="1"/>
  <c r="C110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11" i="1"/>
  <c r="D111" i="1" s="1"/>
  <c r="C112" i="1"/>
  <c r="D112" i="1" s="1"/>
  <c r="C113" i="1"/>
  <c r="D113" i="1" s="1"/>
  <c r="C114" i="1"/>
  <c r="D114" i="1" s="1"/>
  <c r="D115" i="1"/>
  <c r="C116" i="1"/>
  <c r="D116" i="1" s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C118" i="1"/>
  <c r="D118" i="1" s="1"/>
  <c r="C119" i="1"/>
  <c r="D119" i="1" s="1"/>
  <c r="C120" i="1"/>
  <c r="D120" i="1" s="1"/>
  <c r="C121" i="1"/>
  <c r="D121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F124" i="1"/>
  <c r="G124" i="1"/>
  <c r="H124" i="1"/>
  <c r="I124" i="1"/>
  <c r="J124" i="1"/>
  <c r="K124" i="1"/>
  <c r="L124" i="1"/>
  <c r="M124" i="1"/>
  <c r="O124" i="1"/>
  <c r="P124" i="1"/>
  <c r="R124" i="1"/>
  <c r="S124" i="1"/>
  <c r="T124" i="1"/>
  <c r="U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E126" i="1"/>
  <c r="I126" i="1"/>
  <c r="Q126" i="1"/>
  <c r="R126" i="1"/>
  <c r="U126" i="1"/>
  <c r="W126" i="1"/>
  <c r="C127" i="1"/>
  <c r="C128" i="1"/>
  <c r="H129" i="1"/>
  <c r="M129" i="1"/>
  <c r="P129" i="1"/>
  <c r="R129" i="1"/>
  <c r="T129" i="1"/>
  <c r="X129" i="1"/>
  <c r="C130" i="1"/>
  <c r="D130" i="1" s="1"/>
  <c r="C131" i="1"/>
  <c r="D131" i="1" s="1"/>
  <c r="C134" i="1"/>
  <c r="C136" i="1"/>
  <c r="C137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D139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C143" i="1"/>
  <c r="C144" i="1"/>
  <c r="C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D148" i="1"/>
  <c r="C149" i="1"/>
  <c r="D149" i="1" s="1"/>
  <c r="B150" i="1"/>
  <c r="E150" i="1"/>
  <c r="F150" i="1"/>
  <c r="G150" i="1"/>
  <c r="H150" i="1"/>
  <c r="I150" i="1"/>
  <c r="J150" i="1"/>
  <c r="K150" i="1"/>
  <c r="L150" i="1"/>
  <c r="M150" i="1"/>
  <c r="O150" i="1"/>
  <c r="P150" i="1"/>
  <c r="R150" i="1"/>
  <c r="S150" i="1"/>
  <c r="T150" i="1"/>
  <c r="U150" i="1"/>
  <c r="W150" i="1"/>
  <c r="X150" i="1"/>
  <c r="Y150" i="1"/>
  <c r="B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R151" i="1"/>
  <c r="S151" i="1"/>
  <c r="T151" i="1"/>
  <c r="U151" i="1"/>
  <c r="V151" i="1"/>
  <c r="W151" i="1"/>
  <c r="X151" i="1"/>
  <c r="Y151" i="1"/>
  <c r="C152" i="1"/>
  <c r="D152" i="1" s="1"/>
  <c r="C153" i="1"/>
  <c r="D153" i="1" s="1"/>
  <c r="B154" i="1"/>
  <c r="G154" i="1"/>
  <c r="L154" i="1"/>
  <c r="Y154" i="1"/>
  <c r="C155" i="1"/>
  <c r="D155" i="1" s="1"/>
  <c r="C156" i="1"/>
  <c r="D156" i="1" s="1"/>
  <c r="B157" i="1"/>
  <c r="H157" i="1"/>
  <c r="N157" i="1"/>
  <c r="R157" i="1"/>
  <c r="S157" i="1"/>
  <c r="W157" i="1"/>
  <c r="C158" i="1"/>
  <c r="D158" i="1" s="1"/>
  <c r="C159" i="1"/>
  <c r="B160" i="1"/>
  <c r="M160" i="1"/>
  <c r="T160" i="1"/>
  <c r="U160" i="1"/>
  <c r="C161" i="1"/>
  <c r="D161" i="1" s="1"/>
  <c r="C162" i="1"/>
  <c r="D162" i="1" s="1"/>
  <c r="B163" i="1"/>
  <c r="E163" i="1"/>
  <c r="H163" i="1"/>
  <c r="I163" i="1"/>
  <c r="J163" i="1"/>
  <c r="K163" i="1"/>
  <c r="L163" i="1"/>
  <c r="M163" i="1"/>
  <c r="P163" i="1"/>
  <c r="Q163" i="1"/>
  <c r="S163" i="1"/>
  <c r="T163" i="1"/>
  <c r="U163" i="1"/>
  <c r="V163" i="1"/>
  <c r="W163" i="1"/>
  <c r="X163" i="1"/>
  <c r="C164" i="1"/>
  <c r="C165" i="1"/>
  <c r="H166" i="1"/>
  <c r="I166" i="1"/>
  <c r="J166" i="1"/>
  <c r="K166" i="1"/>
  <c r="M166" i="1"/>
  <c r="Q166" i="1"/>
  <c r="R166" i="1"/>
  <c r="V166" i="1"/>
  <c r="X166" i="1"/>
  <c r="C167" i="1"/>
  <c r="D167" i="1" s="1"/>
  <c r="C168" i="1"/>
  <c r="B169" i="1"/>
  <c r="Q169" i="1"/>
  <c r="T169" i="1"/>
  <c r="C170" i="1"/>
  <c r="D170" i="1" s="1"/>
  <c r="C171" i="1"/>
  <c r="D171" i="1" s="1"/>
  <c r="B172" i="1"/>
  <c r="G172" i="1"/>
  <c r="L172" i="1"/>
  <c r="U172" i="1"/>
  <c r="C173" i="1"/>
  <c r="C174" i="1"/>
  <c r="B175" i="1"/>
  <c r="G175" i="1"/>
  <c r="J175" i="1"/>
  <c r="K175" i="1"/>
  <c r="L175" i="1"/>
  <c r="R175" i="1"/>
  <c r="U175" i="1"/>
  <c r="X175" i="1"/>
  <c r="C176" i="1"/>
  <c r="D176" i="1" s="1"/>
  <c r="D177" i="1"/>
  <c r="D178" i="1"/>
  <c r="C179" i="1"/>
  <c r="C180" i="1" s="1"/>
  <c r="C181" i="1"/>
  <c r="D181" i="1" s="1"/>
  <c r="C183" i="1"/>
  <c r="C184" i="1" s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C185" i="1"/>
  <c r="D185" i="1" s="1"/>
  <c r="C186" i="1"/>
  <c r="D186" i="1" s="1"/>
  <c r="C187" i="1"/>
  <c r="D187" i="1" s="1"/>
  <c r="C188" i="1"/>
  <c r="D188" i="1" s="1"/>
  <c r="C189" i="1"/>
  <c r="D189" i="1" s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C191" i="1"/>
  <c r="D191" i="1" s="1"/>
  <c r="C192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D203" i="1" s="1"/>
  <c r="C204" i="1"/>
  <c r="D204" i="1" s="1"/>
  <c r="B205" i="1"/>
  <c r="B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C207" i="1"/>
  <c r="C208" i="1" s="1"/>
  <c r="D208" i="1" s="1"/>
  <c r="C209" i="1"/>
  <c r="D209" i="1" s="1"/>
  <c r="B210" i="1"/>
  <c r="C211" i="1"/>
  <c r="E212" i="1"/>
  <c r="E214" i="1" s="1"/>
  <c r="F212" i="1"/>
  <c r="F214" i="1" s="1"/>
  <c r="G212" i="1"/>
  <c r="G214" i="1" s="1"/>
  <c r="H212" i="1"/>
  <c r="H214" i="1" s="1"/>
  <c r="I212" i="1"/>
  <c r="I214" i="1" s="1"/>
  <c r="J212" i="1"/>
  <c r="J214" i="1" s="1"/>
  <c r="K212" i="1"/>
  <c r="K214" i="1" s="1"/>
  <c r="L212" i="1"/>
  <c r="L214" i="1" s="1"/>
  <c r="M212" i="1"/>
  <c r="M214" i="1" s="1"/>
  <c r="N212" i="1"/>
  <c r="N214" i="1" s="1"/>
  <c r="O212" i="1"/>
  <c r="O214" i="1" s="1"/>
  <c r="P212" i="1"/>
  <c r="P214" i="1" s="1"/>
  <c r="Q212" i="1"/>
  <c r="Q214" i="1" s="1"/>
  <c r="R212" i="1"/>
  <c r="R214" i="1" s="1"/>
  <c r="S212" i="1"/>
  <c r="S214" i="1" s="1"/>
  <c r="T212" i="1"/>
  <c r="T214" i="1" s="1"/>
  <c r="U212" i="1"/>
  <c r="U214" i="1" s="1"/>
  <c r="V212" i="1"/>
  <c r="V214" i="1" s="1"/>
  <c r="W212" i="1"/>
  <c r="W214" i="1" s="1"/>
  <c r="X212" i="1"/>
  <c r="X214" i="1" s="1"/>
  <c r="Y212" i="1"/>
  <c r="Y214" i="1" s="1"/>
  <c r="C213" i="1"/>
  <c r="D213" i="1" s="1"/>
  <c r="C216" i="1"/>
  <c r="C217" i="1"/>
  <c r="C218" i="1"/>
  <c r="C219" i="1"/>
  <c r="C220" i="1"/>
  <c r="D207" i="1" l="1"/>
  <c r="C160" i="1"/>
  <c r="D160" i="1" s="1"/>
  <c r="D183" i="1"/>
  <c r="D179" i="1"/>
  <c r="D109" i="1"/>
  <c r="C197" i="1"/>
  <c r="D197" i="1" s="1"/>
  <c r="C193" i="1"/>
  <c r="D193" i="1" s="1"/>
  <c r="C122" i="1"/>
  <c r="D122" i="1" s="1"/>
  <c r="C201" i="1"/>
  <c r="D201" i="1" s="1"/>
  <c r="C142" i="1"/>
  <c r="D142" i="1" s="1"/>
  <c r="C210" i="1"/>
  <c r="D210" i="1" s="1"/>
  <c r="C169" i="1"/>
  <c r="D169" i="1" s="1"/>
  <c r="D159" i="1"/>
  <c r="C132" i="1"/>
  <c r="D132" i="1" s="1"/>
  <c r="C129" i="1"/>
  <c r="C117" i="1"/>
  <c r="B212" i="1"/>
  <c r="B214" i="1" s="1"/>
  <c r="C163" i="1"/>
  <c r="D163" i="1" s="1"/>
  <c r="C175" i="1"/>
  <c r="D175" i="1" s="1"/>
  <c r="D168" i="1"/>
  <c r="C166" i="1"/>
  <c r="C157" i="1"/>
  <c r="D157" i="1" s="1"/>
  <c r="C154" i="1"/>
  <c r="D154" i="1" s="1"/>
  <c r="C145" i="1"/>
  <c r="C147" i="1" s="1"/>
  <c r="C206" i="1"/>
  <c r="C205" i="1"/>
  <c r="D205" i="1" s="1"/>
  <c r="C202" i="1"/>
  <c r="C198" i="1"/>
  <c r="D192" i="1"/>
  <c r="C172" i="1"/>
  <c r="D172" i="1" s="1"/>
  <c r="D146" i="1"/>
  <c r="D140" i="1"/>
  <c r="C138" i="1"/>
  <c r="D136" i="1"/>
  <c r="C151" i="1"/>
  <c r="D151" i="1" s="1"/>
  <c r="C150" i="1"/>
  <c r="C124" i="1"/>
  <c r="D124" i="1" s="1"/>
  <c r="C123" i="1"/>
  <c r="D123" i="1" s="1"/>
  <c r="C190" i="1"/>
  <c r="D190" i="1" s="1"/>
  <c r="C141" i="1"/>
  <c r="C126" i="1"/>
  <c r="D126" i="1" s="1"/>
  <c r="C125" i="1"/>
  <c r="D125" i="1" s="1"/>
  <c r="C64" i="1"/>
  <c r="D64" i="1" s="1"/>
  <c r="C212" i="1" l="1"/>
  <c r="D212" i="1" l="1"/>
  <c r="C214" i="1"/>
  <c r="D214" i="1" s="1"/>
  <c r="M26" i="1"/>
  <c r="C60" i="1" l="1"/>
  <c r="D60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4" i="1"/>
  <c r="C56" i="1"/>
  <c r="D56" i="1" s="1"/>
  <c r="C57" i="1"/>
  <c r="C58" i="1"/>
  <c r="D58" i="1" s="1"/>
  <c r="C92" i="1" l="1"/>
  <c r="C55" i="1"/>
  <c r="D57" i="1"/>
  <c r="C59" i="1"/>
  <c r="D5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C93" i="1" l="1"/>
  <c r="D93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2" i="1" l="1"/>
  <c r="D82" i="1" l="1"/>
  <c r="D84" i="1"/>
  <c r="C236" i="1" l="1"/>
  <c r="E44" i="1" l="1"/>
  <c r="C234" i="1" l="1"/>
  <c r="C232" i="1"/>
  <c r="C231" i="1"/>
  <c r="C230" i="1"/>
  <c r="C229" i="1"/>
  <c r="C228" i="1"/>
  <c r="C83" i="1"/>
  <c r="D83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X55" i="1"/>
  <c r="W55" i="1"/>
  <c r="V55" i="1"/>
  <c r="U55" i="1"/>
  <c r="T55" i="1"/>
  <c r="S55" i="1"/>
  <c r="R55" i="1"/>
  <c r="P55" i="1"/>
  <c r="O55" i="1"/>
  <c r="N55" i="1"/>
  <c r="M55" i="1"/>
  <c r="L55" i="1"/>
  <c r="K55" i="1"/>
  <c r="J55" i="1"/>
  <c r="H55" i="1"/>
  <c r="G55" i="1"/>
  <c r="F55" i="1"/>
  <c r="E55" i="1"/>
  <c r="C49" i="1"/>
  <c r="D49" i="1" s="1"/>
  <c r="C48" i="1"/>
  <c r="D48" i="1" s="1"/>
  <c r="C46" i="1"/>
  <c r="D46" i="1" s="1"/>
  <c r="X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42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D41" i="1" l="1"/>
  <c r="C44" i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<sst xmlns="http://schemas.openxmlformats.org/spreadsheetml/2006/main" count="254" uniqueCount="205">
  <si>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</si>
  <si>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</si>
  <si>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</si>
  <si>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</si>
  <si>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</si>
  <si>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</si>
  <si>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</si>
  <si>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</si>
  <si>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</si>
  <si>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</si>
  <si>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</si>
  <si>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</si>
  <si>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</si>
  <si>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</si>
  <si>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</si>
  <si>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</si>
  <si>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</si>
  <si>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</si>
  <si>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</si>
  <si>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</si>
  <si>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</si>
  <si>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</si>
  <si>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</si>
  <si>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</si>
  <si>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</si>
  <si>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</si>
  <si>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</si>
  <si>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</si>
  <si>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</si>
  <si>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</si>
  <si>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</si>
  <si>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</si>
  <si>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</si>
  <si>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</si>
  <si>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</si>
  <si>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</si>
  <si>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</si>
  <si>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</si>
  <si>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</si>
  <si>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</si>
  <si>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</si>
  <si>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</si>
  <si>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</si>
  <si>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</si>
  <si>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</si>
  <si>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</si>
  <si>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</si>
  <si>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</si>
  <si>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</si>
  <si>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</si>
  <si>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</si>
  <si>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</si>
  <si>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</si>
  <si>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</si>
  <si>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</si>
  <si>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</si>
  <si>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</si>
  <si>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</si>
  <si>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</si>
  <si>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</si>
  <si>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</si>
  <si>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</si>
  <si>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</si>
  <si>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</si>
  <si>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</si>
  <si>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</si>
  <si>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</si>
  <si>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</si>
  <si>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</si>
  <si>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</si>
  <si>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</si>
  <si>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</si>
  <si>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</si>
  <si>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</si>
  <si>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</si>
  <si>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</si>
  <si>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</si>
  <si>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</si>
  <si>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</si>
  <si>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</si>
  <si>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</si>
  <si>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</si>
  <si>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</si>
  <si>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</si>
  <si>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</si>
  <si>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</si>
  <si>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</si>
  <si>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</si>
  <si>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</si>
  <si>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</si>
  <si>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</si>
  <si>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</si>
  <si>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</si>
  <si>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</si>
  <si>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</si>
  <si>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</si>
  <si>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</si>
  <si>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</si>
  <si>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</si>
  <si>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</si>
  <si>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</si>
  <si>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</si>
  <si>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</si>
  <si>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</si>
  <si>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</si>
  <si>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</si>
  <si>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</si>
  <si>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</si>
  <si>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</si>
  <si>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</si>
  <si>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</si>
  <si>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</si>
  <si>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</si>
  <si>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</si>
  <si>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</si>
  <si>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</si>
  <si>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</si>
  <si>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</si>
  <si>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</si>
  <si>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</si>
  <si>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</si>
  <si>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</si>
  <si>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</si>
  <si>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</si>
  <si>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</si>
  <si>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</si>
  <si>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</si>
  <si>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</si>
  <si>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</si>
  <si>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</si>
  <si>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</si>
  <si>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</si>
  <si>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</si>
  <si>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</si>
  <si>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</si>
  <si>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</si>
  <si>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</si>
  <si>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</si>
  <si>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</si>
  <si>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</si>
  <si>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</si>
  <si>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</si>
  <si>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</si>
  <si>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</si>
  <si>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</si>
  <si>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</si>
  <si>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</si>
  <si>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</si>
  <si>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</si>
  <si>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</si>
  <si>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</si>
  <si>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</si>
  <si>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</si>
  <si>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</si>
  <si>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</si>
  <si>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</si>
  <si>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</si>
  <si>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</si>
  <si>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</si>
  <si>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</si>
  <si>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</si>
  <si>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</si>
  <si>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</si>
  <si>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</si>
  <si>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</si>
  <si>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</si>
  <si>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</si>
  <si>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</si>
  <si>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</si>
  <si>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</si>
  <si>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</si>
  <si>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</si>
  <si>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</si>
  <si>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</si>
  <si>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</si>
  <si>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</si>
  <si>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</si>
  <si>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</si>
  <si>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</si>
  <si>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</si>
  <si>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</si>
  <si>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</si>
  <si>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</si>
  <si>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</si>
  <si>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</si>
  <si>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</si>
  <si>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</si>
  <si>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</si>
  <si>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</si>
  <si>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</si>
  <si>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</si>
  <si>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</si>
  <si>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</si>
  <si>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</si>
  <si>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</si>
  <si>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</si>
  <si>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</si>
  <si>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</si>
  <si>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</si>
  <si>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</si>
  <si>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</si>
  <si>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</si>
  <si>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</si>
  <si>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</si>
  <si>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Информация о сельскохозяйственных работах по состоянию на 3 июня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</si>
</sst>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0" fontId="11" fillId="2" borderId="17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10" fontId="11" fillId="0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2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41" sqref="A41:XFD41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51" customWidth="1"/>
    <col min="10" max="10" width="13.7109375" style="1" customWidth="1"/>
    <col min="11" max="11" width="13.7109375" style="151" customWidth="1"/>
    <col min="12" max="15" width="13.7109375" style="1" customWidth="1"/>
    <col min="16" max="16" width="13.7109375" style="110" customWidth="1"/>
    <col min="17" max="17" width="13.5703125" style="15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205" t="s">
        <v>204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52"/>
      <c r="J3" s="5"/>
      <c r="K3" s="152"/>
      <c r="L3" s="5"/>
      <c r="M3" s="5"/>
      <c r="N3" s="5"/>
      <c r="O3" s="5"/>
      <c r="P3" s="111"/>
      <c r="Q3" s="152"/>
      <c r="R3" s="5"/>
      <c r="S3" s="5"/>
      <c r="T3" s="5"/>
      <c r="U3" s="5"/>
      <c r="V3" s="5"/>
      <c r="W3" s="5"/>
      <c r="X3" s="6" t="s">
        <v>2</v>
      </c>
      <c r="Y3" s="6"/>
    </row>
    <row r="4" spans="1:26" s="195" customFormat="1" ht="17.25" customHeight="1" thickBot="1" x14ac:dyDescent="0.35">
      <c r="A4" s="206" t="s">
        <v>3</v>
      </c>
      <c r="B4" s="209" t="s">
        <v>198</v>
      </c>
      <c r="C4" s="202" t="s">
        <v>199</v>
      </c>
      <c r="D4" s="202" t="s">
        <v>200</v>
      </c>
      <c r="E4" s="212" t="s">
        <v>4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4"/>
      <c r="Z4" s="195" t="s">
        <v>0</v>
      </c>
    </row>
    <row r="5" spans="1:26" s="195" customFormat="1" ht="87" customHeight="1" x14ac:dyDescent="0.25">
      <c r="A5" s="207"/>
      <c r="B5" s="210"/>
      <c r="C5" s="203"/>
      <c r="D5" s="203"/>
      <c r="E5" s="200" t="s">
        <v>5</v>
      </c>
      <c r="F5" s="200" t="s">
        <v>6</v>
      </c>
      <c r="G5" s="200" t="s">
        <v>7</v>
      </c>
      <c r="H5" s="200" t="s">
        <v>8</v>
      </c>
      <c r="I5" s="200" t="s">
        <v>9</v>
      </c>
      <c r="J5" s="200" t="s">
        <v>10</v>
      </c>
      <c r="K5" s="200" t="s">
        <v>11</v>
      </c>
      <c r="L5" s="200" t="s">
        <v>12</v>
      </c>
      <c r="M5" s="200" t="s">
        <v>13</v>
      </c>
      <c r="N5" s="200" t="s">
        <v>14</v>
      </c>
      <c r="O5" s="200" t="s">
        <v>15</v>
      </c>
      <c r="P5" s="200" t="s">
        <v>16</v>
      </c>
      <c r="Q5" s="200" t="s">
        <v>17</v>
      </c>
      <c r="R5" s="200" t="s">
        <v>18</v>
      </c>
      <c r="S5" s="200" t="s">
        <v>19</v>
      </c>
      <c r="T5" s="200" t="s">
        <v>20</v>
      </c>
      <c r="U5" s="200" t="s">
        <v>21</v>
      </c>
      <c r="V5" s="200" t="s">
        <v>22</v>
      </c>
      <c r="W5" s="200" t="s">
        <v>23</v>
      </c>
      <c r="X5" s="200" t="s">
        <v>24</v>
      </c>
      <c r="Y5" s="200" t="s">
        <v>25</v>
      </c>
    </row>
    <row r="6" spans="1:26" s="195" customFormat="1" ht="69.75" customHeight="1" thickBot="1" x14ac:dyDescent="0.3">
      <c r="A6" s="208"/>
      <c r="B6" s="211"/>
      <c r="C6" s="204"/>
      <c r="D6" s="204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53">
        <v>1381</v>
      </c>
      <c r="J7" s="10">
        <v>3235</v>
      </c>
      <c r="K7" s="112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12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53">
        <v>1398</v>
      </c>
      <c r="J8" s="10">
        <v>3127</v>
      </c>
      <c r="K8" s="112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12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154">
        <f t="shared" si="1"/>
        <v>1.0123099203475743</v>
      </c>
      <c r="J9" s="75">
        <f t="shared" si="1"/>
        <v>0.96661514683153016</v>
      </c>
      <c r="K9" s="189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189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53">
        <v>1318</v>
      </c>
      <c r="J10" s="10">
        <v>3023</v>
      </c>
      <c r="K10" s="112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12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154">
        <f t="shared" si="2"/>
        <v>0.94277539341917027</v>
      </c>
      <c r="J11" s="75">
        <f t="shared" si="2"/>
        <v>0.9667412855772306</v>
      </c>
      <c r="K11" s="189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189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155">
        <v>680</v>
      </c>
      <c r="J12" s="80">
        <v>2600</v>
      </c>
      <c r="K12" s="19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19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56">
        <f t="shared" si="3"/>
        <v>0.48640915593705292</v>
      </c>
      <c r="J13" s="16">
        <f t="shared" si="3"/>
        <v>0.83146786056923572</v>
      </c>
      <c r="K13" s="113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13">
        <f t="shared" ref="Q13" si="8">Q12/Q8</f>
        <v>1</v>
      </c>
      <c r="R13" s="16">
        <f t="shared" ref="R13" si="9">R12/R8</f>
        <v>0.5479907007638658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1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17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53"/>
      <c r="J14" s="10">
        <v>300</v>
      </c>
      <c r="K14" s="112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12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53">
        <v>648</v>
      </c>
      <c r="J15" s="10">
        <v>1046</v>
      </c>
      <c r="K15" s="112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12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157">
        <v>363.2</v>
      </c>
      <c r="J16" s="76">
        <v>496.3</v>
      </c>
      <c r="K16" s="191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191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56">
        <f t="shared" si="18"/>
        <v>0.56049382716049378</v>
      </c>
      <c r="J17" s="16">
        <f t="shared" si="18"/>
        <v>0.47447418738049713</v>
      </c>
      <c r="K17" s="113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13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56">
        <v>1.038</v>
      </c>
      <c r="J18" s="16">
        <v>1.083</v>
      </c>
      <c r="K18" s="113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13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56">
        <v>0.625</v>
      </c>
      <c r="J19" s="16">
        <v>1.1180000000000001</v>
      </c>
      <c r="K19" s="113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13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58">
        <v>2567</v>
      </c>
      <c r="J20" s="105">
        <v>6276</v>
      </c>
      <c r="K20" s="114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14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108"/>
      <c r="J21" s="26"/>
      <c r="K21" s="115"/>
      <c r="L21" s="26"/>
      <c r="M21" s="26"/>
      <c r="N21" s="26"/>
      <c r="O21" s="26"/>
      <c r="P21" s="26"/>
      <c r="Q21" s="115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159">
        <f t="shared" ref="I22" si="23">I21/I20</f>
        <v>0</v>
      </c>
      <c r="J22" s="30">
        <f t="shared" ref="J22" si="24">J21/J20</f>
        <v>0</v>
      </c>
      <c r="K22" s="116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104">
        <f t="shared" ref="P22" si="30">P21/P20</f>
        <v>0</v>
      </c>
      <c r="Q22" s="116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108"/>
      <c r="J23" s="26"/>
      <c r="K23" s="115"/>
      <c r="L23" s="26"/>
      <c r="M23" s="26"/>
      <c r="N23" s="26"/>
      <c r="O23" s="26"/>
      <c r="P23" s="26"/>
      <c r="Q23" s="115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56" t="e">
        <f t="shared" si="40"/>
        <v>#DIV/0!</v>
      </c>
      <c r="J24" s="16" t="e">
        <f t="shared" si="40"/>
        <v>#DIV/0!</v>
      </c>
      <c r="K24" s="113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13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09" customFormat="1" ht="30" hidden="1" customHeight="1" x14ac:dyDescent="0.2">
      <c r="A25" s="106" t="s">
        <v>44</v>
      </c>
      <c r="B25" s="107">
        <v>80216</v>
      </c>
      <c r="C25" s="107">
        <f>SUM(E25:Y25)</f>
        <v>79864</v>
      </c>
      <c r="D25" s="15">
        <f t="shared" si="0"/>
        <v>0.99561184801037195</v>
      </c>
      <c r="E25" s="108">
        <v>5960</v>
      </c>
      <c r="F25" s="108">
        <v>2969</v>
      </c>
      <c r="G25" s="108">
        <v>3500</v>
      </c>
      <c r="H25" s="108">
        <v>5710</v>
      </c>
      <c r="I25" s="108">
        <v>1625</v>
      </c>
      <c r="J25" s="108">
        <v>6276</v>
      </c>
      <c r="K25" s="115">
        <v>2321</v>
      </c>
      <c r="L25" s="108">
        <v>3150</v>
      </c>
      <c r="M25" s="108">
        <v>3672</v>
      </c>
      <c r="N25" s="108">
        <v>1784</v>
      </c>
      <c r="O25" s="108">
        <v>2709</v>
      </c>
      <c r="P25" s="26">
        <v>6400</v>
      </c>
      <c r="Q25" s="115">
        <v>5533</v>
      </c>
      <c r="R25" s="108">
        <v>3411</v>
      </c>
      <c r="S25" s="108">
        <v>7307</v>
      </c>
      <c r="T25" s="108">
        <v>3436</v>
      </c>
      <c r="U25" s="108">
        <v>1330</v>
      </c>
      <c r="V25" s="108">
        <v>1495</v>
      </c>
      <c r="W25" s="108">
        <v>6102</v>
      </c>
      <c r="X25" s="108">
        <v>3400</v>
      </c>
      <c r="Y25" s="108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41">B25/B20</f>
        <v>0.79747879944724465</v>
      </c>
      <c r="C26" s="28">
        <f t="shared" si="41"/>
        <v>0.89385324797421317</v>
      </c>
      <c r="D26" s="15"/>
      <c r="E26" s="29">
        <f t="shared" si="41"/>
        <v>0.8</v>
      </c>
      <c r="F26" s="29">
        <f t="shared" si="41"/>
        <v>0.89643719806763289</v>
      </c>
      <c r="G26" s="29">
        <f t="shared" si="41"/>
        <v>0.91027308192457734</v>
      </c>
      <c r="H26" s="29">
        <f t="shared" si="41"/>
        <v>0.82609953703703709</v>
      </c>
      <c r="I26" s="160">
        <f t="shared" si="41"/>
        <v>0.63303467082197118</v>
      </c>
      <c r="J26" s="29">
        <f t="shared" si="41"/>
        <v>1</v>
      </c>
      <c r="K26" s="117">
        <f t="shared" si="41"/>
        <v>0.9336283185840708</v>
      </c>
      <c r="L26" s="29">
        <f t="shared" si="41"/>
        <v>0.89159354656099632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117">
        <f t="shared" si="41"/>
        <v>0.91003289473684212</v>
      </c>
      <c r="R26" s="29">
        <f t="shared" si="41"/>
        <v>1</v>
      </c>
      <c r="S26" s="29">
        <f t="shared" si="41"/>
        <v>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0.67191011235955056</v>
      </c>
      <c r="W26" s="29">
        <f t="shared" si="41"/>
        <v>1</v>
      </c>
      <c r="X26" s="29">
        <f t="shared" si="41"/>
        <v>0.90042372881355937</v>
      </c>
      <c r="Y26" s="29">
        <f t="shared" si="41"/>
        <v>0.81004566210045659</v>
      </c>
    </row>
    <row r="27" spans="1:26" s="103" customFormat="1" ht="30" hidden="1" customHeight="1" x14ac:dyDescent="0.2">
      <c r="A27" s="100" t="s">
        <v>196</v>
      </c>
      <c r="B27" s="101">
        <v>10</v>
      </c>
      <c r="C27" s="23">
        <f>SUM(E27:Y27)</f>
        <v>6</v>
      </c>
      <c r="D27" s="102"/>
      <c r="E27" s="37"/>
      <c r="F27" s="37"/>
      <c r="G27" s="37"/>
      <c r="H27" s="37">
        <v>4</v>
      </c>
      <c r="I27" s="150"/>
      <c r="J27" s="37"/>
      <c r="K27" s="118"/>
      <c r="L27" s="37"/>
      <c r="M27" s="37"/>
      <c r="N27" s="37"/>
      <c r="O27" s="37"/>
      <c r="P27" s="37"/>
      <c r="Q27" s="118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ref="C28:C32" si="42">SUM(E28:Y28)</f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108">
        <v>1210</v>
      </c>
      <c r="J28" s="26">
        <v>6276</v>
      </c>
      <c r="K28" s="115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115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12.906851719771497</v>
      </c>
      <c r="D29" s="15">
        <f t="shared" si="0"/>
        <v>40.754064977921132</v>
      </c>
      <c r="E29" s="30">
        <f t="shared" si="43"/>
        <v>0.67114093959731547</v>
      </c>
      <c r="F29" s="30">
        <f t="shared" si="43"/>
        <v>0.33303140096618356</v>
      </c>
      <c r="G29" s="30">
        <f t="shared" si="43"/>
        <v>1.3003901170351105E-2</v>
      </c>
      <c r="H29" s="30">
        <f t="shared" si="43"/>
        <v>0.16203703703703703</v>
      </c>
      <c r="I29" s="159">
        <f t="shared" si="43"/>
        <v>0.47136735488897546</v>
      </c>
      <c r="J29" s="30">
        <f t="shared" si="43"/>
        <v>1</v>
      </c>
      <c r="K29" s="116">
        <f t="shared" si="43"/>
        <v>1</v>
      </c>
      <c r="L29" s="30">
        <f t="shared" si="43"/>
        <v>0.41069912255873198</v>
      </c>
      <c r="M29" s="30">
        <f t="shared" si="43"/>
        <v>2.1048200378867607E-2</v>
      </c>
      <c r="N29" s="30">
        <f t="shared" si="43"/>
        <v>1</v>
      </c>
      <c r="O29" s="30">
        <f t="shared" si="43"/>
        <v>0.65351299326275269</v>
      </c>
      <c r="P29" s="104">
        <f t="shared" si="43"/>
        <v>0.98689282960678493</v>
      </c>
      <c r="Q29" s="116">
        <f t="shared" si="43"/>
        <v>1</v>
      </c>
      <c r="R29" s="30">
        <f t="shared" si="43"/>
        <v>0.96745822339489884</v>
      </c>
      <c r="S29" s="30">
        <f t="shared" si="43"/>
        <v>0.80402353907212265</v>
      </c>
      <c r="T29" s="30">
        <f t="shared" si="43"/>
        <v>0.77730778800696687</v>
      </c>
      <c r="U29" s="30">
        <f t="shared" si="43"/>
        <v>0</v>
      </c>
      <c r="V29" s="30">
        <f t="shared" si="43"/>
        <v>0</v>
      </c>
      <c r="W29" s="30">
        <f t="shared" si="43"/>
        <v>1</v>
      </c>
      <c r="X29" s="30">
        <f t="shared" si="43"/>
        <v>0.63532838983050843</v>
      </c>
      <c r="Y29" s="30">
        <f t="shared" si="43"/>
        <v>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161">
        <v>7872</v>
      </c>
      <c r="J30" s="31">
        <v>5664</v>
      </c>
      <c r="K30" s="119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119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161"/>
      <c r="J31" s="31"/>
      <c r="K31" s="119"/>
      <c r="L31" s="31"/>
      <c r="M31" s="31"/>
      <c r="N31" s="31"/>
      <c r="O31" s="31"/>
      <c r="P31" s="31"/>
      <c r="Q31" s="119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5">F31/F30</f>
        <v>0</v>
      </c>
      <c r="G32" s="30">
        <f t="shared" si="45"/>
        <v>0</v>
      </c>
      <c r="H32" s="30">
        <f t="shared" si="45"/>
        <v>0</v>
      </c>
      <c r="I32" s="159">
        <f t="shared" si="45"/>
        <v>0</v>
      </c>
      <c r="J32" s="30">
        <f t="shared" si="45"/>
        <v>0</v>
      </c>
      <c r="K32" s="116">
        <f t="shared" si="45"/>
        <v>0</v>
      </c>
      <c r="L32" s="30">
        <f t="shared" si="45"/>
        <v>0</v>
      </c>
      <c r="M32" s="30">
        <f t="shared" si="45"/>
        <v>0</v>
      </c>
      <c r="N32" s="30">
        <f t="shared" si="45"/>
        <v>0</v>
      </c>
      <c r="O32" s="30">
        <f t="shared" si="45"/>
        <v>0</v>
      </c>
      <c r="P32" s="104">
        <f>P31/Q30</f>
        <v>0</v>
      </c>
      <c r="Q32" s="116">
        <f>Q31/R30</f>
        <v>0</v>
      </c>
      <c r="R32" s="30">
        <f>R31/S30</f>
        <v>0</v>
      </c>
      <c r="S32" s="104">
        <f>S31/T30</f>
        <v>0</v>
      </c>
      <c r="T32" s="30">
        <f t="shared" si="45"/>
        <v>0</v>
      </c>
      <c r="U32" s="30">
        <f t="shared" si="45"/>
        <v>0</v>
      </c>
      <c r="V32" s="30">
        <f t="shared" si="45"/>
        <v>0</v>
      </c>
      <c r="W32" s="30">
        <f t="shared" si="45"/>
        <v>0</v>
      </c>
      <c r="X32" s="30">
        <f t="shared" si="45"/>
        <v>0</v>
      </c>
      <c r="Y32" s="30">
        <f t="shared" si="45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>SUM(E33:Y33)</f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108">
        <v>510</v>
      </c>
      <c r="J33" s="26">
        <v>2159</v>
      </c>
      <c r="K33" s="115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115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0.29520731303327929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160">
        <f t="shared" si="46"/>
        <v>6.4786585365853661E-2</v>
      </c>
      <c r="J34" s="29">
        <f t="shared" si="46"/>
        <v>0.38117937853107342</v>
      </c>
      <c r="K34" s="117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117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108">
        <v>2390</v>
      </c>
      <c r="J35" s="26">
        <v>5051</v>
      </c>
      <c r="K35" s="115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115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0.60130807316614587</v>
      </c>
      <c r="D36" s="15" t="e">
        <f t="shared" si="0"/>
        <v>#DIV/0!</v>
      </c>
      <c r="E36" s="104">
        <f t="shared" si="47"/>
        <v>1.1424219345011424</v>
      </c>
      <c r="F36" s="30">
        <f t="shared" si="47"/>
        <v>0.80256217030896759</v>
      </c>
      <c r="G36" s="30">
        <f t="shared" si="47"/>
        <v>0.35197013687266693</v>
      </c>
      <c r="H36" s="30">
        <f t="shared" si="47"/>
        <v>0.21991969952078746</v>
      </c>
      <c r="I36" s="159">
        <f t="shared" si="47"/>
        <v>0.30360772357723576</v>
      </c>
      <c r="J36" s="30">
        <f t="shared" si="47"/>
        <v>0.89177259887005644</v>
      </c>
      <c r="K36" s="116">
        <f t="shared" si="47"/>
        <v>0.9566353187042842</v>
      </c>
      <c r="L36" s="30">
        <f t="shared" si="47"/>
        <v>0.68450881612090675</v>
      </c>
      <c r="M36" s="30">
        <f t="shared" si="47"/>
        <v>0.26166253101736975</v>
      </c>
      <c r="N36" s="30">
        <f t="shared" si="47"/>
        <v>0.82688249400479619</v>
      </c>
      <c r="O36" s="30">
        <f t="shared" si="47"/>
        <v>0.20989606868504293</v>
      </c>
      <c r="P36" s="104">
        <f>P35/Q30</f>
        <v>0.65711462450592883</v>
      </c>
      <c r="Q36" s="116">
        <f>Q35/R30</f>
        <v>1.1415678184631253</v>
      </c>
      <c r="R36" s="30">
        <f>R35/S30</f>
        <v>0.19192256341789052</v>
      </c>
      <c r="S36" s="30">
        <f>S35/T30</f>
        <v>0.5606710158434296</v>
      </c>
      <c r="T36" s="30">
        <f t="shared" si="47"/>
        <v>0.59068033550792176</v>
      </c>
      <c r="U36" s="30">
        <f t="shared" si="47"/>
        <v>0.6130268199233716</v>
      </c>
      <c r="V36" s="30">
        <f t="shared" si="47"/>
        <v>0.14977533699450823</v>
      </c>
      <c r="W36" s="30">
        <f t="shared" si="47"/>
        <v>1.0121219253854301</v>
      </c>
      <c r="X36" s="30">
        <f t="shared" si="47"/>
        <v>0.92010062290368955</v>
      </c>
      <c r="Y36" s="30">
        <f t="shared" si="47"/>
        <v>0.70348657821659977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162"/>
      <c r="J37" s="24"/>
      <c r="K37" s="120"/>
      <c r="L37" s="24"/>
      <c r="M37" s="24"/>
      <c r="N37" s="24"/>
      <c r="O37" s="24"/>
      <c r="P37" s="24"/>
      <c r="Q37" s="120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108">
        <v>3500</v>
      </c>
      <c r="J38" s="26">
        <v>20211</v>
      </c>
      <c r="K38" s="115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115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30" t="e">
        <f>E38/E37</f>
        <v>#DIV/0!</v>
      </c>
      <c r="F39" s="30" t="e">
        <f t="shared" ref="F39:Y39" si="48">F38/F37</f>
        <v>#DIV/0!</v>
      </c>
      <c r="G39" s="30" t="e">
        <f t="shared" si="48"/>
        <v>#DIV/0!</v>
      </c>
      <c r="H39" s="30" t="e">
        <f t="shared" si="48"/>
        <v>#DIV/0!</v>
      </c>
      <c r="I39" s="159" t="e">
        <f t="shared" si="48"/>
        <v>#DIV/0!</v>
      </c>
      <c r="J39" s="30" t="e">
        <f t="shared" si="48"/>
        <v>#DIV/0!</v>
      </c>
      <c r="K39" s="116" t="e">
        <f t="shared" si="48"/>
        <v>#DIV/0!</v>
      </c>
      <c r="L39" s="30" t="e">
        <f t="shared" si="48"/>
        <v>#DIV/0!</v>
      </c>
      <c r="M39" s="30" t="e">
        <f t="shared" si="48"/>
        <v>#DIV/0!</v>
      </c>
      <c r="N39" s="30" t="e">
        <f t="shared" si="48"/>
        <v>#DIV/0!</v>
      </c>
      <c r="O39" s="30" t="e">
        <f t="shared" si="48"/>
        <v>#DIV/0!</v>
      </c>
      <c r="P39" s="104" t="e">
        <f t="shared" si="48"/>
        <v>#DIV/0!</v>
      </c>
      <c r="Q39" s="116" t="e">
        <f t="shared" si="48"/>
        <v>#DIV/0!</v>
      </c>
      <c r="R39" s="30" t="e">
        <f t="shared" si="48"/>
        <v>#DIV/0!</v>
      </c>
      <c r="S39" s="30" t="e">
        <f t="shared" si="48"/>
        <v>#DIV/0!</v>
      </c>
      <c r="T39" s="30" t="e">
        <f t="shared" si="48"/>
        <v>#DIV/0!</v>
      </c>
      <c r="U39" s="30" t="e">
        <f t="shared" si="48"/>
        <v>#DIV/0!</v>
      </c>
      <c r="V39" s="30" t="e">
        <f t="shared" si="48"/>
        <v>#DIV/0!</v>
      </c>
      <c r="W39" s="30" t="e">
        <f t="shared" si="48"/>
        <v>#DIV/0!</v>
      </c>
      <c r="X39" s="30" t="e">
        <f t="shared" si="48"/>
        <v>#DIV/0!</v>
      </c>
      <c r="Y39" s="30" t="e">
        <f t="shared" si="48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108">
        <v>3310</v>
      </c>
      <c r="J40" s="26">
        <v>12378</v>
      </c>
      <c r="K40" s="115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115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200263</v>
      </c>
      <c r="C41" s="23">
        <f>SUM(E41:Y41)</f>
        <v>211548</v>
      </c>
      <c r="D41" s="15">
        <f t="shared" si="0"/>
        <v>1.0563508985683825</v>
      </c>
      <c r="E41" s="112">
        <v>10600</v>
      </c>
      <c r="F41" s="112">
        <v>6336</v>
      </c>
      <c r="G41" s="112">
        <v>14290</v>
      </c>
      <c r="H41" s="112">
        <v>12130</v>
      </c>
      <c r="I41" s="112">
        <v>5800</v>
      </c>
      <c r="J41" s="112">
        <v>15698</v>
      </c>
      <c r="K41" s="194">
        <v>10600</v>
      </c>
      <c r="L41" s="112">
        <v>10800</v>
      </c>
      <c r="M41" s="112">
        <v>10249</v>
      </c>
      <c r="N41" s="112">
        <v>5335</v>
      </c>
      <c r="O41" s="112">
        <v>5702</v>
      </c>
      <c r="P41" s="112">
        <v>7470</v>
      </c>
      <c r="Q41" s="112">
        <v>11100</v>
      </c>
      <c r="R41" s="112">
        <v>13556</v>
      </c>
      <c r="S41" s="112">
        <v>11483</v>
      </c>
      <c r="T41" s="112">
        <v>9923</v>
      </c>
      <c r="U41" s="112">
        <v>9650</v>
      </c>
      <c r="V41" s="112">
        <v>3061</v>
      </c>
      <c r="W41" s="112">
        <v>8390</v>
      </c>
      <c r="X41" s="112">
        <v>19100</v>
      </c>
      <c r="Y41" s="112">
        <v>10275</v>
      </c>
      <c r="Z41" s="20"/>
    </row>
    <row r="42" spans="1:29" s="2" customFormat="1" ht="30" customHeight="1" x14ac:dyDescent="0.25">
      <c r="A42" s="32" t="s">
        <v>166</v>
      </c>
      <c r="B42" s="23">
        <v>206272</v>
      </c>
      <c r="C42" s="23">
        <f>SUM(E42:Y42)</f>
        <v>206509</v>
      </c>
      <c r="D42" s="15">
        <f t="shared" si="0"/>
        <v>1.0011489683524666</v>
      </c>
      <c r="E42" s="10">
        <v>10620</v>
      </c>
      <c r="F42" s="10">
        <v>6149</v>
      </c>
      <c r="G42" s="10">
        <v>13879</v>
      </c>
      <c r="H42" s="10">
        <v>11528</v>
      </c>
      <c r="I42" s="153">
        <v>5913</v>
      </c>
      <c r="J42" s="10">
        <v>15780</v>
      </c>
      <c r="K42" s="153">
        <v>10460</v>
      </c>
      <c r="L42" s="10">
        <v>9159</v>
      </c>
      <c r="M42" s="10">
        <v>10378</v>
      </c>
      <c r="N42" s="10">
        <v>4471</v>
      </c>
      <c r="O42" s="10">
        <v>5363</v>
      </c>
      <c r="P42" s="10">
        <v>7465</v>
      </c>
      <c r="Q42" s="153">
        <v>11136</v>
      </c>
      <c r="R42" s="10">
        <v>12550</v>
      </c>
      <c r="S42" s="10">
        <v>11465</v>
      </c>
      <c r="T42" s="10">
        <v>9361</v>
      </c>
      <c r="U42" s="10">
        <v>9398</v>
      </c>
      <c r="V42" s="10">
        <v>3032</v>
      </c>
      <c r="W42" s="10">
        <v>8025</v>
      </c>
      <c r="X42" s="10">
        <v>20107</v>
      </c>
      <c r="Y42" s="10">
        <v>10270</v>
      </c>
      <c r="Z42" s="20"/>
    </row>
    <row r="43" spans="1:29" s="2" customFormat="1" ht="30" hidden="1" customHeight="1" x14ac:dyDescent="0.25">
      <c r="A43" s="17" t="s">
        <v>195</v>
      </c>
      <c r="B43" s="23">
        <v>13564</v>
      </c>
      <c r="C43" s="23">
        <f t="shared" ref="C43:C45" si="49">SUM(E43:Y43)</f>
        <v>425</v>
      </c>
      <c r="D43" s="15">
        <f t="shared" si="0"/>
        <v>3.1332940135653201E-2</v>
      </c>
      <c r="E43" s="10"/>
      <c r="F43" s="10"/>
      <c r="G43" s="10"/>
      <c r="H43" s="10"/>
      <c r="I43" s="153"/>
      <c r="J43" s="10"/>
      <c r="K43" s="153"/>
      <c r="L43" s="10"/>
      <c r="M43" s="10"/>
      <c r="N43" s="10"/>
      <c r="O43" s="10">
        <v>425</v>
      </c>
      <c r="P43" s="10"/>
      <c r="Q43" s="153"/>
      <c r="R43" s="10"/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customHeight="1" x14ac:dyDescent="0.25">
      <c r="A44" s="18" t="s">
        <v>52</v>
      </c>
      <c r="B44" s="33">
        <f>B42/B41</f>
        <v>1.0300055427113346</v>
      </c>
      <c r="C44" s="33">
        <f>C42/C41</f>
        <v>0.97618034677709076</v>
      </c>
      <c r="D44" s="15"/>
      <c r="E44" s="35">
        <f t="shared" ref="E44:Y44" si="50">E42/E41</f>
        <v>1.0018867924528303</v>
      </c>
      <c r="F44" s="35">
        <f t="shared" si="50"/>
        <v>0.97048611111111116</v>
      </c>
      <c r="G44" s="35">
        <f t="shared" si="50"/>
        <v>0.97123862841147657</v>
      </c>
      <c r="H44" s="35">
        <f t="shared" si="50"/>
        <v>0.95037098103874695</v>
      </c>
      <c r="I44" s="163">
        <f t="shared" si="50"/>
        <v>1.0194827586206896</v>
      </c>
      <c r="J44" s="35">
        <f t="shared" si="50"/>
        <v>1.0052235953624666</v>
      </c>
      <c r="K44" s="163">
        <f t="shared" si="50"/>
        <v>0.98679245283018868</v>
      </c>
      <c r="L44" s="35">
        <f t="shared" si="50"/>
        <v>0.84805555555555556</v>
      </c>
      <c r="M44" s="35">
        <f t="shared" si="50"/>
        <v>1.0125865938140306</v>
      </c>
      <c r="N44" s="35">
        <f t="shared" si="50"/>
        <v>0.83805060918462981</v>
      </c>
      <c r="O44" s="35">
        <f t="shared" si="50"/>
        <v>0.94054717642932306</v>
      </c>
      <c r="P44" s="35">
        <f t="shared" si="50"/>
        <v>0.99933065595716197</v>
      </c>
      <c r="Q44" s="163">
        <f t="shared" si="50"/>
        <v>1.0032432432432432</v>
      </c>
      <c r="R44" s="35">
        <f t="shared" si="50"/>
        <v>0.92578931838300382</v>
      </c>
      <c r="S44" s="35">
        <f t="shared" si="50"/>
        <v>0.99843246538361052</v>
      </c>
      <c r="T44" s="35">
        <f t="shared" si="50"/>
        <v>0.94336390204575227</v>
      </c>
      <c r="U44" s="35">
        <f t="shared" si="50"/>
        <v>0.97388601036269429</v>
      </c>
      <c r="V44" s="35">
        <f t="shared" si="50"/>
        <v>0.99052597190460634</v>
      </c>
      <c r="W44" s="35">
        <f t="shared" si="50"/>
        <v>0.95649582836710367</v>
      </c>
      <c r="X44" s="35">
        <f t="shared" si="50"/>
        <v>1.0527225130890052</v>
      </c>
      <c r="Y44" s="196">
        <f t="shared" si="50"/>
        <v>0.99951338199513384</v>
      </c>
      <c r="Z44" s="21"/>
    </row>
    <row r="45" spans="1:29" s="2" customFormat="1" ht="30" customHeight="1" x14ac:dyDescent="0.25">
      <c r="A45" s="18" t="s">
        <v>167</v>
      </c>
      <c r="B45" s="23">
        <v>89420</v>
      </c>
      <c r="C45" s="23">
        <f t="shared" si="49"/>
        <v>90425</v>
      </c>
      <c r="D45" s="15">
        <f t="shared" si="0"/>
        <v>1.0112390963990159</v>
      </c>
      <c r="E45" s="34">
        <v>7950</v>
      </c>
      <c r="F45" s="34">
        <v>2758</v>
      </c>
      <c r="G45" s="34">
        <v>5803</v>
      </c>
      <c r="H45" s="34">
        <v>3411</v>
      </c>
      <c r="I45" s="164">
        <v>2443</v>
      </c>
      <c r="J45" s="34">
        <v>6980</v>
      </c>
      <c r="K45" s="164">
        <v>5243</v>
      </c>
      <c r="L45" s="34">
        <v>3690</v>
      </c>
      <c r="M45" s="34">
        <v>4839</v>
      </c>
      <c r="N45" s="34">
        <v>966</v>
      </c>
      <c r="O45" s="34">
        <v>2370</v>
      </c>
      <c r="P45" s="34">
        <v>1699</v>
      </c>
      <c r="Q45" s="164">
        <v>6152</v>
      </c>
      <c r="R45" s="34">
        <v>7150</v>
      </c>
      <c r="S45" s="34">
        <v>4371</v>
      </c>
      <c r="T45" s="34">
        <v>3085</v>
      </c>
      <c r="U45" s="34">
        <v>4470</v>
      </c>
      <c r="V45" s="34">
        <v>1101</v>
      </c>
      <c r="W45" s="34">
        <v>2270</v>
      </c>
      <c r="X45" s="34">
        <v>9324</v>
      </c>
      <c r="Y45" s="34">
        <v>4350</v>
      </c>
      <c r="Z45" s="21"/>
    </row>
    <row r="46" spans="1:29" s="2" customFormat="1" ht="30" customHeight="1" x14ac:dyDescent="0.25">
      <c r="A46" s="18" t="s">
        <v>54</v>
      </c>
      <c r="B46" s="23">
        <v>93877</v>
      </c>
      <c r="C46" s="23">
        <f>SUM(E46:Y46)</f>
        <v>86503</v>
      </c>
      <c r="D46" s="15">
        <f t="shared" si="0"/>
        <v>0.92145040851326732</v>
      </c>
      <c r="E46" s="26">
        <v>1200</v>
      </c>
      <c r="F46" s="26">
        <v>2682</v>
      </c>
      <c r="G46" s="26">
        <v>5657</v>
      </c>
      <c r="H46" s="26">
        <v>6360</v>
      </c>
      <c r="I46" s="108">
        <v>2203</v>
      </c>
      <c r="J46" s="26">
        <v>7250</v>
      </c>
      <c r="K46" s="108">
        <v>3150</v>
      </c>
      <c r="L46" s="26">
        <v>4149</v>
      </c>
      <c r="M46" s="26">
        <v>1329</v>
      </c>
      <c r="N46" s="26">
        <v>2890</v>
      </c>
      <c r="O46" s="26">
        <v>1783</v>
      </c>
      <c r="P46" s="26">
        <v>4678</v>
      </c>
      <c r="Q46" s="108">
        <v>3722</v>
      </c>
      <c r="R46" s="26">
        <v>5100</v>
      </c>
      <c r="S46" s="26">
        <v>6086</v>
      </c>
      <c r="T46" s="26">
        <v>5033</v>
      </c>
      <c r="U46" s="26">
        <v>4320</v>
      </c>
      <c r="V46" s="26">
        <v>1305</v>
      </c>
      <c r="W46" s="26">
        <v>3989</v>
      </c>
      <c r="X46" s="26">
        <v>8437</v>
      </c>
      <c r="Y46" s="26">
        <v>5180</v>
      </c>
      <c r="Z46" s="21"/>
    </row>
    <row r="47" spans="1:29" s="2" customFormat="1" ht="30" customHeight="1" x14ac:dyDescent="0.25">
      <c r="A47" s="18" t="s">
        <v>55</v>
      </c>
      <c r="B47" s="23">
        <v>780</v>
      </c>
      <c r="C47" s="23">
        <f>SUM(E47:Y47)</f>
        <v>1617</v>
      </c>
      <c r="D47" s="15">
        <f t="shared" si="0"/>
        <v>2.0730769230769233</v>
      </c>
      <c r="E47" s="34">
        <v>370</v>
      </c>
      <c r="F47" s="34"/>
      <c r="G47" s="34">
        <v>235</v>
      </c>
      <c r="H47" s="34">
        <v>350</v>
      </c>
      <c r="I47" s="164"/>
      <c r="J47" s="34"/>
      <c r="K47" s="164"/>
      <c r="L47" s="34"/>
      <c r="M47" s="34"/>
      <c r="N47" s="34"/>
      <c r="O47" s="34"/>
      <c r="P47" s="34"/>
      <c r="Q47" s="16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customHeight="1" x14ac:dyDescent="0.25">
      <c r="A48" s="18" t="s">
        <v>56</v>
      </c>
      <c r="B48" s="23">
        <v>249</v>
      </c>
      <c r="C48" s="23">
        <f>SUM(E48:Y48)</f>
        <v>449</v>
      </c>
      <c r="D48" s="15">
        <f t="shared" si="0"/>
        <v>1.8032128514056225</v>
      </c>
      <c r="E48" s="34">
        <v>100</v>
      </c>
      <c r="F48" s="34"/>
      <c r="G48" s="34">
        <v>35</v>
      </c>
      <c r="H48" s="34"/>
      <c r="I48" s="164">
        <v>160</v>
      </c>
      <c r="J48" s="34"/>
      <c r="K48" s="164"/>
      <c r="L48" s="34"/>
      <c r="M48" s="34"/>
      <c r="N48" s="34"/>
      <c r="O48" s="34"/>
      <c r="P48" s="34"/>
      <c r="Q48" s="164"/>
      <c r="R48" s="34"/>
      <c r="S48" s="34"/>
      <c r="T48" s="34"/>
      <c r="U48" s="34"/>
      <c r="V48" s="34"/>
      <c r="W48" s="34"/>
      <c r="X48" s="34">
        <v>154</v>
      </c>
      <c r="Y48" s="34"/>
      <c r="Z48" s="21"/>
    </row>
    <row r="49" spans="1:26" s="2" customFormat="1" ht="30" customHeight="1" x14ac:dyDescent="0.25">
      <c r="A49" s="18" t="s">
        <v>57</v>
      </c>
      <c r="B49" s="23">
        <v>7460</v>
      </c>
      <c r="C49" s="23">
        <f>SUM(E49:Y49)</f>
        <v>8365</v>
      </c>
      <c r="D49" s="15">
        <f t="shared" si="0"/>
        <v>1.1213136729222519</v>
      </c>
      <c r="E49" s="26">
        <v>1000</v>
      </c>
      <c r="F49" s="26">
        <v>60</v>
      </c>
      <c r="G49" s="26">
        <v>436</v>
      </c>
      <c r="H49" s="26">
        <v>439</v>
      </c>
      <c r="I49" s="108">
        <v>726</v>
      </c>
      <c r="J49" s="26">
        <v>250</v>
      </c>
      <c r="K49" s="108">
        <v>322</v>
      </c>
      <c r="L49" s="26">
        <v>306</v>
      </c>
      <c r="M49" s="26">
        <v>901</v>
      </c>
      <c r="N49" s="26">
        <v>50</v>
      </c>
      <c r="O49" s="26">
        <v>57</v>
      </c>
      <c r="P49" s="26">
        <v>426</v>
      </c>
      <c r="Q49" s="108">
        <v>238</v>
      </c>
      <c r="R49" s="26">
        <v>60</v>
      </c>
      <c r="S49" s="26">
        <v>680</v>
      </c>
      <c r="T49" s="26">
        <v>538</v>
      </c>
      <c r="U49" s="26">
        <v>120</v>
      </c>
      <c r="V49" s="26"/>
      <c r="W49" s="26">
        <v>600</v>
      </c>
      <c r="X49" s="26">
        <v>1076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51">SUM(E50:Y50)</f>
        <v>0</v>
      </c>
      <c r="D50" s="15" t="e">
        <f t="shared" si="0"/>
        <v>#DIV/0!</v>
      </c>
      <c r="E50" s="34"/>
      <c r="F50" s="34"/>
      <c r="G50" s="34"/>
      <c r="H50" s="34"/>
      <c r="I50" s="164"/>
      <c r="J50" s="34"/>
      <c r="K50" s="164"/>
      <c r="L50" s="34"/>
      <c r="M50" s="34"/>
      <c r="N50" s="34"/>
      <c r="O50" s="34"/>
      <c r="P50" s="34"/>
      <c r="Q50" s="16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97797</v>
      </c>
      <c r="C51" s="23">
        <f t="shared" si="51"/>
        <v>50718</v>
      </c>
      <c r="D51" s="15">
        <f t="shared" si="0"/>
        <v>0.51860486517991344</v>
      </c>
      <c r="E51" s="34">
        <v>4500</v>
      </c>
      <c r="F51" s="34">
        <v>2103</v>
      </c>
      <c r="G51" s="34">
        <v>1126</v>
      </c>
      <c r="H51" s="34">
        <v>4193</v>
      </c>
      <c r="I51" s="164">
        <v>522</v>
      </c>
      <c r="J51" s="34">
        <v>3890</v>
      </c>
      <c r="K51" s="164"/>
      <c r="L51" s="34">
        <v>1249</v>
      </c>
      <c r="M51" s="34">
        <v>2881</v>
      </c>
      <c r="N51" s="34">
        <v>1599</v>
      </c>
      <c r="O51" s="34">
        <v>879</v>
      </c>
      <c r="P51" s="34">
        <v>4100</v>
      </c>
      <c r="Q51" s="164">
        <v>6083</v>
      </c>
      <c r="R51" s="34">
        <v>2500</v>
      </c>
      <c r="S51" s="34">
        <v>7484</v>
      </c>
      <c r="T51" s="34">
        <v>1592</v>
      </c>
      <c r="U51" s="34">
        <v>505</v>
      </c>
      <c r="V51" s="34">
        <v>1342</v>
      </c>
      <c r="W51" s="34">
        <v>1940</v>
      </c>
      <c r="X51" s="34">
        <v>600</v>
      </c>
      <c r="Y51" s="34">
        <v>1630</v>
      </c>
      <c r="Z51" s="21"/>
    </row>
    <row r="52" spans="1:26" s="2" customFormat="1" ht="30" customHeight="1" outlineLevel="1" x14ac:dyDescent="0.25">
      <c r="A52" s="17" t="s">
        <v>170</v>
      </c>
      <c r="B52" s="23">
        <v>55311</v>
      </c>
      <c r="C52" s="23">
        <f t="shared" si="51"/>
        <v>23024</v>
      </c>
      <c r="D52" s="15">
        <f t="shared" si="0"/>
        <v>0.41626439587062247</v>
      </c>
      <c r="E52" s="34">
        <v>600</v>
      </c>
      <c r="F52" s="34">
        <v>2103</v>
      </c>
      <c r="G52" s="34">
        <v>140</v>
      </c>
      <c r="H52" s="34">
        <v>323</v>
      </c>
      <c r="I52" s="164">
        <v>50</v>
      </c>
      <c r="J52" s="34">
        <v>1810</v>
      </c>
      <c r="K52" s="164"/>
      <c r="L52" s="34"/>
      <c r="M52" s="34">
        <v>120</v>
      </c>
      <c r="N52" s="34">
        <v>1599</v>
      </c>
      <c r="O52" s="34">
        <v>150</v>
      </c>
      <c r="P52" s="34">
        <v>4100</v>
      </c>
      <c r="Q52" s="164">
        <v>6083</v>
      </c>
      <c r="R52" s="34">
        <v>1800</v>
      </c>
      <c r="S52" s="34">
        <v>756</v>
      </c>
      <c r="T52" s="34">
        <v>602</v>
      </c>
      <c r="U52" s="34">
        <v>256</v>
      </c>
      <c r="V52" s="34">
        <v>1342</v>
      </c>
      <c r="W52" s="34"/>
      <c r="X52" s="34">
        <v>600</v>
      </c>
      <c r="Y52" s="34">
        <v>590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64">
        <v>15</v>
      </c>
      <c r="J53" s="34">
        <v>157</v>
      </c>
      <c r="K53" s="16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6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customHeight="1" x14ac:dyDescent="0.25">
      <c r="A54" s="32" t="s">
        <v>60</v>
      </c>
      <c r="B54" s="23">
        <v>4468</v>
      </c>
      <c r="C54" s="23">
        <f t="shared" si="51"/>
        <v>3406.3</v>
      </c>
      <c r="D54" s="15">
        <f>C54/B54</f>
        <v>0.76237690241718892</v>
      </c>
      <c r="E54" s="34">
        <v>144</v>
      </c>
      <c r="F54" s="34">
        <v>70</v>
      </c>
      <c r="G54" s="34">
        <v>602</v>
      </c>
      <c r="H54" s="34">
        <v>238</v>
      </c>
      <c r="I54" s="164">
        <v>0.5</v>
      </c>
      <c r="J54" s="34">
        <v>75</v>
      </c>
      <c r="K54" s="164">
        <v>383</v>
      </c>
      <c r="L54" s="34">
        <v>385</v>
      </c>
      <c r="M54" s="34">
        <v>221</v>
      </c>
      <c r="N54" s="34">
        <v>14.3</v>
      </c>
      <c r="O54" s="34">
        <v>138</v>
      </c>
      <c r="P54" s="34">
        <v>120</v>
      </c>
      <c r="Q54" s="164">
        <v>12</v>
      </c>
      <c r="R54" s="34">
        <v>320</v>
      </c>
      <c r="S54" s="34">
        <v>99</v>
      </c>
      <c r="T54" s="34">
        <v>20</v>
      </c>
      <c r="U54" s="34">
        <v>115</v>
      </c>
      <c r="V54" s="34">
        <v>13.5</v>
      </c>
      <c r="W54" s="34">
        <v>195</v>
      </c>
      <c r="X54" s="34">
        <v>241</v>
      </c>
      <c r="Y54" s="34"/>
      <c r="Z54" s="20"/>
    </row>
    <row r="55" spans="1:26" s="2" customFormat="1" ht="30" customHeight="1" x14ac:dyDescent="0.25">
      <c r="A55" s="18" t="s">
        <v>52</v>
      </c>
      <c r="B55" s="33">
        <f>B54/B53</f>
        <v>0.8123636363636364</v>
      </c>
      <c r="C55" s="15">
        <f>C54/C53</f>
        <v>0.61730699528814792</v>
      </c>
      <c r="D55" s="15"/>
      <c r="E55" s="35">
        <f t="shared" ref="E55:X55" si="52">E54/E53</f>
        <v>1.4693877551020409</v>
      </c>
      <c r="F55" s="35">
        <f t="shared" si="52"/>
        <v>0.39325842696629215</v>
      </c>
      <c r="G55" s="35">
        <f t="shared" si="52"/>
        <v>0.89317507418397624</v>
      </c>
      <c r="H55" s="35">
        <f t="shared" si="52"/>
        <v>0.65927977839335183</v>
      </c>
      <c r="I55" s="35">
        <f t="shared" si="52"/>
        <v>3.3333333333333333E-2</v>
      </c>
      <c r="J55" s="35">
        <f t="shared" si="52"/>
        <v>0.47770700636942676</v>
      </c>
      <c r="K55" s="163">
        <f t="shared" si="52"/>
        <v>0.41405405405405404</v>
      </c>
      <c r="L55" s="35">
        <f t="shared" si="52"/>
        <v>0.49870466321243523</v>
      </c>
      <c r="M55" s="35">
        <f t="shared" si="52"/>
        <v>1.0523809523809524</v>
      </c>
      <c r="N55" s="35">
        <f t="shared" si="52"/>
        <v>0.38648648648648648</v>
      </c>
      <c r="O55" s="35">
        <f t="shared" si="52"/>
        <v>0.5847457627118644</v>
      </c>
      <c r="P55" s="35">
        <f t="shared" si="52"/>
        <v>0.47808764940239046</v>
      </c>
      <c r="Q55" s="35">
        <f t="shared" si="52"/>
        <v>0.16216216216216217</v>
      </c>
      <c r="R55" s="35">
        <f t="shared" si="52"/>
        <v>0.70640176600441507</v>
      </c>
      <c r="S55" s="35">
        <f t="shared" si="52"/>
        <v>0.46698113207547171</v>
      </c>
      <c r="T55" s="35">
        <f t="shared" si="52"/>
        <v>0.44444444444444442</v>
      </c>
      <c r="U55" s="35">
        <f t="shared" si="52"/>
        <v>1</v>
      </c>
      <c r="V55" s="35">
        <f t="shared" si="52"/>
        <v>2.7</v>
      </c>
      <c r="W55" s="35">
        <f t="shared" si="52"/>
        <v>0.55555555555555558</v>
      </c>
      <c r="X55" s="35">
        <f t="shared" si="52"/>
        <v>0.69054441260744981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164"/>
      <c r="J56" s="34"/>
      <c r="K56" s="164"/>
      <c r="L56" s="34"/>
      <c r="M56" s="34"/>
      <c r="N56" s="34"/>
      <c r="O56" s="34"/>
      <c r="P56" s="34"/>
      <c r="Q56" s="16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>
        <v>900</v>
      </c>
      <c r="C57" s="23">
        <f t="shared" si="51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64">
        <v>7</v>
      </c>
      <c r="J57" s="34">
        <v>9</v>
      </c>
      <c r="K57" s="16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6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customHeight="1" x14ac:dyDescent="0.25">
      <c r="A58" s="32" t="s">
        <v>162</v>
      </c>
      <c r="B58" s="27">
        <v>636</v>
      </c>
      <c r="C58" s="27">
        <f t="shared" si="51"/>
        <v>522.20000000000005</v>
      </c>
      <c r="D58" s="15">
        <f t="shared" si="0"/>
        <v>0.8210691823899372</v>
      </c>
      <c r="E58" s="26">
        <v>20</v>
      </c>
      <c r="F58" s="26">
        <v>48</v>
      </c>
      <c r="G58" s="26">
        <v>60</v>
      </c>
      <c r="H58" s="26"/>
      <c r="I58" s="108">
        <v>0.5</v>
      </c>
      <c r="J58" s="26">
        <v>6</v>
      </c>
      <c r="K58" s="108">
        <v>76.7</v>
      </c>
      <c r="L58" s="26">
        <v>33</v>
      </c>
      <c r="M58" s="26">
        <v>43</v>
      </c>
      <c r="N58" s="54">
        <v>26</v>
      </c>
      <c r="O58" s="26">
        <v>26</v>
      </c>
      <c r="P58" s="26">
        <v>52</v>
      </c>
      <c r="Q58" s="108"/>
      <c r="R58" s="26"/>
      <c r="S58" s="26">
        <v>10</v>
      </c>
      <c r="T58" s="26">
        <v>11</v>
      </c>
      <c r="U58" s="26"/>
      <c r="V58" s="26"/>
      <c r="W58" s="26">
        <v>20</v>
      </c>
      <c r="X58" s="26">
        <v>84</v>
      </c>
      <c r="Y58" s="26">
        <v>6</v>
      </c>
      <c r="Z58" s="20"/>
    </row>
    <row r="59" spans="1:26" s="2" customFormat="1" ht="26.25" customHeight="1" x14ac:dyDescent="0.25">
      <c r="A59" s="18" t="s">
        <v>52</v>
      </c>
      <c r="B59" s="9">
        <f>B58/B57</f>
        <v>0.70666666666666667</v>
      </c>
      <c r="C59" s="9">
        <f>C58/C57</f>
        <v>0.6216666666666667</v>
      </c>
      <c r="D59" s="15"/>
      <c r="E59" s="104">
        <f>E58/E57</f>
        <v>1.6666666666666667</v>
      </c>
      <c r="F59" s="104">
        <f t="shared" ref="F59:Y59" si="53">F58/F57</f>
        <v>0.45714285714285713</v>
      </c>
      <c r="G59" s="104">
        <f t="shared" si="53"/>
        <v>0.83333333333333337</v>
      </c>
      <c r="H59" s="104"/>
      <c r="I59" s="159">
        <f t="shared" si="53"/>
        <v>7.1428571428571425E-2</v>
      </c>
      <c r="J59" s="159">
        <f t="shared" si="53"/>
        <v>0.66666666666666663</v>
      </c>
      <c r="K59" s="159">
        <f t="shared" si="53"/>
        <v>0.64453781512605046</v>
      </c>
      <c r="L59" s="104">
        <f t="shared" si="53"/>
        <v>0.47142857142857142</v>
      </c>
      <c r="M59" s="104">
        <f t="shared" si="53"/>
        <v>1.303030303030303</v>
      </c>
      <c r="N59" s="104">
        <f t="shared" si="53"/>
        <v>5.2</v>
      </c>
      <c r="O59" s="104">
        <f t="shared" si="53"/>
        <v>0.65</v>
      </c>
      <c r="P59" s="104">
        <f t="shared" si="53"/>
        <v>0.47706422018348627</v>
      </c>
      <c r="Q59" s="104"/>
      <c r="R59" s="104"/>
      <c r="S59" s="104">
        <f t="shared" si="53"/>
        <v>0.2857142857142857</v>
      </c>
      <c r="T59" s="104">
        <f t="shared" si="53"/>
        <v>0.30555555555555558</v>
      </c>
      <c r="U59" s="104"/>
      <c r="V59" s="104"/>
      <c r="W59" s="104">
        <f t="shared" si="53"/>
        <v>0.21052631578947367</v>
      </c>
      <c r="X59" s="104">
        <f t="shared" si="53"/>
        <v>1.4482758620689655</v>
      </c>
      <c r="Y59" s="104">
        <f t="shared" si="53"/>
        <v>0.6</v>
      </c>
      <c r="Z59" s="20"/>
    </row>
    <row r="60" spans="1:26" s="2" customFormat="1" ht="30" customHeight="1" x14ac:dyDescent="0.25">
      <c r="A60" s="13" t="s">
        <v>197</v>
      </c>
      <c r="B60" s="27">
        <v>496</v>
      </c>
      <c r="C60" s="27">
        <f t="shared" si="51"/>
        <v>382</v>
      </c>
      <c r="D60" s="15">
        <f t="shared" si="0"/>
        <v>0.77016129032258063</v>
      </c>
      <c r="E60" s="26"/>
      <c r="F60" s="26"/>
      <c r="G60" s="26">
        <v>367</v>
      </c>
      <c r="H60" s="54"/>
      <c r="I60" s="108"/>
      <c r="J60" s="26"/>
      <c r="K60" s="108"/>
      <c r="L60" s="26">
        <v>2</v>
      </c>
      <c r="M60" s="54"/>
      <c r="N60" s="54"/>
      <c r="O60" s="26"/>
      <c r="P60" s="26"/>
      <c r="Q60" s="108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51"/>
        <v>0</v>
      </c>
      <c r="D61" s="15" t="e">
        <f t="shared" si="0"/>
        <v>#DIV/0!</v>
      </c>
      <c r="E61" s="35"/>
      <c r="F61" s="35"/>
      <c r="G61" s="35"/>
      <c r="H61" s="35"/>
      <c r="I61" s="163"/>
      <c r="J61" s="35"/>
      <c r="K61" s="163"/>
      <c r="L61" s="35"/>
      <c r="M61" s="35"/>
      <c r="N61" s="35"/>
      <c r="O61" s="35"/>
      <c r="P61" s="35"/>
      <c r="Q61" s="163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customHeight="1" x14ac:dyDescent="0.25">
      <c r="A62" s="18" t="s">
        <v>202</v>
      </c>
      <c r="B62" s="27">
        <v>18720</v>
      </c>
      <c r="C62" s="27">
        <f>SUM(E62:Y62)</f>
        <v>27707</v>
      </c>
      <c r="D62" s="15">
        <f t="shared" si="0"/>
        <v>1.4800747863247863</v>
      </c>
      <c r="E62" s="34">
        <f t="shared" ref="E62:P62" si="54">E64+E67+E68+E70+E74+E73+E75</f>
        <v>4576</v>
      </c>
      <c r="F62" s="34">
        <f>F64+F67+F68+F70+F74+F73+F75</f>
        <v>175</v>
      </c>
      <c r="G62" s="34">
        <f t="shared" si="54"/>
        <v>1408</v>
      </c>
      <c r="H62" s="34">
        <f t="shared" si="54"/>
        <v>1174</v>
      </c>
      <c r="I62" s="34">
        <f t="shared" si="54"/>
        <v>1051</v>
      </c>
      <c r="J62" s="34">
        <f t="shared" si="54"/>
        <v>5740</v>
      </c>
      <c r="K62" s="34">
        <f t="shared" si="54"/>
        <v>442</v>
      </c>
      <c r="L62" s="34">
        <f t="shared" si="54"/>
        <v>1085</v>
      </c>
      <c r="M62" s="34">
        <f t="shared" si="54"/>
        <v>1069</v>
      </c>
      <c r="N62" s="34">
        <f t="shared" si="54"/>
        <v>85</v>
      </c>
      <c r="O62" s="34">
        <f t="shared" si="54"/>
        <v>620</v>
      </c>
      <c r="P62" s="34">
        <f t="shared" si="54"/>
        <v>860</v>
      </c>
      <c r="Q62" s="34">
        <f>Q64+Q67+Q68+Q70+Q74+Q73+Q75</f>
        <v>3215</v>
      </c>
      <c r="R62" s="34">
        <f t="shared" ref="R62:Y62" si="55">R64+R67+R68+R70+R74+R73+R75</f>
        <v>321</v>
      </c>
      <c r="S62" s="34">
        <f t="shared" si="55"/>
        <v>963</v>
      </c>
      <c r="T62" s="34">
        <f t="shared" si="55"/>
        <v>680</v>
      </c>
      <c r="U62" s="34">
        <f t="shared" si="55"/>
        <v>1960</v>
      </c>
      <c r="V62" s="34">
        <f t="shared" si="55"/>
        <v>200</v>
      </c>
      <c r="W62" s="34">
        <f t="shared" si="55"/>
        <v>402</v>
      </c>
      <c r="X62" s="34">
        <f t="shared" si="55"/>
        <v>1451</v>
      </c>
      <c r="Y62" s="34">
        <f t="shared" si="55"/>
        <v>230</v>
      </c>
      <c r="Z62" s="21"/>
    </row>
    <row r="63" spans="1:26" s="2" customFormat="1" ht="30" customHeight="1" x14ac:dyDescent="0.25">
      <c r="A63" s="18" t="s">
        <v>203</v>
      </c>
      <c r="B63" s="27">
        <f>B69+B71+B72</f>
        <v>32029</v>
      </c>
      <c r="C63" s="27">
        <f>SUM(E63:Y63)</f>
        <v>25070.65</v>
      </c>
      <c r="D63" s="15">
        <f t="shared" si="0"/>
        <v>0.78274844672015986</v>
      </c>
      <c r="E63" s="34">
        <f>E69+E71+E72+E76</f>
        <v>42</v>
      </c>
      <c r="F63" s="34">
        <v>55</v>
      </c>
      <c r="G63" s="34">
        <f t="shared" ref="G63:Y63" si="56">G69+G71+G72+G76</f>
        <v>3329</v>
      </c>
      <c r="H63" s="34">
        <f t="shared" si="56"/>
        <v>1652</v>
      </c>
      <c r="I63" s="164">
        <f t="shared" si="56"/>
        <v>408</v>
      </c>
      <c r="J63" s="34">
        <f>J69+J71+J72+J76</f>
        <v>1919</v>
      </c>
      <c r="K63" s="164">
        <f t="shared" si="56"/>
        <v>359</v>
      </c>
      <c r="L63" s="34">
        <f t="shared" si="56"/>
        <v>1814.65</v>
      </c>
      <c r="M63" s="34">
        <f t="shared" si="56"/>
        <v>504</v>
      </c>
      <c r="N63" s="34">
        <f>N69+N71+N72+N76</f>
        <v>851</v>
      </c>
      <c r="O63" s="34">
        <f>O69+O71+O72+O76</f>
        <v>1316</v>
      </c>
      <c r="P63" s="34">
        <f t="shared" si="56"/>
        <v>407</v>
      </c>
      <c r="Q63" s="164">
        <f t="shared" si="56"/>
        <v>1662</v>
      </c>
      <c r="R63" s="34">
        <f t="shared" si="56"/>
        <v>185</v>
      </c>
      <c r="S63" s="34">
        <f>S69+S71+S72+S76</f>
        <v>1393</v>
      </c>
      <c r="T63" s="34">
        <f t="shared" si="56"/>
        <v>2227</v>
      </c>
      <c r="U63" s="34">
        <f t="shared" si="56"/>
        <v>313</v>
      </c>
      <c r="V63" s="34">
        <f t="shared" si="56"/>
        <v>72</v>
      </c>
      <c r="W63" s="34">
        <f t="shared" si="56"/>
        <v>736</v>
      </c>
      <c r="X63" s="34">
        <f t="shared" si="56"/>
        <v>4476</v>
      </c>
      <c r="Y63" s="34">
        <f t="shared" si="56"/>
        <v>1350</v>
      </c>
      <c r="Z63" s="21"/>
    </row>
    <row r="64" spans="1:26" s="2" customFormat="1" ht="30" customHeight="1" x14ac:dyDescent="0.25">
      <c r="A64" s="18" t="s">
        <v>62</v>
      </c>
      <c r="B64" s="23">
        <v>652</v>
      </c>
      <c r="C64" s="27">
        <f t="shared" si="51"/>
        <v>840</v>
      </c>
      <c r="D64" s="15">
        <f t="shared" si="0"/>
        <v>1.2883435582822085</v>
      </c>
      <c r="E64" s="34"/>
      <c r="F64" s="34"/>
      <c r="G64" s="34">
        <v>410</v>
      </c>
      <c r="H64" s="34"/>
      <c r="I64" s="164"/>
      <c r="J64" s="34"/>
      <c r="K64" s="164"/>
      <c r="L64" s="34"/>
      <c r="M64" s="34"/>
      <c r="N64" s="34"/>
      <c r="O64" s="34"/>
      <c r="P64" s="34"/>
      <c r="Q64" s="164"/>
      <c r="R64" s="34"/>
      <c r="S64" s="34"/>
      <c r="T64" s="34"/>
      <c r="U64" s="34">
        <v>280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57">SUM(E65:Y65)</f>
        <v>0</v>
      </c>
      <c r="D65" s="15" t="e">
        <f t="shared" si="0"/>
        <v>#DIV/0!</v>
      </c>
      <c r="E65" s="34"/>
      <c r="F65" s="34"/>
      <c r="G65" s="34"/>
      <c r="H65" s="34"/>
      <c r="I65" s="164"/>
      <c r="J65" s="34"/>
      <c r="K65" s="164"/>
      <c r="L65" s="34"/>
      <c r="M65" s="34"/>
      <c r="N65" s="34"/>
      <c r="O65" s="34"/>
      <c r="P65" s="34"/>
      <c r="Q65" s="16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57"/>
        <v>0</v>
      </c>
      <c r="D66" s="15" t="e">
        <f t="shared" si="0"/>
        <v>#DIV/0!</v>
      </c>
      <c r="E66" s="34"/>
      <c r="F66" s="34"/>
      <c r="G66" s="34"/>
      <c r="H66" s="34"/>
      <c r="I66" s="164"/>
      <c r="J66" s="34"/>
      <c r="K66" s="164"/>
      <c r="L66" s="34"/>
      <c r="M66" s="34"/>
      <c r="N66" s="34"/>
      <c r="O66" s="34"/>
      <c r="P66" s="34"/>
      <c r="Q66" s="16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customHeight="1" collapsed="1" x14ac:dyDescent="0.25">
      <c r="A67" s="18" t="s">
        <v>65</v>
      </c>
      <c r="B67" s="27">
        <v>7316</v>
      </c>
      <c r="C67" s="23">
        <f t="shared" si="57"/>
        <v>10462</v>
      </c>
      <c r="D67" s="15">
        <f t="shared" si="0"/>
        <v>1.4300164024056861</v>
      </c>
      <c r="E67" s="37">
        <v>3500</v>
      </c>
      <c r="F67" s="37">
        <v>75</v>
      </c>
      <c r="G67" s="37">
        <v>200</v>
      </c>
      <c r="H67" s="37">
        <v>100</v>
      </c>
      <c r="I67" s="150">
        <v>70</v>
      </c>
      <c r="J67" s="37">
        <v>1590</v>
      </c>
      <c r="K67" s="150">
        <v>120</v>
      </c>
      <c r="L67" s="37">
        <v>100</v>
      </c>
      <c r="M67" s="37"/>
      <c r="N67" s="37"/>
      <c r="O67" s="37">
        <v>620</v>
      </c>
      <c r="P67" s="37">
        <v>660</v>
      </c>
      <c r="Q67" s="150">
        <v>769</v>
      </c>
      <c r="R67" s="37">
        <v>200</v>
      </c>
      <c r="S67" s="37">
        <v>850</v>
      </c>
      <c r="T67" s="37"/>
      <c r="U67" s="37"/>
      <c r="V67" s="37">
        <v>200</v>
      </c>
      <c r="W67" s="37">
        <v>402</v>
      </c>
      <c r="X67" s="37">
        <v>1006</v>
      </c>
      <c r="Y67" s="37"/>
      <c r="Z67" s="21"/>
    </row>
    <row r="68" spans="1:26" s="2" customFormat="1" ht="30" customHeight="1" x14ac:dyDescent="0.25">
      <c r="A68" s="18" t="s">
        <v>66</v>
      </c>
      <c r="B68" s="23">
        <v>5616</v>
      </c>
      <c r="C68" s="23">
        <f t="shared" si="57"/>
        <v>5784</v>
      </c>
      <c r="D68" s="15">
        <f t="shared" si="0"/>
        <v>1.0299145299145298</v>
      </c>
      <c r="E68" s="37"/>
      <c r="F68" s="37"/>
      <c r="G68" s="37"/>
      <c r="H68" s="37">
        <v>663</v>
      </c>
      <c r="I68" s="150">
        <v>600</v>
      </c>
      <c r="J68" s="37">
        <v>2590</v>
      </c>
      <c r="K68" s="150">
        <v>172</v>
      </c>
      <c r="L68" s="37"/>
      <c r="M68" s="37">
        <v>1069</v>
      </c>
      <c r="N68" s="37">
        <v>55</v>
      </c>
      <c r="O68" s="37"/>
      <c r="P68" s="37"/>
      <c r="Q68" s="150"/>
      <c r="R68" s="37"/>
      <c r="S68" s="37"/>
      <c r="T68" s="37">
        <v>600</v>
      </c>
      <c r="U68" s="37"/>
      <c r="V68" s="37"/>
      <c r="W68" s="37"/>
      <c r="X68" s="37">
        <v>35</v>
      </c>
      <c r="Y68" s="37"/>
      <c r="Z68" s="21"/>
    </row>
    <row r="69" spans="1:26" s="2" customFormat="1" ht="30" customHeight="1" x14ac:dyDescent="0.25">
      <c r="A69" s="18" t="s">
        <v>67</v>
      </c>
      <c r="B69" s="23">
        <v>10331</v>
      </c>
      <c r="C69" s="23">
        <f t="shared" si="57"/>
        <v>9560</v>
      </c>
      <c r="D69" s="15">
        <f t="shared" si="0"/>
        <v>0.92537024489400832</v>
      </c>
      <c r="E69" s="37"/>
      <c r="F69" s="37">
        <v>333</v>
      </c>
      <c r="G69" s="37">
        <v>705</v>
      </c>
      <c r="H69" s="37">
        <v>1264</v>
      </c>
      <c r="I69" s="150">
        <v>115</v>
      </c>
      <c r="J69" s="37">
        <v>89</v>
      </c>
      <c r="K69" s="150">
        <v>190</v>
      </c>
      <c r="L69" s="37">
        <v>744</v>
      </c>
      <c r="M69" s="37">
        <v>370</v>
      </c>
      <c r="N69" s="37">
        <v>535</v>
      </c>
      <c r="O69" s="37">
        <v>412</v>
      </c>
      <c r="P69" s="37">
        <v>197</v>
      </c>
      <c r="Q69" s="150">
        <v>362</v>
      </c>
      <c r="R69" s="37">
        <v>85</v>
      </c>
      <c r="S69" s="37">
        <v>510</v>
      </c>
      <c r="T69" s="37">
        <v>1642</v>
      </c>
      <c r="U69" s="37">
        <v>150</v>
      </c>
      <c r="V69" s="37"/>
      <c r="W69" s="37">
        <v>192</v>
      </c>
      <c r="X69" s="37">
        <v>995</v>
      </c>
      <c r="Y69" s="37">
        <v>670</v>
      </c>
      <c r="Z69" s="21"/>
    </row>
    <row r="70" spans="1:26" s="2" customFormat="1" ht="30" customHeight="1" x14ac:dyDescent="0.25">
      <c r="A70" s="18" t="s">
        <v>68</v>
      </c>
      <c r="B70" s="23">
        <v>2935</v>
      </c>
      <c r="C70" s="23">
        <f t="shared" si="57"/>
        <v>5189</v>
      </c>
      <c r="D70" s="15">
        <f t="shared" si="0"/>
        <v>1.7679727427597955</v>
      </c>
      <c r="E70" s="37">
        <v>126</v>
      </c>
      <c r="F70" s="37"/>
      <c r="G70" s="37">
        <v>398</v>
      </c>
      <c r="H70" s="37"/>
      <c r="I70" s="150">
        <v>75</v>
      </c>
      <c r="J70" s="37">
        <v>1560</v>
      </c>
      <c r="K70" s="150">
        <v>150</v>
      </c>
      <c r="L70" s="37">
        <v>985</v>
      </c>
      <c r="M70" s="37"/>
      <c r="N70" s="37">
        <v>30</v>
      </c>
      <c r="O70" s="37"/>
      <c r="P70" s="37"/>
      <c r="Q70" s="150"/>
      <c r="R70" s="37">
        <v>95</v>
      </c>
      <c r="S70" s="37"/>
      <c r="T70" s="37"/>
      <c r="U70" s="37">
        <v>1360</v>
      </c>
      <c r="V70" s="37"/>
      <c r="W70" s="37"/>
      <c r="X70" s="37">
        <v>180</v>
      </c>
      <c r="Y70" s="37">
        <v>230</v>
      </c>
      <c r="Z70" s="21"/>
    </row>
    <row r="71" spans="1:26" s="2" customFormat="1" ht="30" customHeight="1" x14ac:dyDescent="0.25">
      <c r="A71" s="18" t="s">
        <v>69</v>
      </c>
      <c r="B71" s="23">
        <v>16726</v>
      </c>
      <c r="C71" s="23">
        <f t="shared" si="57"/>
        <v>10806.65</v>
      </c>
      <c r="D71" s="15">
        <f t="shared" ref="D71:D79" si="58">C71/B71</f>
        <v>0.64609888795886639</v>
      </c>
      <c r="E71" s="37"/>
      <c r="F71" s="37"/>
      <c r="G71" s="37">
        <v>1307</v>
      </c>
      <c r="H71" s="37">
        <v>281</v>
      </c>
      <c r="I71" s="150">
        <v>190</v>
      </c>
      <c r="J71" s="37">
        <v>1410</v>
      </c>
      <c r="K71" s="150"/>
      <c r="L71" s="37">
        <v>930.65</v>
      </c>
      <c r="M71" s="37">
        <v>64</v>
      </c>
      <c r="N71" s="37">
        <v>316</v>
      </c>
      <c r="O71" s="37">
        <v>275</v>
      </c>
      <c r="P71" s="37">
        <v>150</v>
      </c>
      <c r="Q71" s="150">
        <v>1190</v>
      </c>
      <c r="R71" s="37"/>
      <c r="S71" s="37">
        <v>189</v>
      </c>
      <c r="T71" s="37">
        <v>465</v>
      </c>
      <c r="U71" s="37">
        <v>70</v>
      </c>
      <c r="V71" s="37">
        <v>15</v>
      </c>
      <c r="W71" s="37">
        <v>140</v>
      </c>
      <c r="X71" s="37">
        <v>3404</v>
      </c>
      <c r="Y71" s="37">
        <v>410</v>
      </c>
      <c r="Z71" s="21"/>
    </row>
    <row r="72" spans="1:26" s="2" customFormat="1" ht="30" customHeight="1" x14ac:dyDescent="0.25">
      <c r="A72" s="18" t="s">
        <v>70</v>
      </c>
      <c r="B72" s="23">
        <v>4972</v>
      </c>
      <c r="C72" s="23">
        <f t="shared" si="57"/>
        <v>4999</v>
      </c>
      <c r="D72" s="15">
        <f t="shared" si="58"/>
        <v>1.005430410297667</v>
      </c>
      <c r="E72" s="37">
        <v>42</v>
      </c>
      <c r="F72" s="37">
        <v>25</v>
      </c>
      <c r="G72" s="37">
        <v>1317</v>
      </c>
      <c r="H72" s="37">
        <v>106</v>
      </c>
      <c r="I72" s="150">
        <v>103</v>
      </c>
      <c r="J72" s="37">
        <v>420</v>
      </c>
      <c r="K72" s="150">
        <v>169</v>
      </c>
      <c r="L72" s="37">
        <v>140</v>
      </c>
      <c r="M72" s="37">
        <v>70</v>
      </c>
      <c r="N72" s="37"/>
      <c r="O72" s="37">
        <v>629</v>
      </c>
      <c r="P72" s="148">
        <v>60</v>
      </c>
      <c r="Q72" s="150">
        <v>110</v>
      </c>
      <c r="R72" s="37">
        <v>100</v>
      </c>
      <c r="S72" s="37">
        <v>694</v>
      </c>
      <c r="T72" s="37">
        <v>120</v>
      </c>
      <c r="U72" s="37">
        <v>93</v>
      </c>
      <c r="V72" s="37">
        <v>57</v>
      </c>
      <c r="W72" s="37">
        <v>404</v>
      </c>
      <c r="X72" s="37">
        <v>77</v>
      </c>
      <c r="Y72" s="37">
        <v>263</v>
      </c>
      <c r="Z72" s="21"/>
    </row>
    <row r="73" spans="1:26" s="2" customFormat="1" ht="30" customHeight="1" x14ac:dyDescent="0.25">
      <c r="A73" s="18" t="s">
        <v>71</v>
      </c>
      <c r="B73" s="23">
        <v>1045</v>
      </c>
      <c r="C73" s="23">
        <f t="shared" si="57"/>
        <v>1269</v>
      </c>
      <c r="D73" s="15">
        <f t="shared" si="58"/>
        <v>1.2143540669856459</v>
      </c>
      <c r="E73" s="37"/>
      <c r="F73" s="37">
        <v>10</v>
      </c>
      <c r="G73" s="37">
        <v>400</v>
      </c>
      <c r="H73" s="37">
        <v>53</v>
      </c>
      <c r="I73" s="150">
        <v>62</v>
      </c>
      <c r="J73" s="37"/>
      <c r="K73" s="150"/>
      <c r="L73" s="37"/>
      <c r="M73" s="37"/>
      <c r="N73" s="37"/>
      <c r="O73" s="37"/>
      <c r="P73" s="147"/>
      <c r="Q73" s="192">
        <v>300</v>
      </c>
      <c r="R73" s="49">
        <v>26</v>
      </c>
      <c r="S73" s="37">
        <v>108</v>
      </c>
      <c r="T73" s="37"/>
      <c r="U73" s="37">
        <v>310</v>
      </c>
      <c r="V73" s="37"/>
      <c r="W73" s="37"/>
      <c r="X73" s="37"/>
      <c r="Y73" s="37"/>
      <c r="Z73" s="21"/>
    </row>
    <row r="74" spans="1:26" s="2" customFormat="1" ht="30" customHeight="1" x14ac:dyDescent="0.25">
      <c r="A74" s="18" t="s">
        <v>72</v>
      </c>
      <c r="B74" s="23">
        <v>1614</v>
      </c>
      <c r="C74" s="23">
        <f t="shared" si="57"/>
        <v>3935</v>
      </c>
      <c r="D74" s="15">
        <f t="shared" si="58"/>
        <v>2.4380421313506817</v>
      </c>
      <c r="E74" s="37">
        <v>950</v>
      </c>
      <c r="F74" s="37">
        <v>90</v>
      </c>
      <c r="G74" s="23"/>
      <c r="H74" s="39">
        <v>140</v>
      </c>
      <c r="I74" s="158">
        <v>244</v>
      </c>
      <c r="J74" s="37"/>
      <c r="K74" s="150"/>
      <c r="L74" s="37"/>
      <c r="M74" s="37"/>
      <c r="N74" s="37"/>
      <c r="O74" s="37"/>
      <c r="P74" s="147">
        <v>200</v>
      </c>
      <c r="Q74" s="192">
        <v>2146</v>
      </c>
      <c r="R74" s="37"/>
      <c r="S74" s="37">
        <v>5</v>
      </c>
      <c r="T74" s="37">
        <v>80</v>
      </c>
      <c r="U74" s="37"/>
      <c r="V74" s="37"/>
      <c r="W74" s="37"/>
      <c r="X74" s="37">
        <v>80</v>
      </c>
      <c r="Y74" s="37"/>
      <c r="Z74" s="21"/>
    </row>
    <row r="75" spans="1:26" s="2" customFormat="1" ht="30" customHeight="1" x14ac:dyDescent="0.25">
      <c r="A75" s="18" t="s">
        <v>73</v>
      </c>
      <c r="B75" s="23">
        <v>1411</v>
      </c>
      <c r="C75" s="23">
        <f t="shared" si="57"/>
        <v>228</v>
      </c>
      <c r="D75" s="15">
        <f t="shared" si="58"/>
        <v>0.16158752657689582</v>
      </c>
      <c r="E75" s="37"/>
      <c r="F75" s="37"/>
      <c r="G75" s="37"/>
      <c r="H75" s="37">
        <v>218</v>
      </c>
      <c r="I75" s="150"/>
      <c r="J75" s="37"/>
      <c r="K75" s="150"/>
      <c r="L75" s="37"/>
      <c r="M75" s="37"/>
      <c r="N75" s="37"/>
      <c r="O75" s="37"/>
      <c r="P75" s="147"/>
      <c r="Q75" s="192"/>
      <c r="R75" s="37"/>
      <c r="S75" s="37"/>
      <c r="T75" s="37"/>
      <c r="U75" s="37">
        <v>10</v>
      </c>
      <c r="V75" s="37"/>
      <c r="W75" s="37"/>
      <c r="X75" s="37"/>
      <c r="Y75" s="37"/>
      <c r="Z75" s="21"/>
    </row>
    <row r="76" spans="1:26" s="2" customFormat="1" ht="30" customHeight="1" x14ac:dyDescent="0.25">
      <c r="A76" s="18" t="s">
        <v>74</v>
      </c>
      <c r="B76" s="23"/>
      <c r="C76" s="23">
        <f t="shared" si="57"/>
        <v>8</v>
      </c>
      <c r="D76" s="15"/>
      <c r="E76" s="37"/>
      <c r="F76" s="37"/>
      <c r="G76" s="37"/>
      <c r="H76" s="37">
        <v>1</v>
      </c>
      <c r="I76" s="150"/>
      <c r="J76" s="37"/>
      <c r="K76" s="150"/>
      <c r="L76" s="37"/>
      <c r="M76" s="37"/>
      <c r="N76" s="37"/>
      <c r="O76" s="37"/>
      <c r="P76" s="147"/>
      <c r="Q76" s="192"/>
      <c r="R76" s="37"/>
      <c r="S76" s="37"/>
      <c r="T76" s="37"/>
      <c r="U76" s="37"/>
      <c r="V76" s="37"/>
      <c r="W76" s="37"/>
      <c r="X76" s="37"/>
      <c r="Y76" s="37">
        <v>7</v>
      </c>
      <c r="Z76" s="21"/>
    </row>
    <row r="77" spans="1:26" s="2" customFormat="1" ht="30" customHeight="1" x14ac:dyDescent="0.25">
      <c r="A77" s="18" t="s">
        <v>75</v>
      </c>
      <c r="B77" s="23">
        <v>100</v>
      </c>
      <c r="C77" s="19">
        <f t="shared" si="57"/>
        <v>118.9</v>
      </c>
      <c r="D77" s="15">
        <f t="shared" si="58"/>
        <v>1.1890000000000001</v>
      </c>
      <c r="E77" s="37"/>
      <c r="F77" s="37"/>
      <c r="G77" s="37"/>
      <c r="H77" s="37">
        <v>22</v>
      </c>
      <c r="I77" s="150"/>
      <c r="J77" s="37"/>
      <c r="K77" s="150"/>
      <c r="L77" s="37"/>
      <c r="M77" s="37"/>
      <c r="N77" s="37"/>
      <c r="O77" s="37"/>
      <c r="P77" s="147"/>
      <c r="Q77" s="192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57"/>
        <v>0</v>
      </c>
      <c r="D78" s="15" t="e">
        <f t="shared" si="58"/>
        <v>#DIV/0!</v>
      </c>
      <c r="E78" s="37"/>
      <c r="F78" s="37"/>
      <c r="G78" s="37"/>
      <c r="H78" s="37"/>
      <c r="I78" s="150"/>
      <c r="J78" s="37"/>
      <c r="K78" s="150"/>
      <c r="L78" s="37"/>
      <c r="M78" s="37"/>
      <c r="N78" s="37"/>
      <c r="O78" s="37"/>
      <c r="P78" s="147"/>
      <c r="Q78" s="192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>
        <v>100</v>
      </c>
      <c r="C79" s="23">
        <f>SUM(E79:Y79)</f>
        <v>116.9</v>
      </c>
      <c r="D79" s="15">
        <f t="shared" si="58"/>
        <v>1.169</v>
      </c>
      <c r="E79" s="37"/>
      <c r="F79" s="37"/>
      <c r="G79" s="37"/>
      <c r="H79" s="37">
        <v>22</v>
      </c>
      <c r="I79" s="150"/>
      <c r="J79" s="37"/>
      <c r="K79" s="150"/>
      <c r="L79" s="37"/>
      <c r="M79" s="37"/>
      <c r="N79" s="37"/>
      <c r="O79" s="37"/>
      <c r="P79" s="147"/>
      <c r="Q79" s="192"/>
      <c r="R79" s="37">
        <v>34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59">C80/B80</f>
        <v>#DIV/0!</v>
      </c>
      <c r="E80" s="35"/>
      <c r="F80" s="35"/>
      <c r="G80" s="35"/>
      <c r="H80" s="35"/>
      <c r="I80" s="163"/>
      <c r="J80" s="35"/>
      <c r="K80" s="163"/>
      <c r="L80" s="35"/>
      <c r="M80" s="35"/>
      <c r="N80" s="35"/>
      <c r="O80" s="35"/>
      <c r="P80" s="149"/>
      <c r="Q80" s="163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59"/>
        <v>#DIV/0!</v>
      </c>
      <c r="E81" s="38"/>
      <c r="F81" s="38"/>
      <c r="G81" s="38"/>
      <c r="H81" s="38"/>
      <c r="I81" s="165"/>
      <c r="J81" s="38"/>
      <c r="K81" s="165"/>
      <c r="L81" s="38"/>
      <c r="M81" s="38"/>
      <c r="N81" s="38"/>
      <c r="O81" s="38"/>
      <c r="P81" s="123"/>
      <c r="Q81" s="165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59"/>
        <v>#DIV/0!</v>
      </c>
      <c r="E82" s="38"/>
      <c r="F82" s="38"/>
      <c r="G82" s="38"/>
      <c r="H82" s="38"/>
      <c r="I82" s="165"/>
      <c r="J82" s="38"/>
      <c r="K82" s="165"/>
      <c r="L82" s="38"/>
      <c r="M82" s="38"/>
      <c r="N82" s="38"/>
      <c r="O82" s="38"/>
      <c r="P82" s="123"/>
      <c r="Q82" s="165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59"/>
        <v>#DIV/0!</v>
      </c>
      <c r="E83" s="77"/>
      <c r="F83" s="77"/>
      <c r="G83" s="77"/>
      <c r="H83" s="77"/>
      <c r="I83" s="166"/>
      <c r="J83" s="77"/>
      <c r="K83" s="166"/>
      <c r="L83" s="77"/>
      <c r="M83" s="77"/>
      <c r="N83" s="77"/>
      <c r="O83" s="77"/>
      <c r="P83" s="124"/>
      <c r="Q83" s="166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59"/>
        <v>#DIV/0!</v>
      </c>
      <c r="E84" s="38"/>
      <c r="F84" s="38"/>
      <c r="G84" s="38"/>
      <c r="H84" s="38"/>
      <c r="I84" s="165"/>
      <c r="J84" s="38"/>
      <c r="K84" s="165"/>
      <c r="L84" s="38"/>
      <c r="M84" s="38"/>
      <c r="N84" s="38"/>
      <c r="O84" s="38"/>
      <c r="P84" s="123"/>
      <c r="Q84" s="165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67"/>
      <c r="J85" s="41"/>
      <c r="K85" s="167"/>
      <c r="L85" s="41"/>
      <c r="M85" s="41"/>
      <c r="N85" s="41"/>
      <c r="O85" s="41"/>
      <c r="P85" s="125"/>
      <c r="Q85" s="167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customHeight="1" x14ac:dyDescent="0.25">
      <c r="A86" s="13" t="s">
        <v>80</v>
      </c>
      <c r="B86" s="42"/>
      <c r="C86" s="42">
        <f>SUM(E86:Y86)</f>
        <v>4566</v>
      </c>
      <c r="D86" s="15"/>
      <c r="E86" s="99">
        <f>(E42-E87)</f>
        <v>120</v>
      </c>
      <c r="F86" s="99">
        <f t="shared" ref="F86:Y86" si="60">(F42-F87)</f>
        <v>142</v>
      </c>
      <c r="G86" s="99">
        <f t="shared" si="60"/>
        <v>159</v>
      </c>
      <c r="H86" s="99">
        <f t="shared" si="60"/>
        <v>0</v>
      </c>
      <c r="I86" s="99">
        <f t="shared" si="60"/>
        <v>353</v>
      </c>
      <c r="J86" s="99">
        <f t="shared" si="60"/>
        <v>0</v>
      </c>
      <c r="K86" s="193">
        <f t="shared" si="60"/>
        <v>655</v>
      </c>
      <c r="L86" s="99">
        <f t="shared" si="60"/>
        <v>505</v>
      </c>
      <c r="M86" s="99">
        <f t="shared" si="60"/>
        <v>328</v>
      </c>
      <c r="N86" s="99">
        <f t="shared" si="60"/>
        <v>74</v>
      </c>
      <c r="O86" s="99">
        <f t="shared" si="60"/>
        <v>296</v>
      </c>
      <c r="P86" s="99">
        <f t="shared" si="60"/>
        <v>0</v>
      </c>
      <c r="Q86" s="193">
        <f t="shared" si="60"/>
        <v>0</v>
      </c>
      <c r="R86" s="99">
        <f t="shared" si="60"/>
        <v>470</v>
      </c>
      <c r="S86" s="99">
        <f t="shared" si="60"/>
        <v>98</v>
      </c>
      <c r="T86" s="99">
        <f t="shared" si="60"/>
        <v>198</v>
      </c>
      <c r="U86" s="99">
        <f t="shared" si="60"/>
        <v>0</v>
      </c>
      <c r="V86" s="99">
        <f t="shared" si="60"/>
        <v>96</v>
      </c>
      <c r="W86" s="99">
        <f t="shared" si="60"/>
        <v>346</v>
      </c>
      <c r="X86" s="99">
        <f t="shared" si="60"/>
        <v>206</v>
      </c>
      <c r="Y86" s="99">
        <f t="shared" si="60"/>
        <v>520</v>
      </c>
    </row>
    <row r="87" spans="1:26" ht="30" hidden="1" customHeight="1" x14ac:dyDescent="0.25">
      <c r="A87" s="13" t="s">
        <v>81</v>
      </c>
      <c r="B87" s="23"/>
      <c r="C87" s="23">
        <f>SUM(E87:Y87)</f>
        <v>201943</v>
      </c>
      <c r="D87" s="15"/>
      <c r="E87" s="10">
        <v>10500</v>
      </c>
      <c r="F87" s="10">
        <v>6007</v>
      </c>
      <c r="G87" s="10">
        <v>13720</v>
      </c>
      <c r="H87" s="10">
        <v>11528</v>
      </c>
      <c r="I87" s="153">
        <v>5560</v>
      </c>
      <c r="J87" s="10">
        <v>15780</v>
      </c>
      <c r="K87" s="153">
        <v>9805</v>
      </c>
      <c r="L87" s="10">
        <v>8654</v>
      </c>
      <c r="M87" s="10">
        <v>10050</v>
      </c>
      <c r="N87" s="10">
        <v>4397</v>
      </c>
      <c r="O87" s="10">
        <v>5067</v>
      </c>
      <c r="P87" s="10">
        <v>7465</v>
      </c>
      <c r="Q87" s="153">
        <v>11136</v>
      </c>
      <c r="R87" s="10">
        <v>12080</v>
      </c>
      <c r="S87" s="10">
        <v>11367</v>
      </c>
      <c r="T87" s="10">
        <v>9163</v>
      </c>
      <c r="U87" s="10">
        <v>9398</v>
      </c>
      <c r="V87" s="10">
        <v>2936</v>
      </c>
      <c r="W87" s="10">
        <v>7679</v>
      </c>
      <c r="X87" s="10">
        <v>19901</v>
      </c>
      <c r="Y87" s="10">
        <v>9750</v>
      </c>
      <c r="Z87" s="20"/>
    </row>
    <row r="88" spans="1:26" ht="30" hidden="1" customHeight="1" x14ac:dyDescent="0.25">
      <c r="A88" s="13"/>
      <c r="B88" s="33"/>
      <c r="C88" s="23"/>
      <c r="D88" s="15" t="e">
        <f t="shared" si="59"/>
        <v>#DIV/0!</v>
      </c>
      <c r="E88" s="10"/>
      <c r="F88" s="10"/>
      <c r="G88" s="10"/>
      <c r="H88" s="10"/>
      <c r="I88" s="153"/>
      <c r="J88" s="10"/>
      <c r="K88" s="153"/>
      <c r="L88" s="10"/>
      <c r="M88" s="10"/>
      <c r="N88" s="10"/>
      <c r="O88" s="10"/>
      <c r="P88" s="112"/>
      <c r="Q88" s="153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8"/>
      <c r="J89" s="26"/>
      <c r="K89" s="108"/>
      <c r="L89" s="26"/>
      <c r="M89" s="26"/>
      <c r="N89" s="26"/>
      <c r="O89" s="26"/>
      <c r="P89" s="115"/>
      <c r="Q89" s="108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59"/>
        <v>#DIV/0!</v>
      </c>
      <c r="E90" s="34"/>
      <c r="F90" s="34"/>
      <c r="G90" s="34"/>
      <c r="H90" s="34"/>
      <c r="I90" s="164"/>
      <c r="J90" s="34"/>
      <c r="K90" s="164"/>
      <c r="L90" s="34"/>
      <c r="M90" s="34"/>
      <c r="N90" s="36"/>
      <c r="O90" s="34"/>
      <c r="P90" s="122"/>
      <c r="Q90" s="164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59"/>
        <v>#DIV/0!</v>
      </c>
      <c r="E91" s="46"/>
      <c r="F91" s="46"/>
      <c r="G91" s="46"/>
      <c r="H91" s="46"/>
      <c r="I91" s="168"/>
      <c r="J91" s="46"/>
      <c r="K91" s="168"/>
      <c r="L91" s="46"/>
      <c r="M91" s="46"/>
      <c r="N91" s="46"/>
      <c r="O91" s="46"/>
      <c r="P91" s="126"/>
      <c r="Q91" s="168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263215.15000000002</v>
      </c>
      <c r="D92" s="15"/>
      <c r="E92" s="46"/>
      <c r="F92" s="46"/>
      <c r="G92" s="46"/>
      <c r="H92" s="46"/>
      <c r="I92" s="168"/>
      <c r="J92" s="46"/>
      <c r="K92" s="168"/>
      <c r="L92" s="46"/>
      <c r="M92" s="46"/>
      <c r="N92" s="46"/>
      <c r="O92" s="46"/>
      <c r="P92" s="46"/>
      <c r="Q92" s="168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59"/>
        <v>#DIV/0!</v>
      </c>
      <c r="E93" s="46"/>
      <c r="F93" s="46"/>
      <c r="G93" s="46"/>
      <c r="H93" s="46"/>
      <c r="I93" s="168"/>
      <c r="J93" s="46"/>
      <c r="K93" s="168"/>
      <c r="L93" s="46"/>
      <c r="M93" s="46"/>
      <c r="N93" s="46"/>
      <c r="O93" s="46"/>
      <c r="P93" s="126"/>
      <c r="Q93" s="168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178</v>
      </c>
      <c r="B94" s="83"/>
      <c r="C94" s="83"/>
      <c r="D94" s="47"/>
      <c r="E94" s="83"/>
      <c r="F94" s="83"/>
      <c r="G94" s="83"/>
      <c r="H94" s="83"/>
      <c r="I94" s="169"/>
      <c r="J94" s="83"/>
      <c r="K94" s="169"/>
      <c r="L94" s="83"/>
      <c r="M94" s="83"/>
      <c r="N94" s="83"/>
      <c r="O94" s="83"/>
      <c r="P94" s="127"/>
      <c r="Q94" s="169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61">C95/B95</f>
        <v>#DIV/0!</v>
      </c>
      <c r="E95" s="10"/>
      <c r="F95" s="10"/>
      <c r="G95" s="10"/>
      <c r="H95" s="10"/>
      <c r="I95" s="153"/>
      <c r="J95" s="10"/>
      <c r="K95" s="153"/>
      <c r="L95" s="10"/>
      <c r="M95" s="10"/>
      <c r="N95" s="10"/>
      <c r="O95" s="10"/>
      <c r="P95" s="112"/>
      <c r="Q95" s="153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53"/>
      <c r="J96" s="10"/>
      <c r="K96" s="153"/>
      <c r="L96" s="10"/>
      <c r="M96" s="10"/>
      <c r="N96" s="10"/>
      <c r="O96" s="10"/>
      <c r="P96" s="112"/>
      <c r="Q96" s="153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53"/>
      <c r="J97" s="10"/>
      <c r="K97" s="153"/>
      <c r="L97" s="10"/>
      <c r="M97" s="10"/>
      <c r="N97" s="10"/>
      <c r="O97" s="10"/>
      <c r="P97" s="112"/>
      <c r="Q97" s="153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53"/>
      <c r="J98" s="10"/>
      <c r="K98" s="153"/>
      <c r="L98" s="10"/>
      <c r="M98" s="10"/>
      <c r="N98" s="10"/>
      <c r="O98" s="10"/>
      <c r="P98" s="112"/>
      <c r="Q98" s="153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53"/>
      <c r="J99" s="10"/>
      <c r="K99" s="153"/>
      <c r="L99" s="10"/>
      <c r="M99" s="10"/>
      <c r="N99" s="10"/>
      <c r="O99" s="10"/>
      <c r="P99" s="112"/>
      <c r="Q99" s="153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53"/>
      <c r="J100" s="10"/>
      <c r="K100" s="153"/>
      <c r="L100" s="10"/>
      <c r="M100" s="10"/>
      <c r="N100" s="10"/>
      <c r="O100" s="10"/>
      <c r="P100" s="112"/>
      <c r="Q100" s="153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53"/>
      <c r="J101" s="10"/>
      <c r="K101" s="153"/>
      <c r="L101" s="10"/>
      <c r="M101" s="10"/>
      <c r="N101" s="10"/>
      <c r="O101" s="10"/>
      <c r="P101" s="112"/>
      <c r="Q101" s="153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61"/>
        <v>#DIV/0!</v>
      </c>
      <c r="E102" s="39"/>
      <c r="F102" s="39"/>
      <c r="G102" s="39"/>
      <c r="H102" s="39"/>
      <c r="I102" s="158"/>
      <c r="J102" s="39"/>
      <c r="K102" s="158"/>
      <c r="L102" s="39"/>
      <c r="M102" s="39"/>
      <c r="N102" s="39"/>
      <c r="O102" s="39"/>
      <c r="P102" s="114"/>
      <c r="Q102" s="158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184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62">G102/G101</f>
        <v>#DIV/0!</v>
      </c>
      <c r="H103" s="29" t="e">
        <f t="shared" si="62"/>
        <v>#DIV/0!</v>
      </c>
      <c r="I103" s="160" t="e">
        <f t="shared" si="62"/>
        <v>#DIV/0!</v>
      </c>
      <c r="J103" s="29" t="e">
        <f t="shared" si="62"/>
        <v>#DIV/0!</v>
      </c>
      <c r="K103" s="160" t="e">
        <f t="shared" si="62"/>
        <v>#DIV/0!</v>
      </c>
      <c r="L103" s="29" t="e">
        <f t="shared" si="62"/>
        <v>#DIV/0!</v>
      </c>
      <c r="M103" s="29" t="e">
        <f t="shared" si="62"/>
        <v>#DIV/0!</v>
      </c>
      <c r="N103" s="29" t="e">
        <f t="shared" si="62"/>
        <v>#DIV/0!</v>
      </c>
      <c r="O103" s="29" t="e">
        <f t="shared" si="62"/>
        <v>#DIV/0!</v>
      </c>
      <c r="P103" s="117" t="e">
        <f t="shared" si="62"/>
        <v>#DIV/0!</v>
      </c>
      <c r="Q103" s="160" t="e">
        <f t="shared" si="62"/>
        <v>#DIV/0!</v>
      </c>
      <c r="R103" s="29" t="e">
        <f t="shared" si="62"/>
        <v>#DIV/0!</v>
      </c>
      <c r="S103" s="29" t="e">
        <f t="shared" si="62"/>
        <v>#DIV/0!</v>
      </c>
      <c r="T103" s="29" t="e">
        <f t="shared" si="62"/>
        <v>#DIV/0!</v>
      </c>
      <c r="U103" s="29" t="e">
        <f t="shared" si="62"/>
        <v>#DIV/0!</v>
      </c>
      <c r="V103" s="29" t="e">
        <f t="shared" si="62"/>
        <v>#DIV/0!</v>
      </c>
      <c r="W103" s="29" t="e">
        <f t="shared" si="62"/>
        <v>#DIV/0!</v>
      </c>
      <c r="X103" s="29" t="e">
        <f t="shared" si="62"/>
        <v>#DIV/0!</v>
      </c>
      <c r="Y103" s="29" t="e">
        <f t="shared" si="62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63">E101-E102</f>
        <v>0</v>
      </c>
      <c r="F104" s="97">
        <f t="shared" si="63"/>
        <v>0</v>
      </c>
      <c r="G104" s="97">
        <f t="shared" si="63"/>
        <v>0</v>
      </c>
      <c r="H104" s="97">
        <f t="shared" si="63"/>
        <v>0</v>
      </c>
      <c r="I104" s="170">
        <f t="shared" si="63"/>
        <v>0</v>
      </c>
      <c r="J104" s="97">
        <f t="shared" si="63"/>
        <v>0</v>
      </c>
      <c r="K104" s="170">
        <f t="shared" si="63"/>
        <v>0</v>
      </c>
      <c r="L104" s="97">
        <f t="shared" si="63"/>
        <v>0</v>
      </c>
      <c r="M104" s="97">
        <f t="shared" si="63"/>
        <v>0</v>
      </c>
      <c r="N104" s="97">
        <f t="shared" si="63"/>
        <v>0</v>
      </c>
      <c r="O104" s="97">
        <f t="shared" si="63"/>
        <v>0</v>
      </c>
      <c r="P104" s="128">
        <f t="shared" si="63"/>
        <v>0</v>
      </c>
      <c r="Q104" s="170">
        <f t="shared" si="63"/>
        <v>0</v>
      </c>
      <c r="R104" s="97">
        <f t="shared" si="63"/>
        <v>0</v>
      </c>
      <c r="S104" s="97">
        <f t="shared" si="63"/>
        <v>0</v>
      </c>
      <c r="T104" s="97">
        <f t="shared" si="63"/>
        <v>0</v>
      </c>
      <c r="U104" s="97">
        <f t="shared" si="63"/>
        <v>0</v>
      </c>
      <c r="V104" s="97">
        <f t="shared" si="63"/>
        <v>0</v>
      </c>
      <c r="W104" s="97">
        <f t="shared" si="63"/>
        <v>0</v>
      </c>
      <c r="X104" s="97">
        <f t="shared" si="63"/>
        <v>0</v>
      </c>
      <c r="Y104" s="97">
        <f t="shared" si="63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 t="shared" ref="C105:C108" si="64">SUM(E105:Y105)</f>
        <v>0</v>
      </c>
      <c r="D105" s="15" t="e">
        <f t="shared" si="61"/>
        <v>#DIV/0!</v>
      </c>
      <c r="E105" s="10"/>
      <c r="F105" s="10"/>
      <c r="G105" s="10"/>
      <c r="H105" s="10"/>
      <c r="I105" s="153"/>
      <c r="J105" s="10"/>
      <c r="K105" s="153"/>
      <c r="L105" s="10"/>
      <c r="M105" s="10"/>
      <c r="N105" s="10"/>
      <c r="O105" s="10"/>
      <c r="P105" s="112"/>
      <c r="Q105" s="153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 t="shared" si="64"/>
        <v>0</v>
      </c>
      <c r="D106" s="15" t="e">
        <f t="shared" si="61"/>
        <v>#DIV/0!</v>
      </c>
      <c r="E106" s="10"/>
      <c r="F106" s="10"/>
      <c r="G106" s="10"/>
      <c r="H106" s="10"/>
      <c r="I106" s="153"/>
      <c r="J106" s="10"/>
      <c r="K106" s="153"/>
      <c r="L106" s="10"/>
      <c r="M106" s="10"/>
      <c r="N106" s="10"/>
      <c r="O106" s="10"/>
      <c r="P106" s="112"/>
      <c r="Q106" s="153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 t="shared" si="64"/>
        <v>0</v>
      </c>
      <c r="D107" s="15" t="e">
        <f t="shared" si="61"/>
        <v>#DIV/0!</v>
      </c>
      <c r="E107" s="10"/>
      <c r="F107" s="10"/>
      <c r="G107" s="10"/>
      <c r="H107" s="10"/>
      <c r="I107" s="153"/>
      <c r="J107" s="10"/>
      <c r="K107" s="153"/>
      <c r="L107" s="10"/>
      <c r="M107" s="10"/>
      <c r="N107" s="10"/>
      <c r="O107" s="10"/>
      <c r="P107" s="112"/>
      <c r="Q107" s="153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 t="shared" si="64"/>
        <v>0</v>
      </c>
      <c r="D108" s="15" t="e">
        <f t="shared" si="61"/>
        <v>#DIV/0!</v>
      </c>
      <c r="E108" s="24"/>
      <c r="F108" s="24"/>
      <c r="G108" s="24"/>
      <c r="H108" s="24"/>
      <c r="I108" s="162"/>
      <c r="J108" s="24"/>
      <c r="K108" s="162"/>
      <c r="L108" s="24"/>
      <c r="M108" s="24"/>
      <c r="N108" s="24"/>
      <c r="O108" s="24"/>
      <c r="P108" s="120"/>
      <c r="Q108" s="162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61"/>
        <v>#DIV/0!</v>
      </c>
      <c r="E109" s="39"/>
      <c r="F109" s="39"/>
      <c r="G109" s="39"/>
      <c r="H109" s="39"/>
      <c r="I109" s="158"/>
      <c r="J109" s="39"/>
      <c r="K109" s="158"/>
      <c r="L109" s="39"/>
      <c r="M109" s="39"/>
      <c r="N109" s="39"/>
      <c r="O109" s="39"/>
      <c r="P109" s="114"/>
      <c r="Q109" s="158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184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65">E109/E101</f>
        <v>#DIV/0!</v>
      </c>
      <c r="F110" s="29" t="e">
        <f t="shared" si="65"/>
        <v>#DIV/0!</v>
      </c>
      <c r="G110" s="29" t="e">
        <f t="shared" si="65"/>
        <v>#DIV/0!</v>
      </c>
      <c r="H110" s="29" t="e">
        <f t="shared" si="65"/>
        <v>#DIV/0!</v>
      </c>
      <c r="I110" s="160" t="e">
        <f t="shared" si="65"/>
        <v>#DIV/0!</v>
      </c>
      <c r="J110" s="29" t="e">
        <f t="shared" si="65"/>
        <v>#DIV/0!</v>
      </c>
      <c r="K110" s="160" t="e">
        <f t="shared" si="65"/>
        <v>#DIV/0!</v>
      </c>
      <c r="L110" s="29" t="e">
        <f t="shared" si="65"/>
        <v>#DIV/0!</v>
      </c>
      <c r="M110" s="29" t="e">
        <f t="shared" si="65"/>
        <v>#DIV/0!</v>
      </c>
      <c r="N110" s="29" t="e">
        <f t="shared" si="65"/>
        <v>#DIV/0!</v>
      </c>
      <c r="O110" s="29" t="e">
        <f t="shared" si="65"/>
        <v>#DIV/0!</v>
      </c>
      <c r="P110" s="117" t="e">
        <f t="shared" si="65"/>
        <v>#DIV/0!</v>
      </c>
      <c r="Q110" s="160" t="e">
        <f t="shared" si="65"/>
        <v>#DIV/0!</v>
      </c>
      <c r="R110" s="29" t="e">
        <f t="shared" si="65"/>
        <v>#DIV/0!</v>
      </c>
      <c r="S110" s="29" t="e">
        <f t="shared" si="65"/>
        <v>#DIV/0!</v>
      </c>
      <c r="T110" s="29" t="e">
        <f t="shared" si="65"/>
        <v>#DIV/0!</v>
      </c>
      <c r="U110" s="29" t="e">
        <f t="shared" si="65"/>
        <v>#DIV/0!</v>
      </c>
      <c r="V110" s="29" t="e">
        <f t="shared" si="65"/>
        <v>#DIV/0!</v>
      </c>
      <c r="W110" s="29" t="e">
        <f t="shared" si="65"/>
        <v>#DIV/0!</v>
      </c>
      <c r="X110" s="29" t="e">
        <f t="shared" si="65"/>
        <v>#DIV/0!</v>
      </c>
      <c r="Y110" s="29" t="e">
        <f t="shared" si="65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66">SUM(E111:Y111)</f>
        <v>0</v>
      </c>
      <c r="D111" s="15" t="e">
        <f t="shared" si="61"/>
        <v>#DIV/0!</v>
      </c>
      <c r="E111" s="10"/>
      <c r="F111" s="10"/>
      <c r="G111" s="10"/>
      <c r="H111" s="10"/>
      <c r="I111" s="153"/>
      <c r="J111" s="10"/>
      <c r="K111" s="153"/>
      <c r="L111" s="10"/>
      <c r="M111" s="10"/>
      <c r="N111" s="10"/>
      <c r="O111" s="10"/>
      <c r="P111" s="112"/>
      <c r="Q111" s="153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66"/>
        <v>0</v>
      </c>
      <c r="D112" s="15" t="e">
        <f t="shared" si="61"/>
        <v>#DIV/0!</v>
      </c>
      <c r="E112" s="10"/>
      <c r="F112" s="10"/>
      <c r="G112" s="10"/>
      <c r="H112" s="10"/>
      <c r="I112" s="153"/>
      <c r="J112" s="10"/>
      <c r="K112" s="153"/>
      <c r="L112" s="10"/>
      <c r="M112" s="10"/>
      <c r="N112" s="10"/>
      <c r="O112" s="10"/>
      <c r="P112" s="112"/>
      <c r="Q112" s="153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66"/>
        <v>0</v>
      </c>
      <c r="D113" s="15" t="e">
        <f t="shared" si="61"/>
        <v>#DIV/0!</v>
      </c>
      <c r="E113" s="10"/>
      <c r="F113" s="10"/>
      <c r="G113" s="10"/>
      <c r="H113" s="10"/>
      <c r="I113" s="153"/>
      <c r="J113" s="10"/>
      <c r="K113" s="153"/>
      <c r="L113" s="10"/>
      <c r="M113" s="10"/>
      <c r="N113" s="10"/>
      <c r="O113" s="10"/>
      <c r="P113" s="112"/>
      <c r="Q113" s="153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66"/>
        <v>0</v>
      </c>
      <c r="D114" s="15" t="e">
        <f t="shared" si="61"/>
        <v>#DIV/0!</v>
      </c>
      <c r="E114" s="24"/>
      <c r="F114" s="24"/>
      <c r="G114" s="24"/>
      <c r="H114" s="24"/>
      <c r="I114" s="162"/>
      <c r="J114" s="24"/>
      <c r="K114" s="162"/>
      <c r="L114" s="24"/>
      <c r="M114" s="24"/>
      <c r="N114" s="24"/>
      <c r="O114" s="24"/>
      <c r="P114" s="120"/>
      <c r="Q114" s="162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193</v>
      </c>
      <c r="B115" s="39"/>
      <c r="C115" s="26">
        <v>595200</v>
      </c>
      <c r="D115" s="16" t="e">
        <f t="shared" si="61"/>
        <v>#DIV/0!</v>
      </c>
      <c r="E115" s="39"/>
      <c r="F115" s="39"/>
      <c r="G115" s="39"/>
      <c r="H115" s="39"/>
      <c r="I115" s="158"/>
      <c r="J115" s="39"/>
      <c r="K115" s="158"/>
      <c r="L115" s="39"/>
      <c r="M115" s="39"/>
      <c r="N115" s="39"/>
      <c r="O115" s="39"/>
      <c r="P115" s="114"/>
      <c r="Q115" s="158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194</v>
      </c>
      <c r="B116" s="27"/>
      <c r="C116" s="27">
        <f t="shared" si="66"/>
        <v>0</v>
      </c>
      <c r="D116" s="15" t="e">
        <f t="shared" si="61"/>
        <v>#DIV/0!</v>
      </c>
      <c r="E116" s="39"/>
      <c r="F116" s="39"/>
      <c r="G116" s="39"/>
      <c r="H116" s="39"/>
      <c r="I116" s="158"/>
      <c r="J116" s="39"/>
      <c r="K116" s="158"/>
      <c r="L116" s="39"/>
      <c r="M116" s="39"/>
      <c r="N116" s="39"/>
      <c r="O116" s="39"/>
      <c r="P116" s="114"/>
      <c r="Q116" s="158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67">E116/E115</f>
        <v>#DIV/0!</v>
      </c>
      <c r="F117" s="30" t="e">
        <f t="shared" si="67"/>
        <v>#DIV/0!</v>
      </c>
      <c r="G117" s="30" t="e">
        <f t="shared" si="67"/>
        <v>#DIV/0!</v>
      </c>
      <c r="H117" s="30" t="e">
        <f t="shared" si="67"/>
        <v>#DIV/0!</v>
      </c>
      <c r="I117" s="159" t="e">
        <f t="shared" si="67"/>
        <v>#DIV/0!</v>
      </c>
      <c r="J117" s="30" t="e">
        <f t="shared" si="67"/>
        <v>#DIV/0!</v>
      </c>
      <c r="K117" s="159" t="e">
        <f t="shared" si="67"/>
        <v>#DIV/0!</v>
      </c>
      <c r="L117" s="30" t="e">
        <f t="shared" si="67"/>
        <v>#DIV/0!</v>
      </c>
      <c r="M117" s="30" t="e">
        <f t="shared" si="67"/>
        <v>#DIV/0!</v>
      </c>
      <c r="N117" s="30" t="e">
        <f t="shared" si="67"/>
        <v>#DIV/0!</v>
      </c>
      <c r="O117" s="30" t="e">
        <f t="shared" si="67"/>
        <v>#DIV/0!</v>
      </c>
      <c r="P117" s="116" t="e">
        <f t="shared" si="67"/>
        <v>#DIV/0!</v>
      </c>
      <c r="Q117" s="159" t="e">
        <f t="shared" si="67"/>
        <v>#DIV/0!</v>
      </c>
      <c r="R117" s="30" t="e">
        <f t="shared" si="67"/>
        <v>#DIV/0!</v>
      </c>
      <c r="S117" s="30" t="e">
        <f t="shared" si="67"/>
        <v>#DIV/0!</v>
      </c>
      <c r="T117" s="30" t="e">
        <f t="shared" si="67"/>
        <v>#DIV/0!</v>
      </c>
      <c r="U117" s="30" t="e">
        <f t="shared" si="67"/>
        <v>#DIV/0!</v>
      </c>
      <c r="V117" s="30" t="e">
        <f t="shared" si="67"/>
        <v>#DIV/0!</v>
      </c>
      <c r="W117" s="30" t="e">
        <f t="shared" si="67"/>
        <v>#DIV/0!</v>
      </c>
      <c r="X117" s="30" t="e">
        <f t="shared" si="67"/>
        <v>#DIV/0!</v>
      </c>
      <c r="Y117" s="30" t="e">
        <f t="shared" si="67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66"/>
        <v>0</v>
      </c>
      <c r="D118" s="15" t="e">
        <f t="shared" si="61"/>
        <v>#DIV/0!</v>
      </c>
      <c r="E118" s="10"/>
      <c r="F118" s="10"/>
      <c r="G118" s="10"/>
      <c r="H118" s="10"/>
      <c r="I118" s="153"/>
      <c r="J118" s="10"/>
      <c r="K118" s="153"/>
      <c r="L118" s="10"/>
      <c r="M118" s="10"/>
      <c r="N118" s="10"/>
      <c r="O118" s="10"/>
      <c r="P118" s="112"/>
      <c r="Q118" s="153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66"/>
        <v>0</v>
      </c>
      <c r="D119" s="15" t="e">
        <f t="shared" si="61"/>
        <v>#DIV/0!</v>
      </c>
      <c r="E119" s="10"/>
      <c r="F119" s="10"/>
      <c r="G119" s="10"/>
      <c r="H119" s="10"/>
      <c r="I119" s="153"/>
      <c r="J119" s="10"/>
      <c r="K119" s="153"/>
      <c r="L119" s="10"/>
      <c r="M119" s="10"/>
      <c r="N119" s="10"/>
      <c r="O119" s="10"/>
      <c r="P119" s="112"/>
      <c r="Q119" s="153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66"/>
        <v>0</v>
      </c>
      <c r="D120" s="15" t="e">
        <f t="shared" si="61"/>
        <v>#DIV/0!</v>
      </c>
      <c r="E120" s="10"/>
      <c r="F120" s="10"/>
      <c r="G120" s="10"/>
      <c r="H120" s="10"/>
      <c r="I120" s="153"/>
      <c r="J120" s="10"/>
      <c r="K120" s="153"/>
      <c r="L120" s="10"/>
      <c r="M120" s="10"/>
      <c r="N120" s="10"/>
      <c r="O120" s="10"/>
      <c r="P120" s="112"/>
      <c r="Q120" s="153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66"/>
        <v>0</v>
      </c>
      <c r="D121" s="15" t="e">
        <f t="shared" si="61"/>
        <v>#DIV/0!</v>
      </c>
      <c r="E121" s="24"/>
      <c r="F121" s="24"/>
      <c r="G121" s="51"/>
      <c r="H121" s="51"/>
      <c r="I121" s="162"/>
      <c r="J121" s="24"/>
      <c r="K121" s="162"/>
      <c r="L121" s="24"/>
      <c r="M121" s="24"/>
      <c r="N121" s="24"/>
      <c r="O121" s="24"/>
      <c r="P121" s="120"/>
      <c r="Q121" s="162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61"/>
        <v>#DIV/0!</v>
      </c>
      <c r="E122" s="54" t="e">
        <f t="shared" ref="E122:Y122" si="68">E116/E109*10</f>
        <v>#DIV/0!</v>
      </c>
      <c r="F122" s="54" t="e">
        <f t="shared" si="68"/>
        <v>#DIV/0!</v>
      </c>
      <c r="G122" s="54" t="e">
        <f t="shared" si="68"/>
        <v>#DIV/0!</v>
      </c>
      <c r="H122" s="54" t="e">
        <f t="shared" si="68"/>
        <v>#DIV/0!</v>
      </c>
      <c r="I122" s="171" t="e">
        <f t="shared" si="68"/>
        <v>#DIV/0!</v>
      </c>
      <c r="J122" s="54" t="e">
        <f t="shared" si="68"/>
        <v>#DIV/0!</v>
      </c>
      <c r="K122" s="171" t="e">
        <f t="shared" si="68"/>
        <v>#DIV/0!</v>
      </c>
      <c r="L122" s="54" t="e">
        <f t="shared" si="68"/>
        <v>#DIV/0!</v>
      </c>
      <c r="M122" s="54" t="e">
        <f t="shared" si="68"/>
        <v>#DIV/0!</v>
      </c>
      <c r="N122" s="54" t="e">
        <f t="shared" si="68"/>
        <v>#DIV/0!</v>
      </c>
      <c r="O122" s="54" t="e">
        <f t="shared" si="68"/>
        <v>#DIV/0!</v>
      </c>
      <c r="P122" s="129" t="e">
        <f t="shared" si="68"/>
        <v>#DIV/0!</v>
      </c>
      <c r="Q122" s="171" t="e">
        <f t="shared" si="68"/>
        <v>#DIV/0!</v>
      </c>
      <c r="R122" s="54" t="e">
        <f t="shared" si="68"/>
        <v>#DIV/0!</v>
      </c>
      <c r="S122" s="54" t="e">
        <f t="shared" si="68"/>
        <v>#DIV/0!</v>
      </c>
      <c r="T122" s="54" t="e">
        <f t="shared" si="68"/>
        <v>#DIV/0!</v>
      </c>
      <c r="U122" s="54" t="e">
        <f t="shared" si="68"/>
        <v>#DIV/0!</v>
      </c>
      <c r="V122" s="54" t="e">
        <f t="shared" si="68"/>
        <v>#DIV/0!</v>
      </c>
      <c r="W122" s="54" t="e">
        <f t="shared" si="68"/>
        <v>#DIV/0!</v>
      </c>
      <c r="X122" s="54" t="e">
        <f t="shared" si="68"/>
        <v>#DIV/0!</v>
      </c>
      <c r="Y122" s="54" t="e">
        <f t="shared" si="68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69">B118/B111*10</f>
        <v>#DIV/0!</v>
      </c>
      <c r="C123" s="54" t="e">
        <f t="shared" si="69"/>
        <v>#DIV/0!</v>
      </c>
      <c r="D123" s="15" t="e">
        <f t="shared" si="61"/>
        <v>#DIV/0!</v>
      </c>
      <c r="E123" s="54" t="e">
        <f t="shared" ref="E123:Y123" si="70">E118/E111*10</f>
        <v>#DIV/0!</v>
      </c>
      <c r="F123" s="54" t="e">
        <f t="shared" si="70"/>
        <v>#DIV/0!</v>
      </c>
      <c r="G123" s="54" t="e">
        <f t="shared" si="70"/>
        <v>#DIV/0!</v>
      </c>
      <c r="H123" s="54" t="e">
        <f t="shared" si="70"/>
        <v>#DIV/0!</v>
      </c>
      <c r="I123" s="171" t="e">
        <f t="shared" si="70"/>
        <v>#DIV/0!</v>
      </c>
      <c r="J123" s="54" t="e">
        <f t="shared" si="70"/>
        <v>#DIV/0!</v>
      </c>
      <c r="K123" s="171" t="e">
        <f t="shared" si="70"/>
        <v>#DIV/0!</v>
      </c>
      <c r="L123" s="54" t="e">
        <f t="shared" si="70"/>
        <v>#DIV/0!</v>
      </c>
      <c r="M123" s="54" t="e">
        <f t="shared" si="70"/>
        <v>#DIV/0!</v>
      </c>
      <c r="N123" s="54" t="e">
        <f t="shared" si="70"/>
        <v>#DIV/0!</v>
      </c>
      <c r="O123" s="54" t="e">
        <f t="shared" si="70"/>
        <v>#DIV/0!</v>
      </c>
      <c r="P123" s="129" t="e">
        <f t="shared" si="70"/>
        <v>#DIV/0!</v>
      </c>
      <c r="Q123" s="171" t="e">
        <f t="shared" si="70"/>
        <v>#DIV/0!</v>
      </c>
      <c r="R123" s="54" t="e">
        <f t="shared" si="70"/>
        <v>#DIV/0!</v>
      </c>
      <c r="S123" s="54" t="e">
        <f t="shared" si="70"/>
        <v>#DIV/0!</v>
      </c>
      <c r="T123" s="54" t="e">
        <f t="shared" si="70"/>
        <v>#DIV/0!</v>
      </c>
      <c r="U123" s="54" t="e">
        <f t="shared" si="70"/>
        <v>#DIV/0!</v>
      </c>
      <c r="V123" s="54" t="e">
        <f t="shared" si="70"/>
        <v>#DIV/0!</v>
      </c>
      <c r="W123" s="54" t="e">
        <f t="shared" si="70"/>
        <v>#DIV/0!</v>
      </c>
      <c r="X123" s="54" t="e">
        <f t="shared" si="70"/>
        <v>#DIV/0!</v>
      </c>
      <c r="Y123" s="54" t="e">
        <f t="shared" si="70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69"/>
        <v>#DIV/0!</v>
      </c>
      <c r="C124" s="54" t="e">
        <f t="shared" si="69"/>
        <v>#DIV/0!</v>
      </c>
      <c r="D124" s="15" t="e">
        <f t="shared" si="61"/>
        <v>#DIV/0!</v>
      </c>
      <c r="E124" s="54"/>
      <c r="F124" s="54" t="e">
        <f t="shared" ref="F124:M125" si="71">F119/F112*10</f>
        <v>#DIV/0!</v>
      </c>
      <c r="G124" s="54" t="e">
        <f t="shared" si="71"/>
        <v>#DIV/0!</v>
      </c>
      <c r="H124" s="54" t="e">
        <f t="shared" si="71"/>
        <v>#DIV/0!</v>
      </c>
      <c r="I124" s="171" t="e">
        <f t="shared" si="71"/>
        <v>#DIV/0!</v>
      </c>
      <c r="J124" s="54" t="e">
        <f t="shared" si="71"/>
        <v>#DIV/0!</v>
      </c>
      <c r="K124" s="171" t="e">
        <f t="shared" si="71"/>
        <v>#DIV/0!</v>
      </c>
      <c r="L124" s="54" t="e">
        <f t="shared" si="71"/>
        <v>#DIV/0!</v>
      </c>
      <c r="M124" s="54" t="e">
        <f t="shared" si="71"/>
        <v>#DIV/0!</v>
      </c>
      <c r="N124" s="54"/>
      <c r="O124" s="54" t="e">
        <f>O119/O112*10</f>
        <v>#DIV/0!</v>
      </c>
      <c r="P124" s="129" t="e">
        <f>P119/P112*10</f>
        <v>#DIV/0!</v>
      </c>
      <c r="Q124" s="171"/>
      <c r="R124" s="54" t="e">
        <f t="shared" ref="R124:U125" si="72">R119/R112*10</f>
        <v>#DIV/0!</v>
      </c>
      <c r="S124" s="54" t="e">
        <f t="shared" si="72"/>
        <v>#DIV/0!</v>
      </c>
      <c r="T124" s="54" t="e">
        <f t="shared" si="72"/>
        <v>#DIV/0!</v>
      </c>
      <c r="U124" s="54" t="e">
        <f t="shared" si="72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69"/>
        <v>#DIV/0!</v>
      </c>
      <c r="C125" s="54" t="e">
        <f t="shared" si="69"/>
        <v>#DIV/0!</v>
      </c>
      <c r="D125" s="15" t="e">
        <f t="shared" si="61"/>
        <v>#DIV/0!</v>
      </c>
      <c r="E125" s="54" t="e">
        <f>E120/E113*10</f>
        <v>#DIV/0!</v>
      </c>
      <c r="F125" s="54" t="e">
        <f t="shared" si="71"/>
        <v>#DIV/0!</v>
      </c>
      <c r="G125" s="54" t="e">
        <f t="shared" si="71"/>
        <v>#DIV/0!</v>
      </c>
      <c r="H125" s="54" t="e">
        <f t="shared" si="71"/>
        <v>#DIV/0!</v>
      </c>
      <c r="I125" s="171" t="e">
        <f t="shared" si="71"/>
        <v>#DIV/0!</v>
      </c>
      <c r="J125" s="54" t="e">
        <f t="shared" si="71"/>
        <v>#DIV/0!</v>
      </c>
      <c r="K125" s="171" t="e">
        <f t="shared" si="71"/>
        <v>#DIV/0!</v>
      </c>
      <c r="L125" s="54" t="e">
        <f t="shared" si="71"/>
        <v>#DIV/0!</v>
      </c>
      <c r="M125" s="54" t="e">
        <f t="shared" si="71"/>
        <v>#DIV/0!</v>
      </c>
      <c r="N125" s="54" t="e">
        <f>N120/N113*10</f>
        <v>#DIV/0!</v>
      </c>
      <c r="O125" s="54" t="e">
        <f>O120/O113*10</f>
        <v>#DIV/0!</v>
      </c>
      <c r="P125" s="129" t="e">
        <f>P120/P113*10</f>
        <v>#DIV/0!</v>
      </c>
      <c r="Q125" s="171" t="e">
        <f>Q120/Q113*10</f>
        <v>#DIV/0!</v>
      </c>
      <c r="R125" s="54" t="e">
        <f t="shared" si="72"/>
        <v>#DIV/0!</v>
      </c>
      <c r="S125" s="54" t="e">
        <f t="shared" si="72"/>
        <v>#DIV/0!</v>
      </c>
      <c r="T125" s="54" t="e">
        <f t="shared" si="72"/>
        <v>#DIV/0!</v>
      </c>
      <c r="U125" s="54" t="e">
        <f t="shared" si="72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69"/>
        <v>#DIV/0!</v>
      </c>
      <c r="C126" s="54" t="e">
        <f t="shared" si="69"/>
        <v>#DIV/0!</v>
      </c>
      <c r="D126" s="15" t="e">
        <f t="shared" si="61"/>
        <v>#DIV/0!</v>
      </c>
      <c r="E126" s="54" t="e">
        <f t="shared" si="69"/>
        <v>#DIV/0!</v>
      </c>
      <c r="F126" s="54"/>
      <c r="G126" s="54">
        <v>10</v>
      </c>
      <c r="H126" s="54"/>
      <c r="I126" s="171" t="e">
        <f>I121/I114*10</f>
        <v>#DIV/0!</v>
      </c>
      <c r="J126" s="54"/>
      <c r="K126" s="171"/>
      <c r="L126" s="54"/>
      <c r="M126" s="54"/>
      <c r="N126" s="54"/>
      <c r="O126" s="54"/>
      <c r="P126" s="129"/>
      <c r="Q126" s="171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50"/>
      <c r="J127" s="37"/>
      <c r="K127" s="150"/>
      <c r="L127" s="54"/>
      <c r="M127" s="37"/>
      <c r="N127" s="37"/>
      <c r="O127" s="37"/>
      <c r="P127" s="118"/>
      <c r="Q127" s="150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50"/>
      <c r="J128" s="37"/>
      <c r="K128" s="150"/>
      <c r="L128" s="54"/>
      <c r="M128" s="37"/>
      <c r="N128" s="37"/>
      <c r="O128" s="37"/>
      <c r="P128" s="118"/>
      <c r="Q128" s="150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72"/>
      <c r="J129" s="58"/>
      <c r="K129" s="172"/>
      <c r="L129" s="58"/>
      <c r="M129" s="58" t="e">
        <f>M128/M127*10</f>
        <v>#DIV/0!</v>
      </c>
      <c r="N129" s="58"/>
      <c r="O129" s="58"/>
      <c r="P129" s="130" t="e">
        <f>P128/P127*10</f>
        <v>#DIV/0!</v>
      </c>
      <c r="Q129" s="172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61"/>
        <v>#DIV/0!</v>
      </c>
      <c r="E130" s="51"/>
      <c r="F130" s="51"/>
      <c r="G130" s="51"/>
      <c r="H130" s="51"/>
      <c r="I130" s="173"/>
      <c r="J130" s="51"/>
      <c r="K130" s="173"/>
      <c r="L130" s="51"/>
      <c r="M130" s="51"/>
      <c r="N130" s="51"/>
      <c r="O130" s="51"/>
      <c r="P130" s="131"/>
      <c r="Q130" s="173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61"/>
        <v>#DIV/0!</v>
      </c>
      <c r="E131" s="24"/>
      <c r="F131" s="24"/>
      <c r="G131" s="24"/>
      <c r="H131" s="24"/>
      <c r="I131" s="162"/>
      <c r="J131" s="24"/>
      <c r="K131" s="108"/>
      <c r="L131" s="26"/>
      <c r="M131" s="26"/>
      <c r="N131" s="24"/>
      <c r="O131" s="24"/>
      <c r="P131" s="120"/>
      <c r="Q131" s="162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61"/>
        <v>#DIV/0!</v>
      </c>
      <c r="E132" s="54"/>
      <c r="F132" s="54"/>
      <c r="G132" s="54"/>
      <c r="H132" s="54"/>
      <c r="I132" s="171"/>
      <c r="J132" s="54"/>
      <c r="K132" s="171"/>
      <c r="L132" s="54"/>
      <c r="M132" s="54"/>
      <c r="N132" s="54"/>
      <c r="O132" s="54"/>
      <c r="P132" s="129"/>
      <c r="Q132" s="171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74"/>
      <c r="J133" s="93"/>
      <c r="K133" s="174"/>
      <c r="L133" s="93"/>
      <c r="M133" s="93"/>
      <c r="N133" s="93"/>
      <c r="O133" s="93"/>
      <c r="P133" s="132"/>
      <c r="Q133" s="174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73"/>
      <c r="J134" s="51"/>
      <c r="K134" s="173"/>
      <c r="L134" s="26"/>
      <c r="M134" s="51"/>
      <c r="N134" s="51"/>
      <c r="O134" s="51"/>
      <c r="P134" s="131"/>
      <c r="Q134" s="173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73"/>
      <c r="J135" s="51"/>
      <c r="K135" s="173"/>
      <c r="L135" s="51"/>
      <c r="M135" s="51"/>
      <c r="N135" s="51"/>
      <c r="O135" s="51"/>
      <c r="P135" s="131"/>
      <c r="Q135" s="173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73">C136/B136</f>
        <v>#DIV/0!</v>
      </c>
      <c r="E136" s="39"/>
      <c r="F136" s="39"/>
      <c r="G136" s="39"/>
      <c r="H136" s="39"/>
      <c r="I136" s="158"/>
      <c r="J136" s="39"/>
      <c r="K136" s="158"/>
      <c r="L136" s="39"/>
      <c r="M136" s="39"/>
      <c r="N136" s="39"/>
      <c r="O136" s="39"/>
      <c r="P136" s="114"/>
      <c r="Q136" s="158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188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74">E136/E135</f>
        <v>#DIV/0!</v>
      </c>
      <c r="F137" s="35" t="e">
        <f t="shared" si="74"/>
        <v>#DIV/0!</v>
      </c>
      <c r="G137" s="35" t="e">
        <f t="shared" si="74"/>
        <v>#DIV/0!</v>
      </c>
      <c r="H137" s="35" t="e">
        <f t="shared" si="74"/>
        <v>#DIV/0!</v>
      </c>
      <c r="I137" s="163" t="e">
        <f t="shared" si="74"/>
        <v>#DIV/0!</v>
      </c>
      <c r="J137" s="35" t="e">
        <f t="shared" si="74"/>
        <v>#DIV/0!</v>
      </c>
      <c r="K137" s="163" t="e">
        <f t="shared" si="74"/>
        <v>#DIV/0!</v>
      </c>
      <c r="L137" s="35" t="e">
        <f t="shared" si="74"/>
        <v>#DIV/0!</v>
      </c>
      <c r="M137" s="35" t="e">
        <f t="shared" si="74"/>
        <v>#DIV/0!</v>
      </c>
      <c r="N137" s="35" t="e">
        <f t="shared" si="74"/>
        <v>#DIV/0!</v>
      </c>
      <c r="O137" s="35" t="e">
        <f t="shared" si="74"/>
        <v>#DIV/0!</v>
      </c>
      <c r="P137" s="121" t="e">
        <f t="shared" si="74"/>
        <v>#DIV/0!</v>
      </c>
      <c r="Q137" s="163" t="e">
        <f t="shared" si="74"/>
        <v>#DIV/0!</v>
      </c>
      <c r="R137" s="35" t="e">
        <f t="shared" si="74"/>
        <v>#DIV/0!</v>
      </c>
      <c r="S137" s="35" t="e">
        <f t="shared" si="74"/>
        <v>#DIV/0!</v>
      </c>
      <c r="T137" s="35" t="e">
        <f t="shared" si="74"/>
        <v>#DIV/0!</v>
      </c>
      <c r="U137" s="35" t="e">
        <f t="shared" si="74"/>
        <v>#DIV/0!</v>
      </c>
      <c r="V137" s="35" t="e">
        <f t="shared" si="74"/>
        <v>#DIV/0!</v>
      </c>
      <c r="W137" s="35" t="e">
        <f t="shared" si="74"/>
        <v>#DIV/0!</v>
      </c>
      <c r="X137" s="35" t="e">
        <f t="shared" si="74"/>
        <v>#DIV/0!</v>
      </c>
      <c r="Y137" s="35" t="e">
        <f t="shared" si="74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75">E135-E136</f>
        <v>0</v>
      </c>
      <c r="F138" s="95">
        <f t="shared" si="75"/>
        <v>0</v>
      </c>
      <c r="G138" s="95">
        <f t="shared" si="75"/>
        <v>0</v>
      </c>
      <c r="H138" s="95">
        <f t="shared" si="75"/>
        <v>0</v>
      </c>
      <c r="I138" s="175">
        <f t="shared" si="75"/>
        <v>0</v>
      </c>
      <c r="J138" s="95">
        <f t="shared" si="75"/>
        <v>0</v>
      </c>
      <c r="K138" s="175">
        <f t="shared" si="75"/>
        <v>0</v>
      </c>
      <c r="L138" s="95">
        <f t="shared" si="75"/>
        <v>0</v>
      </c>
      <c r="M138" s="95">
        <f t="shared" si="75"/>
        <v>0</v>
      </c>
      <c r="N138" s="95">
        <f t="shared" si="75"/>
        <v>0</v>
      </c>
      <c r="O138" s="95">
        <f t="shared" si="75"/>
        <v>0</v>
      </c>
      <c r="P138" s="133">
        <f t="shared" si="75"/>
        <v>0</v>
      </c>
      <c r="Q138" s="175">
        <f t="shared" si="75"/>
        <v>0</v>
      </c>
      <c r="R138" s="95">
        <f t="shared" si="75"/>
        <v>0</v>
      </c>
      <c r="S138" s="95">
        <f t="shared" si="75"/>
        <v>0</v>
      </c>
      <c r="T138" s="95">
        <f t="shared" si="75"/>
        <v>0</v>
      </c>
      <c r="U138" s="95">
        <f t="shared" si="75"/>
        <v>0</v>
      </c>
      <c r="V138" s="95">
        <f t="shared" si="75"/>
        <v>0</v>
      </c>
      <c r="W138" s="95">
        <f t="shared" si="75"/>
        <v>0</v>
      </c>
      <c r="X138" s="95">
        <f t="shared" si="75"/>
        <v>0</v>
      </c>
      <c r="Y138" s="95">
        <f t="shared" si="75"/>
        <v>0</v>
      </c>
    </row>
    <row r="139" spans="1:26" s="12" customFormat="1" ht="22.9" hidden="1" customHeight="1" x14ac:dyDescent="0.2">
      <c r="A139" s="13" t="s">
        <v>191</v>
      </c>
      <c r="B139" s="39"/>
      <c r="C139" s="26"/>
      <c r="D139" s="16" t="e">
        <f t="shared" si="73"/>
        <v>#DIV/0!</v>
      </c>
      <c r="E139" s="39"/>
      <c r="F139" s="39"/>
      <c r="G139" s="39"/>
      <c r="H139" s="39"/>
      <c r="I139" s="158"/>
      <c r="J139" s="39"/>
      <c r="K139" s="158"/>
      <c r="L139" s="39"/>
      <c r="M139" s="39"/>
      <c r="N139" s="39"/>
      <c r="O139" s="39"/>
      <c r="P139" s="114"/>
      <c r="Q139" s="158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73"/>
        <v>#DIV/0!</v>
      </c>
      <c r="E140" s="39"/>
      <c r="F140" s="39"/>
      <c r="G140" s="39"/>
      <c r="H140" s="39"/>
      <c r="I140" s="158"/>
      <c r="J140" s="39"/>
      <c r="K140" s="158"/>
      <c r="L140" s="39"/>
      <c r="M140" s="39"/>
      <c r="N140" s="39"/>
      <c r="O140" s="39"/>
      <c r="P140" s="114"/>
      <c r="Q140" s="158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76">E140/E139</f>
        <v>#DIV/0!</v>
      </c>
      <c r="F141" s="29" t="e">
        <f t="shared" si="76"/>
        <v>#DIV/0!</v>
      </c>
      <c r="G141" s="29" t="e">
        <f t="shared" si="76"/>
        <v>#DIV/0!</v>
      </c>
      <c r="H141" s="29" t="e">
        <f t="shared" si="76"/>
        <v>#DIV/0!</v>
      </c>
      <c r="I141" s="160" t="e">
        <f t="shared" si="76"/>
        <v>#DIV/0!</v>
      </c>
      <c r="J141" s="29" t="e">
        <f t="shared" si="76"/>
        <v>#DIV/0!</v>
      </c>
      <c r="K141" s="160" t="e">
        <f t="shared" si="76"/>
        <v>#DIV/0!</v>
      </c>
      <c r="L141" s="29" t="e">
        <f t="shared" si="76"/>
        <v>#DIV/0!</v>
      </c>
      <c r="M141" s="29" t="e">
        <f t="shared" si="76"/>
        <v>#DIV/0!</v>
      </c>
      <c r="N141" s="29" t="e">
        <f t="shared" si="76"/>
        <v>#DIV/0!</v>
      </c>
      <c r="O141" s="29" t="e">
        <f t="shared" si="76"/>
        <v>#DIV/0!</v>
      </c>
      <c r="P141" s="117" t="e">
        <f t="shared" si="76"/>
        <v>#DIV/0!</v>
      </c>
      <c r="Q141" s="160" t="e">
        <f t="shared" si="76"/>
        <v>#DIV/0!</v>
      </c>
      <c r="R141" s="29" t="e">
        <f t="shared" si="76"/>
        <v>#DIV/0!</v>
      </c>
      <c r="S141" s="29" t="e">
        <f t="shared" si="76"/>
        <v>#DIV/0!</v>
      </c>
      <c r="T141" s="29" t="e">
        <f t="shared" si="76"/>
        <v>#DIV/0!</v>
      </c>
      <c r="U141" s="29" t="e">
        <f t="shared" si="76"/>
        <v>#DIV/0!</v>
      </c>
      <c r="V141" s="29" t="e">
        <f t="shared" si="76"/>
        <v>#DIV/0!</v>
      </c>
      <c r="W141" s="29" t="e">
        <f t="shared" si="76"/>
        <v>#DIV/0!</v>
      </c>
      <c r="X141" s="29" t="e">
        <f t="shared" si="76"/>
        <v>#DIV/0!</v>
      </c>
      <c r="Y141" s="29" t="e">
        <f t="shared" si="76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73"/>
        <v>#DIV/0!</v>
      </c>
      <c r="E142" s="58" t="e">
        <f t="shared" ref="E142:P142" si="77">E140/E136*10</f>
        <v>#DIV/0!</v>
      </c>
      <c r="F142" s="58" t="e">
        <f t="shared" si="77"/>
        <v>#DIV/0!</v>
      </c>
      <c r="G142" s="58" t="e">
        <f t="shared" si="77"/>
        <v>#DIV/0!</v>
      </c>
      <c r="H142" s="58" t="e">
        <f t="shared" si="77"/>
        <v>#DIV/0!</v>
      </c>
      <c r="I142" s="172" t="e">
        <f t="shared" si="77"/>
        <v>#DIV/0!</v>
      </c>
      <c r="J142" s="58" t="e">
        <f t="shared" si="77"/>
        <v>#DIV/0!</v>
      </c>
      <c r="K142" s="172" t="e">
        <f t="shared" si="77"/>
        <v>#DIV/0!</v>
      </c>
      <c r="L142" s="58" t="e">
        <f t="shared" si="77"/>
        <v>#DIV/0!</v>
      </c>
      <c r="M142" s="58" t="e">
        <f t="shared" si="77"/>
        <v>#DIV/0!</v>
      </c>
      <c r="N142" s="58" t="e">
        <f t="shared" si="77"/>
        <v>#DIV/0!</v>
      </c>
      <c r="O142" s="58" t="e">
        <f t="shared" si="77"/>
        <v>#DIV/0!</v>
      </c>
      <c r="P142" s="130" t="e">
        <f t="shared" si="77"/>
        <v>#DIV/0!</v>
      </c>
      <c r="Q142" s="172" t="e">
        <f t="shared" ref="Q142:V142" si="78">Q140/Q136*10</f>
        <v>#DIV/0!</v>
      </c>
      <c r="R142" s="58" t="e">
        <f t="shared" si="78"/>
        <v>#DIV/0!</v>
      </c>
      <c r="S142" s="58" t="e">
        <f t="shared" si="78"/>
        <v>#DIV/0!</v>
      </c>
      <c r="T142" s="58" t="e">
        <f t="shared" si="78"/>
        <v>#DIV/0!</v>
      </c>
      <c r="U142" s="58" t="e">
        <f t="shared" si="78"/>
        <v>#DIV/0!</v>
      </c>
      <c r="V142" s="58" t="e">
        <f t="shared" si="78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73"/>
      <c r="J143" s="51"/>
      <c r="K143" s="173"/>
      <c r="L143" s="51"/>
      <c r="M143" s="51"/>
      <c r="N143" s="51"/>
      <c r="O143" s="51"/>
      <c r="P143" s="131"/>
      <c r="Q143" s="173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72"/>
      <c r="J144" s="58"/>
      <c r="K144" s="172"/>
      <c r="L144" s="26"/>
      <c r="M144" s="58"/>
      <c r="N144" s="58"/>
      <c r="O144" s="58"/>
      <c r="P144" s="130"/>
      <c r="Q144" s="172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73"/>
      <c r="J145" s="51"/>
      <c r="K145" s="173"/>
      <c r="L145" s="51"/>
      <c r="M145" s="51"/>
      <c r="N145" s="51"/>
      <c r="O145" s="51"/>
      <c r="P145" s="131"/>
      <c r="Q145" s="173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179</v>
      </c>
      <c r="B146" s="23"/>
      <c r="C146" s="27">
        <f>SUM(E146:Y146)</f>
        <v>0</v>
      </c>
      <c r="D146" s="15" t="e">
        <f t="shared" si="73"/>
        <v>#DIV/0!</v>
      </c>
      <c r="E146" s="39"/>
      <c r="F146" s="39"/>
      <c r="G146" s="39"/>
      <c r="H146" s="39"/>
      <c r="I146" s="158"/>
      <c r="J146" s="39"/>
      <c r="K146" s="158"/>
      <c r="L146" s="39"/>
      <c r="M146" s="39"/>
      <c r="N146" s="39"/>
      <c r="O146" s="39"/>
      <c r="P146" s="114"/>
      <c r="Q146" s="158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188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79">F146/F145</f>
        <v>#DIV/0!</v>
      </c>
      <c r="G147" s="29" t="e">
        <f t="shared" si="79"/>
        <v>#DIV/0!</v>
      </c>
      <c r="H147" s="29" t="e">
        <f t="shared" si="79"/>
        <v>#DIV/0!</v>
      </c>
      <c r="I147" s="160" t="e">
        <f t="shared" si="79"/>
        <v>#DIV/0!</v>
      </c>
      <c r="J147" s="29" t="e">
        <f t="shared" si="79"/>
        <v>#DIV/0!</v>
      </c>
      <c r="K147" s="160" t="e">
        <f t="shared" si="79"/>
        <v>#DIV/0!</v>
      </c>
      <c r="L147" s="29" t="e">
        <f t="shared" si="79"/>
        <v>#DIV/0!</v>
      </c>
      <c r="M147" s="29" t="e">
        <f t="shared" si="79"/>
        <v>#DIV/0!</v>
      </c>
      <c r="N147" s="29" t="e">
        <f t="shared" si="79"/>
        <v>#DIV/0!</v>
      </c>
      <c r="O147" s="29" t="e">
        <f t="shared" si="79"/>
        <v>#DIV/0!</v>
      </c>
      <c r="P147" s="117" t="e">
        <f t="shared" si="79"/>
        <v>#DIV/0!</v>
      </c>
      <c r="Q147" s="160"/>
      <c r="R147" s="29" t="e">
        <f t="shared" si="79"/>
        <v>#DIV/0!</v>
      </c>
      <c r="S147" s="29" t="e">
        <f t="shared" si="79"/>
        <v>#DIV/0!</v>
      </c>
      <c r="T147" s="29" t="e">
        <f t="shared" si="79"/>
        <v>#DIV/0!</v>
      </c>
      <c r="U147" s="29" t="e">
        <f t="shared" si="79"/>
        <v>#DIV/0!</v>
      </c>
      <c r="V147" s="29" t="e">
        <f t="shared" si="79"/>
        <v>#DIV/0!</v>
      </c>
      <c r="W147" s="29" t="e">
        <f t="shared" si="79"/>
        <v>#DIV/0!</v>
      </c>
      <c r="X147" s="29" t="e">
        <f t="shared" si="79"/>
        <v>#DIV/0!</v>
      </c>
      <c r="Y147" s="29" t="e">
        <f t="shared" si="79"/>
        <v>#DIV/0!</v>
      </c>
    </row>
    <row r="148" spans="1:25" s="12" customFormat="1" ht="31.15" hidden="1" customHeight="1" x14ac:dyDescent="0.2">
      <c r="A148" s="13" t="s">
        <v>192</v>
      </c>
      <c r="B148" s="39"/>
      <c r="C148" s="39"/>
      <c r="D148" s="16" t="e">
        <f t="shared" si="73"/>
        <v>#DIV/0!</v>
      </c>
      <c r="E148" s="39"/>
      <c r="F148" s="39"/>
      <c r="G148" s="39"/>
      <c r="H148" s="39"/>
      <c r="I148" s="158"/>
      <c r="J148" s="39"/>
      <c r="K148" s="158"/>
      <c r="L148" s="39"/>
      <c r="M148" s="39"/>
      <c r="N148" s="39"/>
      <c r="O148" s="39"/>
      <c r="P148" s="114"/>
      <c r="Q148" s="158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73"/>
        <v>#DIV/0!</v>
      </c>
      <c r="E149" s="39"/>
      <c r="F149" s="39"/>
      <c r="G149" s="39"/>
      <c r="H149" s="39"/>
      <c r="I149" s="158"/>
      <c r="J149" s="39"/>
      <c r="K149" s="158"/>
      <c r="L149" s="39"/>
      <c r="M149" s="39"/>
      <c r="N149" s="39"/>
      <c r="O149" s="39"/>
      <c r="P149" s="114"/>
      <c r="Q149" s="158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80">E149/E148</f>
        <v>#DIV/0!</v>
      </c>
      <c r="F150" s="30" t="e">
        <f t="shared" si="80"/>
        <v>#DIV/0!</v>
      </c>
      <c r="G150" s="30" t="e">
        <f t="shared" si="80"/>
        <v>#DIV/0!</v>
      </c>
      <c r="H150" s="30" t="e">
        <f t="shared" si="80"/>
        <v>#DIV/0!</v>
      </c>
      <c r="I150" s="159" t="e">
        <f t="shared" si="80"/>
        <v>#DIV/0!</v>
      </c>
      <c r="J150" s="30" t="e">
        <f t="shared" si="80"/>
        <v>#DIV/0!</v>
      </c>
      <c r="K150" s="159" t="e">
        <f t="shared" si="80"/>
        <v>#DIV/0!</v>
      </c>
      <c r="L150" s="30" t="e">
        <f t="shared" si="80"/>
        <v>#DIV/0!</v>
      </c>
      <c r="M150" s="30" t="e">
        <f t="shared" si="80"/>
        <v>#DIV/0!</v>
      </c>
      <c r="N150" s="30"/>
      <c r="O150" s="30" t="e">
        <f>O149/O148</f>
        <v>#DIV/0!</v>
      </c>
      <c r="P150" s="116" t="e">
        <f>P149/P148</f>
        <v>#DIV/0!</v>
      </c>
      <c r="Q150" s="159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73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81">H149/H146*10</f>
        <v>#DIV/0!</v>
      </c>
      <c r="I151" s="172" t="e">
        <f t="shared" si="81"/>
        <v>#DIV/0!</v>
      </c>
      <c r="J151" s="58" t="e">
        <f t="shared" si="81"/>
        <v>#DIV/0!</v>
      </c>
      <c r="K151" s="172" t="e">
        <f t="shared" si="81"/>
        <v>#DIV/0!</v>
      </c>
      <c r="L151" s="58" t="e">
        <f t="shared" si="81"/>
        <v>#DIV/0!</v>
      </c>
      <c r="M151" s="58" t="e">
        <f t="shared" si="81"/>
        <v>#DIV/0!</v>
      </c>
      <c r="N151" s="58" t="e">
        <f t="shared" si="81"/>
        <v>#DIV/0!</v>
      </c>
      <c r="O151" s="58" t="e">
        <f>O149/O146*10</f>
        <v>#DIV/0!</v>
      </c>
      <c r="P151" s="130" t="e">
        <f>P149/P146*10</f>
        <v>#DIV/0!</v>
      </c>
      <c r="Q151" s="172"/>
      <c r="R151" s="58" t="e">
        <f t="shared" ref="R151:Y151" si="82">R149/R146*10</f>
        <v>#DIV/0!</v>
      </c>
      <c r="S151" s="58" t="e">
        <f t="shared" si="82"/>
        <v>#DIV/0!</v>
      </c>
      <c r="T151" s="58" t="e">
        <f t="shared" si="82"/>
        <v>#DIV/0!</v>
      </c>
      <c r="U151" s="58" t="e">
        <f t="shared" si="82"/>
        <v>#DIV/0!</v>
      </c>
      <c r="V151" s="58" t="e">
        <f t="shared" si="82"/>
        <v>#DIV/0!</v>
      </c>
      <c r="W151" s="58" t="e">
        <f t="shared" si="82"/>
        <v>#DIV/0!</v>
      </c>
      <c r="X151" s="58" t="e">
        <f t="shared" si="82"/>
        <v>#DIV/0!</v>
      </c>
      <c r="Y151" s="58" t="e">
        <f t="shared" si="82"/>
        <v>#DIV/0!</v>
      </c>
    </row>
    <row r="152" spans="1:25" s="12" customFormat="1" ht="30" hidden="1" customHeight="1" outlineLevel="1" x14ac:dyDescent="0.2">
      <c r="A152" s="55" t="s">
        <v>180</v>
      </c>
      <c r="B152" s="23"/>
      <c r="C152" s="27">
        <f>SUM(E152:Y152)</f>
        <v>0</v>
      </c>
      <c r="D152" s="15" t="e">
        <f t="shared" si="73"/>
        <v>#DIV/0!</v>
      </c>
      <c r="E152" s="38"/>
      <c r="F152" s="37"/>
      <c r="G152" s="57"/>
      <c r="H152" s="37"/>
      <c r="I152" s="150"/>
      <c r="J152" s="37"/>
      <c r="K152" s="150"/>
      <c r="L152" s="37"/>
      <c r="M152" s="37"/>
      <c r="N152" s="37"/>
      <c r="O152" s="37"/>
      <c r="P152" s="118"/>
      <c r="Q152" s="150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181</v>
      </c>
      <c r="B153" s="23"/>
      <c r="C153" s="27">
        <f>SUM(E153:Y153)</f>
        <v>0</v>
      </c>
      <c r="D153" s="15" t="e">
        <f t="shared" si="73"/>
        <v>#DIV/0!</v>
      </c>
      <c r="E153" s="38"/>
      <c r="F153" s="37"/>
      <c r="G153" s="37"/>
      <c r="H153" s="37"/>
      <c r="I153" s="150"/>
      <c r="J153" s="37"/>
      <c r="K153" s="150"/>
      <c r="L153" s="37"/>
      <c r="M153" s="37"/>
      <c r="N153" s="37"/>
      <c r="O153" s="37"/>
      <c r="P153" s="118"/>
      <c r="Q153" s="150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3"/>
        <v>#DIV/0!</v>
      </c>
      <c r="E154" s="38"/>
      <c r="F154" s="58"/>
      <c r="G154" s="58" t="e">
        <f>G153/G152*10</f>
        <v>#DIV/0!</v>
      </c>
      <c r="H154" s="58"/>
      <c r="I154" s="172"/>
      <c r="J154" s="58"/>
      <c r="K154" s="172"/>
      <c r="L154" s="58" t="e">
        <f>L153/L152*10</f>
        <v>#DIV/0!</v>
      </c>
      <c r="M154" s="58"/>
      <c r="N154" s="58"/>
      <c r="O154" s="58"/>
      <c r="P154" s="130"/>
      <c r="Q154" s="172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73"/>
        <v>#DIV/0!</v>
      </c>
      <c r="E155" s="38"/>
      <c r="F155" s="37"/>
      <c r="G155" s="58"/>
      <c r="H155" s="37"/>
      <c r="I155" s="150"/>
      <c r="J155" s="37"/>
      <c r="K155" s="150"/>
      <c r="L155" s="37"/>
      <c r="M155" s="37"/>
      <c r="N155" s="37"/>
      <c r="O155" s="37"/>
      <c r="P155" s="118"/>
      <c r="Q155" s="150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73"/>
        <v>#DIV/0!</v>
      </c>
      <c r="E156" s="38"/>
      <c r="F156" s="37"/>
      <c r="G156" s="37"/>
      <c r="H156" s="37"/>
      <c r="I156" s="150"/>
      <c r="J156" s="37"/>
      <c r="K156" s="150"/>
      <c r="L156" s="37"/>
      <c r="M156" s="37"/>
      <c r="N156" s="37"/>
      <c r="O156" s="37"/>
      <c r="P156" s="118"/>
      <c r="Q156" s="150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3"/>
        <v>#DIV/0!</v>
      </c>
      <c r="E157" s="38"/>
      <c r="F157" s="58"/>
      <c r="G157" s="58"/>
      <c r="H157" s="58" t="e">
        <f>H156/H155*10</f>
        <v>#DIV/0!</v>
      </c>
      <c r="I157" s="172"/>
      <c r="J157" s="58"/>
      <c r="K157" s="172"/>
      <c r="L157" s="58"/>
      <c r="M157" s="58"/>
      <c r="N157" s="58" t="e">
        <f>N156/N155*10</f>
        <v>#DIV/0!</v>
      </c>
      <c r="O157" s="58"/>
      <c r="P157" s="130"/>
      <c r="Q157" s="172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73"/>
        <v>#DIV/0!</v>
      </c>
      <c r="E158" s="38"/>
      <c r="F158" s="58"/>
      <c r="G158" s="58"/>
      <c r="H158" s="58"/>
      <c r="I158" s="172"/>
      <c r="J158" s="58"/>
      <c r="K158" s="172"/>
      <c r="L158" s="58"/>
      <c r="M158" s="58"/>
      <c r="N158" s="58"/>
      <c r="O158" s="58"/>
      <c r="P158" s="130"/>
      <c r="Q158" s="172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73"/>
        <v>#DIV/0!</v>
      </c>
      <c r="E159" s="38"/>
      <c r="F159" s="58"/>
      <c r="G159" s="58"/>
      <c r="H159" s="58"/>
      <c r="I159" s="172"/>
      <c r="J159" s="58"/>
      <c r="K159" s="172"/>
      <c r="L159" s="58"/>
      <c r="M159" s="58"/>
      <c r="N159" s="58"/>
      <c r="O159" s="58"/>
      <c r="P159" s="130"/>
      <c r="Q159" s="172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73"/>
        <v>#DIV/0!</v>
      </c>
      <c r="E160" s="38"/>
      <c r="F160" s="58"/>
      <c r="G160" s="58"/>
      <c r="H160" s="58"/>
      <c r="I160" s="172"/>
      <c r="J160" s="58"/>
      <c r="K160" s="172"/>
      <c r="L160" s="58"/>
      <c r="M160" s="58" t="e">
        <f>M159/M158*10</f>
        <v>#DIV/0!</v>
      </c>
      <c r="N160" s="58"/>
      <c r="O160" s="58"/>
      <c r="P160" s="130"/>
      <c r="Q160" s="172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73"/>
        <v>#DIV/0!</v>
      </c>
      <c r="E161" s="37"/>
      <c r="F161" s="37"/>
      <c r="G161" s="37"/>
      <c r="H161" s="37"/>
      <c r="I161" s="150"/>
      <c r="J161" s="37"/>
      <c r="K161" s="150"/>
      <c r="L161" s="37"/>
      <c r="M161" s="37"/>
      <c r="N161" s="37"/>
      <c r="O161" s="37"/>
      <c r="P161" s="118"/>
      <c r="Q161" s="150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73"/>
        <v>#DIV/0!</v>
      </c>
      <c r="E162" s="37"/>
      <c r="F162" s="35"/>
      <c r="G162" s="58"/>
      <c r="H162" s="26"/>
      <c r="I162" s="108"/>
      <c r="J162" s="26"/>
      <c r="K162" s="108"/>
      <c r="L162" s="38"/>
      <c r="M162" s="38"/>
      <c r="N162" s="35"/>
      <c r="O162" s="35"/>
      <c r="P162" s="123"/>
      <c r="Q162" s="165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73"/>
        <v>#DIV/0!</v>
      </c>
      <c r="E163" s="54" t="e">
        <f>E162/E161*10</f>
        <v>#DIV/0!</v>
      </c>
      <c r="F163" s="54"/>
      <c r="G163" s="54"/>
      <c r="H163" s="54" t="e">
        <f t="shared" ref="H163:M163" si="83">H162/H161*10</f>
        <v>#DIV/0!</v>
      </c>
      <c r="I163" s="171" t="e">
        <f t="shared" si="83"/>
        <v>#DIV/0!</v>
      </c>
      <c r="J163" s="54" t="e">
        <f t="shared" si="83"/>
        <v>#DIV/0!</v>
      </c>
      <c r="K163" s="171" t="e">
        <f t="shared" si="83"/>
        <v>#DIV/0!</v>
      </c>
      <c r="L163" s="54" t="e">
        <f t="shared" si="83"/>
        <v>#DIV/0!</v>
      </c>
      <c r="M163" s="54" t="e">
        <f t="shared" si="83"/>
        <v>#DIV/0!</v>
      </c>
      <c r="N163" s="26"/>
      <c r="O163" s="26"/>
      <c r="P163" s="129" t="e">
        <f>P162/P161*10</f>
        <v>#DIV/0!</v>
      </c>
      <c r="Q163" s="171" t="e">
        <f>Q162/Q161*10</f>
        <v>#DIV/0!</v>
      </c>
      <c r="R163" s="54"/>
      <c r="S163" s="54" t="e">
        <f t="shared" ref="S163:X163" si="84">S162/S161*10</f>
        <v>#DIV/0!</v>
      </c>
      <c r="T163" s="54" t="e">
        <f t="shared" si="84"/>
        <v>#DIV/0!</v>
      </c>
      <c r="U163" s="54" t="e">
        <f t="shared" si="84"/>
        <v>#DIV/0!</v>
      </c>
      <c r="V163" s="54" t="e">
        <f t="shared" si="84"/>
        <v>#DIV/0!</v>
      </c>
      <c r="W163" s="54" t="e">
        <f t="shared" si="84"/>
        <v>#DIV/0!</v>
      </c>
      <c r="X163" s="54" t="e">
        <f t="shared" si="84"/>
        <v>#DIV/0!</v>
      </c>
      <c r="Y163" s="26"/>
    </row>
    <row r="164" spans="1:25" s="12" customFormat="1" ht="30" hidden="1" customHeight="1" x14ac:dyDescent="0.2">
      <c r="A164" s="55" t="s">
        <v>186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50"/>
      <c r="J164" s="37"/>
      <c r="K164" s="150"/>
      <c r="L164" s="37"/>
      <c r="M164" s="37"/>
      <c r="N164" s="37"/>
      <c r="O164" s="37"/>
      <c r="P164" s="118"/>
      <c r="Q164" s="150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187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8"/>
      <c r="J165" s="26"/>
      <c r="K165" s="108"/>
      <c r="L165" s="38"/>
      <c r="M165" s="38"/>
      <c r="N165" s="26"/>
      <c r="O165" s="35"/>
      <c r="P165" s="121"/>
      <c r="Q165" s="165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71" t="e">
        <f>I165/I164*10</f>
        <v>#DIV/0!</v>
      </c>
      <c r="J166" s="54" t="e">
        <f>J165/J164*10</f>
        <v>#DIV/0!</v>
      </c>
      <c r="K166" s="171" t="e">
        <f>K165/K164*10</f>
        <v>#DIV/0!</v>
      </c>
      <c r="L166" s="54"/>
      <c r="M166" s="54" t="e">
        <f>M165/M164*10</f>
        <v>#DIV/0!</v>
      </c>
      <c r="N166" s="54"/>
      <c r="O166" s="26"/>
      <c r="P166" s="115"/>
      <c r="Q166" s="171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182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50"/>
      <c r="J167" s="37"/>
      <c r="K167" s="150"/>
      <c r="L167" s="37"/>
      <c r="M167" s="37"/>
      <c r="N167" s="37"/>
      <c r="O167" s="37"/>
      <c r="P167" s="118"/>
      <c r="Q167" s="150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183</v>
      </c>
      <c r="B168" s="27">
        <v>83</v>
      </c>
      <c r="C168" s="27">
        <f>SUM(E168:Y168)</f>
        <v>104</v>
      </c>
      <c r="D168" s="15">
        <f t="shared" si="73"/>
        <v>1.2530120481927711</v>
      </c>
      <c r="E168" s="37"/>
      <c r="F168" s="35"/>
      <c r="G168" s="58"/>
      <c r="H168" s="35"/>
      <c r="I168" s="163"/>
      <c r="J168" s="35"/>
      <c r="K168" s="165"/>
      <c r="L168" s="38"/>
      <c r="M168" s="38"/>
      <c r="N168" s="35"/>
      <c r="O168" s="35"/>
      <c r="P168" s="121"/>
      <c r="Q168" s="165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73"/>
        <v>0.56955093099671417</v>
      </c>
      <c r="E169" s="54"/>
      <c r="F169" s="54"/>
      <c r="G169" s="54"/>
      <c r="H169" s="26"/>
      <c r="I169" s="108"/>
      <c r="J169" s="26"/>
      <c r="K169" s="171"/>
      <c r="L169" s="54"/>
      <c r="M169" s="54"/>
      <c r="N169" s="26"/>
      <c r="O169" s="26"/>
      <c r="P169" s="115"/>
      <c r="Q169" s="171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73"/>
        <v>#DIV/0!</v>
      </c>
      <c r="E170" s="37"/>
      <c r="F170" s="37"/>
      <c r="G170" s="37"/>
      <c r="H170" s="37"/>
      <c r="I170" s="150"/>
      <c r="J170" s="37"/>
      <c r="K170" s="150"/>
      <c r="L170" s="37"/>
      <c r="M170" s="37"/>
      <c r="N170" s="37"/>
      <c r="O170" s="37"/>
      <c r="P170" s="118"/>
      <c r="Q170" s="150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73"/>
        <v>#DIV/0!</v>
      </c>
      <c r="E171" s="37"/>
      <c r="F171" s="37"/>
      <c r="G171" s="37"/>
      <c r="H171" s="37"/>
      <c r="I171" s="150"/>
      <c r="J171" s="37"/>
      <c r="K171" s="150"/>
      <c r="L171" s="37"/>
      <c r="M171" s="37"/>
      <c r="N171" s="37"/>
      <c r="O171" s="37"/>
      <c r="P171" s="118"/>
      <c r="Q171" s="150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3"/>
        <v>#DIV/0!</v>
      </c>
      <c r="E172" s="58"/>
      <c r="F172" s="58"/>
      <c r="G172" s="58" t="e">
        <f>G171/G170*10</f>
        <v>#DIV/0!</v>
      </c>
      <c r="H172" s="58"/>
      <c r="I172" s="172"/>
      <c r="J172" s="58"/>
      <c r="K172" s="172"/>
      <c r="L172" s="58" t="e">
        <f>L171/L170*10</f>
        <v>#DIV/0!</v>
      </c>
      <c r="M172" s="58"/>
      <c r="N172" s="58"/>
      <c r="O172" s="58"/>
      <c r="P172" s="130"/>
      <c r="Q172" s="172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50"/>
      <c r="J173" s="37"/>
      <c r="K173" s="150"/>
      <c r="L173" s="37"/>
      <c r="M173" s="37"/>
      <c r="N173" s="37"/>
      <c r="O173" s="37"/>
      <c r="P173" s="118"/>
      <c r="Q173" s="150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50"/>
      <c r="J174" s="37"/>
      <c r="K174" s="150"/>
      <c r="L174" s="37"/>
      <c r="M174" s="37"/>
      <c r="N174" s="37"/>
      <c r="O174" s="37"/>
      <c r="P174" s="118"/>
      <c r="Q174" s="150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73"/>
        <v>#DIV/0!</v>
      </c>
      <c r="E175" s="60"/>
      <c r="F175" s="60"/>
      <c r="G175" s="58" t="e">
        <f>G174/G173*10</f>
        <v>#DIV/0!</v>
      </c>
      <c r="H175" s="60"/>
      <c r="I175" s="176"/>
      <c r="J175" s="58" t="e">
        <f>J174/J173*10</f>
        <v>#DIV/0!</v>
      </c>
      <c r="K175" s="172" t="e">
        <f>K174/K173*10</f>
        <v>#DIV/0!</v>
      </c>
      <c r="L175" s="58" t="e">
        <f>L174/L173*10</f>
        <v>#DIV/0!</v>
      </c>
      <c r="M175" s="58"/>
      <c r="N175" s="58"/>
      <c r="O175" s="58"/>
      <c r="P175" s="130"/>
      <c r="Q175" s="172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73"/>
        <v>#DIV/0!</v>
      </c>
      <c r="E176" s="37"/>
      <c r="F176" s="37"/>
      <c r="G176" s="37"/>
      <c r="H176" s="37"/>
      <c r="I176" s="150"/>
      <c r="J176" s="37"/>
      <c r="K176" s="150"/>
      <c r="L176" s="37"/>
      <c r="M176" s="37"/>
      <c r="N176" s="37"/>
      <c r="O176" s="37"/>
      <c r="P176" s="134"/>
      <c r="Q176" s="150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50"/>
      <c r="J177" s="37"/>
      <c r="K177" s="150"/>
      <c r="L177" s="37"/>
      <c r="M177" s="37"/>
      <c r="N177" s="37"/>
      <c r="O177" s="37"/>
      <c r="P177" s="118"/>
      <c r="Q177" s="150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150"/>
      <c r="J178" s="37"/>
      <c r="K178" s="150"/>
      <c r="L178" s="37"/>
      <c r="M178" s="37"/>
      <c r="N178" s="37"/>
      <c r="O178" s="37"/>
      <c r="P178" s="118"/>
      <c r="Q178" s="150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hidden="1" customHeight="1" x14ac:dyDescent="0.2">
      <c r="A179" s="32" t="s">
        <v>122</v>
      </c>
      <c r="B179" s="23"/>
      <c r="C179" s="27">
        <f>SUM(E179:Y179)</f>
        <v>0</v>
      </c>
      <c r="D179" s="15" t="e">
        <f>C179/B179</f>
        <v>#DIV/0!</v>
      </c>
      <c r="E179" s="39"/>
      <c r="F179" s="39"/>
      <c r="G179" s="39"/>
      <c r="H179" s="39"/>
      <c r="I179" s="158"/>
      <c r="J179" s="39"/>
      <c r="K179" s="158"/>
      <c r="L179" s="39"/>
      <c r="M179" s="39"/>
      <c r="N179" s="39"/>
      <c r="O179" s="39"/>
      <c r="P179" s="114"/>
      <c r="Q179" s="158"/>
      <c r="R179" s="39"/>
      <c r="S179" s="39"/>
      <c r="T179" s="39"/>
      <c r="U179" s="39"/>
      <c r="V179" s="39"/>
      <c r="W179" s="39"/>
      <c r="X179" s="39"/>
      <c r="Y179" s="39"/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159"/>
      <c r="J180" s="30"/>
      <c r="K180" s="159"/>
      <c r="L180" s="30"/>
      <c r="M180" s="30"/>
      <c r="N180" s="30"/>
      <c r="O180" s="30"/>
      <c r="P180" s="116"/>
      <c r="Q180" s="159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85">C181/B181</f>
        <v>#DIV/0!</v>
      </c>
      <c r="E181" s="10"/>
      <c r="F181" s="10"/>
      <c r="G181" s="10"/>
      <c r="H181" s="10"/>
      <c r="I181" s="153"/>
      <c r="J181" s="10"/>
      <c r="K181" s="153"/>
      <c r="L181" s="10"/>
      <c r="M181" s="10"/>
      <c r="N181" s="10"/>
      <c r="O181" s="10"/>
      <c r="P181" s="112"/>
      <c r="Q181" s="153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53"/>
      <c r="J182" s="10"/>
      <c r="K182" s="153"/>
      <c r="L182" s="10"/>
      <c r="M182" s="10"/>
      <c r="N182" s="10"/>
      <c r="O182" s="10"/>
      <c r="P182" s="112"/>
      <c r="Q182" s="153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85"/>
        <v>#DIV/0!</v>
      </c>
      <c r="E183" s="39"/>
      <c r="F183" s="39"/>
      <c r="G183" s="39"/>
      <c r="H183" s="39"/>
      <c r="I183" s="158"/>
      <c r="J183" s="39"/>
      <c r="K183" s="158"/>
      <c r="L183" s="39"/>
      <c r="M183" s="39"/>
      <c r="N183" s="39"/>
      <c r="O183" s="39"/>
      <c r="P183" s="114"/>
      <c r="Q183" s="158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86">F183/F182</f>
        <v>#DIV/0!</v>
      </c>
      <c r="G184" s="16" t="e">
        <f t="shared" si="86"/>
        <v>#DIV/0!</v>
      </c>
      <c r="H184" s="16" t="e">
        <f t="shared" si="86"/>
        <v>#DIV/0!</v>
      </c>
      <c r="I184" s="156" t="e">
        <f t="shared" si="86"/>
        <v>#DIV/0!</v>
      </c>
      <c r="J184" s="16" t="e">
        <f t="shared" si="86"/>
        <v>#DIV/0!</v>
      </c>
      <c r="K184" s="156" t="e">
        <f t="shared" si="86"/>
        <v>#DIV/0!</v>
      </c>
      <c r="L184" s="16" t="e">
        <f t="shared" si="86"/>
        <v>#DIV/0!</v>
      </c>
      <c r="M184" s="16" t="e">
        <f t="shared" si="86"/>
        <v>#DIV/0!</v>
      </c>
      <c r="N184" s="16" t="e">
        <f t="shared" si="86"/>
        <v>#DIV/0!</v>
      </c>
      <c r="O184" s="16" t="e">
        <f t="shared" si="86"/>
        <v>#DIV/0!</v>
      </c>
      <c r="P184" s="113" t="e">
        <f t="shared" si="86"/>
        <v>#DIV/0!</v>
      </c>
      <c r="Q184" s="156" t="e">
        <f t="shared" si="86"/>
        <v>#DIV/0!</v>
      </c>
      <c r="R184" s="16" t="e">
        <f t="shared" si="86"/>
        <v>#DIV/0!</v>
      </c>
      <c r="S184" s="16" t="e">
        <f t="shared" si="86"/>
        <v>#DIV/0!</v>
      </c>
      <c r="T184" s="16" t="e">
        <f t="shared" si="86"/>
        <v>#DIV/0!</v>
      </c>
      <c r="U184" s="16" t="e">
        <f t="shared" si="86"/>
        <v>#DIV/0!</v>
      </c>
      <c r="V184" s="16" t="e">
        <f t="shared" si="86"/>
        <v>#DIV/0!</v>
      </c>
      <c r="W184" s="16" t="e">
        <f t="shared" si="86"/>
        <v>#DIV/0!</v>
      </c>
      <c r="X184" s="16" t="e">
        <f t="shared" si="86"/>
        <v>#DIV/0!</v>
      </c>
      <c r="Y184" s="16" t="e">
        <f t="shared" si="86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85"/>
        <v>#DIV/0!</v>
      </c>
      <c r="E185" s="10"/>
      <c r="F185" s="10"/>
      <c r="G185" s="10"/>
      <c r="H185" s="10"/>
      <c r="I185" s="153"/>
      <c r="J185" s="10"/>
      <c r="K185" s="153"/>
      <c r="L185" s="10"/>
      <c r="M185" s="10"/>
      <c r="N185" s="10"/>
      <c r="O185" s="10"/>
      <c r="P185" s="112"/>
      <c r="Q185" s="153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85"/>
        <v>#DIV/0!</v>
      </c>
      <c r="E186" s="10"/>
      <c r="F186" s="10"/>
      <c r="G186" s="10"/>
      <c r="H186" s="10"/>
      <c r="I186" s="153"/>
      <c r="J186" s="10"/>
      <c r="K186" s="153"/>
      <c r="L186" s="10"/>
      <c r="M186" s="10"/>
      <c r="N186" s="10"/>
      <c r="O186" s="10"/>
      <c r="P186" s="112"/>
      <c r="Q186" s="153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85"/>
        <v>#DIV/0!</v>
      </c>
      <c r="E187" s="62"/>
      <c r="F187" s="62"/>
      <c r="G187" s="62"/>
      <c r="H187" s="62"/>
      <c r="I187" s="177"/>
      <c r="J187" s="62"/>
      <c r="K187" s="177"/>
      <c r="L187" s="62"/>
      <c r="M187" s="62"/>
      <c r="N187" s="62"/>
      <c r="O187" s="62"/>
      <c r="P187" s="135"/>
      <c r="Q187" s="177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30" hidden="1" customHeight="1" outlineLevel="1" x14ac:dyDescent="0.2">
      <c r="A188" s="11" t="s">
        <v>172</v>
      </c>
      <c r="B188" s="27"/>
      <c r="C188" s="27">
        <f>SUM(E188:Y188)</f>
        <v>101088</v>
      </c>
      <c r="D188" s="15" t="e">
        <f t="shared" si="85"/>
        <v>#DIV/0!</v>
      </c>
      <c r="E188" s="31">
        <v>1366</v>
      </c>
      <c r="F188" s="31">
        <v>2847</v>
      </c>
      <c r="G188" s="31">
        <v>5196</v>
      </c>
      <c r="H188" s="31">
        <v>6543</v>
      </c>
      <c r="I188" s="161">
        <v>7357</v>
      </c>
      <c r="J188" s="31">
        <v>5788</v>
      </c>
      <c r="K188" s="161">
        <v>3545</v>
      </c>
      <c r="L188" s="31">
        <v>5170</v>
      </c>
      <c r="M188" s="31">
        <v>3029</v>
      </c>
      <c r="N188" s="31">
        <v>3517</v>
      </c>
      <c r="O188" s="31">
        <v>3888</v>
      </c>
      <c r="P188" s="119">
        <v>6744</v>
      </c>
      <c r="Q188" s="161">
        <v>6037</v>
      </c>
      <c r="R188" s="31">
        <v>3845</v>
      </c>
      <c r="S188" s="31">
        <v>3946</v>
      </c>
      <c r="T188" s="31">
        <v>5043</v>
      </c>
      <c r="U188" s="31">
        <v>2005</v>
      </c>
      <c r="V188" s="31">
        <v>1351</v>
      </c>
      <c r="W188" s="31">
        <v>8708</v>
      </c>
      <c r="X188" s="31">
        <v>9901</v>
      </c>
      <c r="Y188" s="31">
        <v>5262</v>
      </c>
    </row>
    <row r="189" spans="1:25" s="63" customFormat="1" ht="30" hidden="1" customHeight="1" outlineLevel="1" x14ac:dyDescent="0.2">
      <c r="A189" s="32" t="s">
        <v>129</v>
      </c>
      <c r="B189" s="27"/>
      <c r="C189" s="27">
        <f>SUM(E189:Y189)</f>
        <v>99561</v>
      </c>
      <c r="D189" s="15" t="e">
        <f t="shared" si="85"/>
        <v>#DIV/0!</v>
      </c>
      <c r="E189" s="37">
        <v>1366</v>
      </c>
      <c r="F189" s="37">
        <v>2847</v>
      </c>
      <c r="G189" s="37">
        <v>5196</v>
      </c>
      <c r="H189" s="37">
        <v>6543</v>
      </c>
      <c r="I189" s="150">
        <v>7250</v>
      </c>
      <c r="J189" s="37">
        <v>5539</v>
      </c>
      <c r="K189" s="150">
        <v>3467</v>
      </c>
      <c r="L189" s="37">
        <v>5170</v>
      </c>
      <c r="M189" s="37">
        <v>3029</v>
      </c>
      <c r="N189" s="37">
        <v>3517</v>
      </c>
      <c r="O189" s="37">
        <v>3752</v>
      </c>
      <c r="P189" s="118">
        <v>6565</v>
      </c>
      <c r="Q189" s="150">
        <v>6037</v>
      </c>
      <c r="R189" s="37">
        <v>3845</v>
      </c>
      <c r="S189" s="37">
        <v>3946</v>
      </c>
      <c r="T189" s="37">
        <v>5043</v>
      </c>
      <c r="U189" s="37">
        <v>1980</v>
      </c>
      <c r="V189" s="37">
        <v>1351</v>
      </c>
      <c r="W189" s="37">
        <v>8708</v>
      </c>
      <c r="X189" s="37">
        <v>9350</v>
      </c>
      <c r="Y189" s="37">
        <v>5060</v>
      </c>
    </row>
    <row r="190" spans="1:25" s="50" customFormat="1" ht="30" hidden="1" customHeight="1" x14ac:dyDescent="0.2">
      <c r="A190" s="11" t="s">
        <v>130</v>
      </c>
      <c r="B190" s="52"/>
      <c r="C190" s="52">
        <f>C189/C188</f>
        <v>0.98489434947768284</v>
      </c>
      <c r="D190" s="15" t="e">
        <f t="shared" si="85"/>
        <v>#DIV/0!</v>
      </c>
      <c r="E190" s="73">
        <f t="shared" ref="E190:Y190" si="87">E189/E188</f>
        <v>1</v>
      </c>
      <c r="F190" s="73">
        <f t="shared" si="87"/>
        <v>1</v>
      </c>
      <c r="G190" s="73">
        <f t="shared" si="87"/>
        <v>1</v>
      </c>
      <c r="H190" s="73">
        <f t="shared" si="87"/>
        <v>1</v>
      </c>
      <c r="I190" s="178">
        <f t="shared" si="87"/>
        <v>0.98545602827239365</v>
      </c>
      <c r="J190" s="73">
        <f t="shared" si="87"/>
        <v>0.95697995853489981</v>
      </c>
      <c r="K190" s="178">
        <f t="shared" si="87"/>
        <v>0.97799717912552886</v>
      </c>
      <c r="L190" s="73">
        <f t="shared" si="87"/>
        <v>1</v>
      </c>
      <c r="M190" s="73">
        <f t="shared" si="87"/>
        <v>1</v>
      </c>
      <c r="N190" s="73">
        <f t="shared" si="87"/>
        <v>1</v>
      </c>
      <c r="O190" s="73">
        <f t="shared" si="87"/>
        <v>0.96502057613168724</v>
      </c>
      <c r="P190" s="136">
        <f t="shared" si="87"/>
        <v>0.9734578884934757</v>
      </c>
      <c r="Q190" s="178">
        <f t="shared" si="87"/>
        <v>1</v>
      </c>
      <c r="R190" s="73">
        <f t="shared" si="87"/>
        <v>1</v>
      </c>
      <c r="S190" s="73">
        <f t="shared" si="87"/>
        <v>1</v>
      </c>
      <c r="T190" s="73">
        <f t="shared" si="87"/>
        <v>1</v>
      </c>
      <c r="U190" s="73">
        <f t="shared" si="87"/>
        <v>0.98753117206982544</v>
      </c>
      <c r="V190" s="73">
        <f t="shared" si="87"/>
        <v>1</v>
      </c>
      <c r="W190" s="73">
        <f t="shared" si="87"/>
        <v>1</v>
      </c>
      <c r="X190" s="73">
        <f t="shared" si="87"/>
        <v>0.9443490556509444</v>
      </c>
      <c r="Y190" s="73">
        <f t="shared" si="87"/>
        <v>0.9616115545419992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85"/>
        <v>#DIV/0!</v>
      </c>
      <c r="E191" s="49"/>
      <c r="F191" s="49"/>
      <c r="G191" s="49"/>
      <c r="H191" s="49"/>
      <c r="I191" s="179"/>
      <c r="J191" s="49"/>
      <c r="K191" s="179"/>
      <c r="L191" s="49"/>
      <c r="M191" s="49"/>
      <c r="N191" s="49"/>
      <c r="O191" s="49"/>
      <c r="P191" s="137"/>
      <c r="Q191" s="179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85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150">
        <v>387</v>
      </c>
      <c r="J192" s="37">
        <v>1130</v>
      </c>
      <c r="K192" s="150"/>
      <c r="L192" s="37">
        <v>1360</v>
      </c>
      <c r="M192" s="37">
        <v>202</v>
      </c>
      <c r="N192" s="37">
        <v>581</v>
      </c>
      <c r="O192" s="49">
        <v>217</v>
      </c>
      <c r="P192" s="118">
        <v>663</v>
      </c>
      <c r="Q192" s="150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85"/>
        <v>#DIV/0!</v>
      </c>
      <c r="E193" s="16"/>
      <c r="F193" s="16"/>
      <c r="G193" s="16"/>
      <c r="H193" s="16"/>
      <c r="I193" s="156"/>
      <c r="J193" s="16"/>
      <c r="K193" s="156"/>
      <c r="L193" s="16"/>
      <c r="M193" s="16"/>
      <c r="N193" s="16"/>
      <c r="O193" s="16"/>
      <c r="P193" s="113"/>
      <c r="Q193" s="156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hidden="1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150"/>
      <c r="J194" s="37"/>
      <c r="K194" s="150"/>
      <c r="L194" s="37"/>
      <c r="M194" s="37"/>
      <c r="N194" s="37"/>
      <c r="O194" s="37"/>
      <c r="P194" s="118"/>
      <c r="Q194" s="150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hidden="1" customHeight="1" outlineLevel="1" x14ac:dyDescent="0.2">
      <c r="A195" s="55" t="s">
        <v>135</v>
      </c>
      <c r="B195" s="23"/>
      <c r="C195" s="27">
        <f>SUM(E195:Y195)</f>
        <v>0</v>
      </c>
      <c r="D195" s="9" t="e">
        <f t="shared" ref="D195:D214" si="88">C195/B195</f>
        <v>#DIV/0!</v>
      </c>
      <c r="E195" s="26"/>
      <c r="F195" s="26"/>
      <c r="G195" s="26"/>
      <c r="H195" s="26"/>
      <c r="I195" s="108"/>
      <c r="J195" s="26"/>
      <c r="K195" s="108"/>
      <c r="L195" s="26"/>
      <c r="M195" s="26"/>
      <c r="N195" s="26"/>
      <c r="O195" s="26"/>
      <c r="P195" s="115"/>
      <c r="Q195" s="108"/>
      <c r="R195" s="26"/>
      <c r="S195" s="26"/>
      <c r="T195" s="26"/>
      <c r="U195" s="26"/>
      <c r="V195" s="26"/>
      <c r="W195" s="26"/>
      <c r="X195" s="26"/>
      <c r="Y195" s="26"/>
    </row>
    <row r="196" spans="1:35" s="50" customFormat="1" ht="30" hidden="1" customHeight="1" outlineLevel="1" x14ac:dyDescent="0.2">
      <c r="A196" s="13" t="s">
        <v>136</v>
      </c>
      <c r="B196" s="23"/>
      <c r="C196" s="27">
        <f>SUM(E196:Y196)</f>
        <v>0</v>
      </c>
      <c r="D196" s="9" t="e">
        <f t="shared" si="88"/>
        <v>#DIV/0!</v>
      </c>
      <c r="E196" s="49"/>
      <c r="F196" s="49"/>
      <c r="G196" s="49"/>
      <c r="H196" s="49"/>
      <c r="I196" s="179"/>
      <c r="J196" s="49"/>
      <c r="K196" s="179"/>
      <c r="L196" s="49"/>
      <c r="M196" s="49"/>
      <c r="N196" s="49"/>
      <c r="O196" s="49"/>
      <c r="P196" s="137"/>
      <c r="Q196" s="179"/>
      <c r="R196" s="49"/>
      <c r="S196" s="49"/>
      <c r="T196" s="49"/>
      <c r="U196" s="49"/>
      <c r="V196" s="49"/>
      <c r="W196" s="49"/>
      <c r="X196" s="49"/>
      <c r="Y196" s="49"/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0</v>
      </c>
      <c r="C197" s="27">
        <f>C195*0.45</f>
        <v>0</v>
      </c>
      <c r="D197" s="9" t="e">
        <f t="shared" si="88"/>
        <v>#DIV/0!</v>
      </c>
      <c r="E197" s="26"/>
      <c r="F197" s="26"/>
      <c r="G197" s="26"/>
      <c r="H197" s="26"/>
      <c r="I197" s="108"/>
      <c r="J197" s="26"/>
      <c r="K197" s="108"/>
      <c r="L197" s="26"/>
      <c r="M197" s="26"/>
      <c r="N197" s="26"/>
      <c r="O197" s="26"/>
      <c r="P197" s="115"/>
      <c r="Q197" s="108"/>
      <c r="R197" s="26"/>
      <c r="S197" s="26"/>
      <c r="T197" s="26"/>
      <c r="U197" s="26"/>
      <c r="V197" s="26"/>
      <c r="W197" s="26"/>
      <c r="X197" s="26"/>
      <c r="Y197" s="26"/>
      <c r="Z197" s="64"/>
    </row>
    <row r="198" spans="1:35" s="50" customFormat="1" ht="30" hidden="1" customHeight="1" x14ac:dyDescent="0.2">
      <c r="A198" s="13" t="s">
        <v>138</v>
      </c>
      <c r="B198" s="52" t="e">
        <f>B195/B196</f>
        <v>#DIV/0!</v>
      </c>
      <c r="C198" s="52" t="e">
        <f>C195/C196</f>
        <v>#DIV/0!</v>
      </c>
      <c r="D198" s="9"/>
      <c r="E198" s="73" t="e">
        <f t="shared" ref="E198:Y198" si="89">E195/E196</f>
        <v>#DIV/0!</v>
      </c>
      <c r="F198" s="73" t="e">
        <f t="shared" si="89"/>
        <v>#DIV/0!</v>
      </c>
      <c r="G198" s="73" t="e">
        <f t="shared" si="89"/>
        <v>#DIV/0!</v>
      </c>
      <c r="H198" s="73" t="e">
        <f t="shared" si="89"/>
        <v>#DIV/0!</v>
      </c>
      <c r="I198" s="178" t="e">
        <f t="shared" si="89"/>
        <v>#DIV/0!</v>
      </c>
      <c r="J198" s="73" t="e">
        <f t="shared" si="89"/>
        <v>#DIV/0!</v>
      </c>
      <c r="K198" s="178" t="e">
        <f t="shared" si="89"/>
        <v>#DIV/0!</v>
      </c>
      <c r="L198" s="73" t="e">
        <f t="shared" si="89"/>
        <v>#DIV/0!</v>
      </c>
      <c r="M198" s="73" t="e">
        <f t="shared" si="89"/>
        <v>#DIV/0!</v>
      </c>
      <c r="N198" s="73" t="e">
        <f t="shared" si="89"/>
        <v>#DIV/0!</v>
      </c>
      <c r="O198" s="73" t="e">
        <f t="shared" si="89"/>
        <v>#DIV/0!</v>
      </c>
      <c r="P198" s="136" t="e">
        <f t="shared" si="89"/>
        <v>#DIV/0!</v>
      </c>
      <c r="Q198" s="178" t="e">
        <f t="shared" si="89"/>
        <v>#DIV/0!</v>
      </c>
      <c r="R198" s="73" t="e">
        <f t="shared" si="89"/>
        <v>#DIV/0!</v>
      </c>
      <c r="S198" s="73" t="e">
        <f t="shared" si="89"/>
        <v>#DIV/0!</v>
      </c>
      <c r="T198" s="73" t="e">
        <f t="shared" si="89"/>
        <v>#DIV/0!</v>
      </c>
      <c r="U198" s="73" t="e">
        <f t="shared" si="89"/>
        <v>#DIV/0!</v>
      </c>
      <c r="V198" s="73" t="e">
        <f t="shared" si="89"/>
        <v>#DIV/0!</v>
      </c>
      <c r="W198" s="73" t="e">
        <f t="shared" si="89"/>
        <v>#DIV/0!</v>
      </c>
      <c r="X198" s="73" t="e">
        <f t="shared" si="89"/>
        <v>#DIV/0!</v>
      </c>
      <c r="Y198" s="73" t="e">
        <f t="shared" si="89"/>
        <v>#DIV/0!</v>
      </c>
    </row>
    <row r="199" spans="1:35" s="63" customFormat="1" ht="30" hidden="1" customHeight="1" outlineLevel="1" x14ac:dyDescent="0.2">
      <c r="A199" s="55" t="s">
        <v>139</v>
      </c>
      <c r="B199" s="23"/>
      <c r="C199" s="27">
        <f>SUM(E199:Y199)</f>
        <v>0</v>
      </c>
      <c r="D199" s="9" t="e">
        <f t="shared" si="88"/>
        <v>#DIV/0!</v>
      </c>
      <c r="E199" s="26"/>
      <c r="F199" s="26"/>
      <c r="G199" s="26"/>
      <c r="H199" s="26"/>
      <c r="I199" s="108"/>
      <c r="J199" s="26"/>
      <c r="K199" s="108"/>
      <c r="L199" s="26"/>
      <c r="M199" s="26"/>
      <c r="N199" s="26"/>
      <c r="O199" s="26"/>
      <c r="P199" s="115"/>
      <c r="Q199" s="108"/>
      <c r="R199" s="26"/>
      <c r="S199" s="26"/>
      <c r="T199" s="26"/>
      <c r="U199" s="26"/>
      <c r="V199" s="26"/>
      <c r="W199" s="26"/>
      <c r="X199" s="26"/>
      <c r="Y199" s="26"/>
    </row>
    <row r="200" spans="1:35" s="50" customFormat="1" ht="28.15" hidden="1" customHeight="1" outlineLevel="1" x14ac:dyDescent="0.2">
      <c r="A200" s="13" t="s">
        <v>136</v>
      </c>
      <c r="B200" s="23"/>
      <c r="C200" s="27">
        <f>SUM(E200:Y200)</f>
        <v>0</v>
      </c>
      <c r="D200" s="9" t="e">
        <f t="shared" si="88"/>
        <v>#DIV/0!</v>
      </c>
      <c r="E200" s="49"/>
      <c r="F200" s="49"/>
      <c r="G200" s="49"/>
      <c r="H200" s="49"/>
      <c r="I200" s="179"/>
      <c r="J200" s="49"/>
      <c r="K200" s="179"/>
      <c r="L200" s="49"/>
      <c r="M200" s="49"/>
      <c r="N200" s="49"/>
      <c r="O200" s="49"/>
      <c r="P200" s="137"/>
      <c r="Q200" s="179"/>
      <c r="R200" s="49"/>
      <c r="S200" s="49"/>
      <c r="T200" s="49"/>
      <c r="U200" s="49"/>
      <c r="V200" s="49"/>
      <c r="W200" s="49"/>
      <c r="X200" s="49"/>
      <c r="Y200" s="49"/>
    </row>
    <row r="201" spans="1:35" s="50" customFormat="1" ht="27" hidden="1" customHeight="1" outlineLevel="1" x14ac:dyDescent="0.2">
      <c r="A201" s="13" t="s">
        <v>137</v>
      </c>
      <c r="B201" s="27">
        <f>B199*0.3</f>
        <v>0</v>
      </c>
      <c r="C201" s="27">
        <f>C199*0.3</f>
        <v>0</v>
      </c>
      <c r="D201" s="9" t="e">
        <f t="shared" si="88"/>
        <v>#DIV/0!</v>
      </c>
      <c r="E201" s="26"/>
      <c r="F201" s="26"/>
      <c r="G201" s="26"/>
      <c r="H201" s="26"/>
      <c r="I201" s="108"/>
      <c r="J201" s="26"/>
      <c r="K201" s="108"/>
      <c r="L201" s="26"/>
      <c r="M201" s="26"/>
      <c r="N201" s="26"/>
      <c r="O201" s="26"/>
      <c r="P201" s="115"/>
      <c r="Q201" s="108"/>
      <c r="R201" s="26"/>
      <c r="S201" s="26"/>
      <c r="T201" s="26"/>
      <c r="U201" s="26"/>
      <c r="V201" s="26"/>
      <c r="W201" s="26"/>
      <c r="X201" s="26"/>
      <c r="Y201" s="26"/>
    </row>
    <row r="202" spans="1:35" s="63" customFormat="1" ht="30" hidden="1" customHeight="1" x14ac:dyDescent="0.2">
      <c r="A202" s="13" t="s">
        <v>138</v>
      </c>
      <c r="B202" s="9" t="e">
        <f>B199/B200</f>
        <v>#DIV/0!</v>
      </c>
      <c r="C202" s="9" t="e">
        <f>C199/C200</f>
        <v>#DIV/0!</v>
      </c>
      <c r="D202" s="9"/>
      <c r="E202" s="30" t="e">
        <f t="shared" ref="E202:Y202" si="90">E199/E200</f>
        <v>#DIV/0!</v>
      </c>
      <c r="F202" s="30" t="e">
        <f t="shared" si="90"/>
        <v>#DIV/0!</v>
      </c>
      <c r="G202" s="30" t="e">
        <f t="shared" si="90"/>
        <v>#DIV/0!</v>
      </c>
      <c r="H202" s="30" t="e">
        <f t="shared" si="90"/>
        <v>#DIV/0!</v>
      </c>
      <c r="I202" s="159" t="e">
        <f t="shared" si="90"/>
        <v>#DIV/0!</v>
      </c>
      <c r="J202" s="30" t="e">
        <f t="shared" si="90"/>
        <v>#DIV/0!</v>
      </c>
      <c r="K202" s="159" t="e">
        <f t="shared" si="90"/>
        <v>#DIV/0!</v>
      </c>
      <c r="L202" s="30" t="e">
        <f t="shared" si="90"/>
        <v>#DIV/0!</v>
      </c>
      <c r="M202" s="30" t="e">
        <f t="shared" si="90"/>
        <v>#DIV/0!</v>
      </c>
      <c r="N202" s="30" t="e">
        <f t="shared" si="90"/>
        <v>#DIV/0!</v>
      </c>
      <c r="O202" s="30" t="e">
        <f t="shared" si="90"/>
        <v>#DIV/0!</v>
      </c>
      <c r="P202" s="116" t="e">
        <f t="shared" si="90"/>
        <v>#DIV/0!</v>
      </c>
      <c r="Q202" s="159" t="e">
        <f t="shared" si="90"/>
        <v>#DIV/0!</v>
      </c>
      <c r="R202" s="30" t="e">
        <f t="shared" si="90"/>
        <v>#DIV/0!</v>
      </c>
      <c r="S202" s="30" t="e">
        <f t="shared" si="90"/>
        <v>#DIV/0!</v>
      </c>
      <c r="T202" s="30" t="e">
        <f t="shared" si="90"/>
        <v>#DIV/0!</v>
      </c>
      <c r="U202" s="30" t="e">
        <f t="shared" si="90"/>
        <v>#DIV/0!</v>
      </c>
      <c r="V202" s="30" t="e">
        <f t="shared" si="90"/>
        <v>#DIV/0!</v>
      </c>
      <c r="W202" s="30" t="e">
        <f t="shared" si="90"/>
        <v>#DIV/0!</v>
      </c>
      <c r="X202" s="30" t="e">
        <f t="shared" si="90"/>
        <v>#DIV/0!</v>
      </c>
      <c r="Y202" s="30" t="e">
        <f t="shared" si="90"/>
        <v>#DIV/0!</v>
      </c>
    </row>
    <row r="203" spans="1:35" s="63" customFormat="1" ht="30" hidden="1" customHeight="1" outlineLevel="1" x14ac:dyDescent="0.2">
      <c r="A203" s="55" t="s">
        <v>140</v>
      </c>
      <c r="B203" s="23"/>
      <c r="C203" s="27">
        <f>SUM(E203:Y203)</f>
        <v>0</v>
      </c>
      <c r="D203" s="9" t="e">
        <f t="shared" si="88"/>
        <v>#DIV/0!</v>
      </c>
      <c r="E203" s="26"/>
      <c r="F203" s="26"/>
      <c r="G203" s="26"/>
      <c r="H203" s="26"/>
      <c r="I203" s="108"/>
      <c r="J203" s="26"/>
      <c r="K203" s="108"/>
      <c r="L203" s="26"/>
      <c r="M203" s="26"/>
      <c r="N203" s="26"/>
      <c r="O203" s="26"/>
      <c r="P203" s="115"/>
      <c r="Q203" s="108"/>
      <c r="R203" s="26"/>
      <c r="S203" s="26"/>
      <c r="T203" s="26"/>
      <c r="U203" s="26"/>
      <c r="V203" s="26"/>
      <c r="W203" s="26"/>
      <c r="X203" s="26"/>
      <c r="Y203" s="26"/>
    </row>
    <row r="204" spans="1:35" s="50" customFormat="1" ht="30" hidden="1" customHeight="1" outlineLevel="1" x14ac:dyDescent="0.2">
      <c r="A204" s="13" t="s">
        <v>136</v>
      </c>
      <c r="B204" s="23"/>
      <c r="C204" s="27">
        <f>SUM(E204:Y204)</f>
        <v>0</v>
      </c>
      <c r="D204" s="9" t="e">
        <f t="shared" si="88"/>
        <v>#DIV/0!</v>
      </c>
      <c r="E204" s="49"/>
      <c r="F204" s="49"/>
      <c r="G204" s="49"/>
      <c r="H204" s="49"/>
      <c r="I204" s="179"/>
      <c r="J204" s="49"/>
      <c r="K204" s="179"/>
      <c r="L204" s="49"/>
      <c r="M204" s="49"/>
      <c r="N204" s="49"/>
      <c r="O204" s="49"/>
      <c r="P204" s="137"/>
      <c r="Q204" s="179"/>
      <c r="R204" s="49"/>
      <c r="S204" s="49"/>
      <c r="T204" s="49"/>
      <c r="U204" s="49"/>
      <c r="V204" s="49"/>
      <c r="W204" s="49"/>
      <c r="X204" s="49"/>
      <c r="Y204" s="49"/>
    </row>
    <row r="205" spans="1:35" s="50" customFormat="1" ht="30" hidden="1" customHeight="1" outlineLevel="1" x14ac:dyDescent="0.2">
      <c r="A205" s="13" t="s">
        <v>141</v>
      </c>
      <c r="B205" s="27">
        <f>B203*0.19</f>
        <v>0</v>
      </c>
      <c r="C205" s="27">
        <f>C203*0.19</f>
        <v>0</v>
      </c>
      <c r="D205" s="9" t="e">
        <f t="shared" si="88"/>
        <v>#DIV/0!</v>
      </c>
      <c r="E205" s="26"/>
      <c r="F205" s="26"/>
      <c r="G205" s="26"/>
      <c r="H205" s="26"/>
      <c r="I205" s="108"/>
      <c r="J205" s="26"/>
      <c r="K205" s="108"/>
      <c r="L205" s="26"/>
      <c r="M205" s="26"/>
      <c r="N205" s="26"/>
      <c r="O205" s="26"/>
      <c r="P205" s="115"/>
      <c r="Q205" s="108"/>
      <c r="R205" s="26"/>
      <c r="S205" s="26"/>
      <c r="T205" s="26"/>
      <c r="U205" s="26"/>
      <c r="V205" s="26"/>
      <c r="W205" s="26"/>
      <c r="X205" s="26"/>
      <c r="Y205" s="26"/>
    </row>
    <row r="206" spans="1:35" s="63" customFormat="1" ht="30" hidden="1" customHeight="1" x14ac:dyDescent="0.2">
      <c r="A206" s="13" t="s">
        <v>142</v>
      </c>
      <c r="B206" s="9" t="e">
        <f>B203/B204</f>
        <v>#DIV/0!</v>
      </c>
      <c r="C206" s="9" t="e">
        <f>C203/C204</f>
        <v>#DIV/0!</v>
      </c>
      <c r="D206" s="9"/>
      <c r="E206" s="30" t="e">
        <f>E203/E204</f>
        <v>#DIV/0!</v>
      </c>
      <c r="F206" s="30" t="e">
        <f>F203/F204</f>
        <v>#DIV/0!</v>
      </c>
      <c r="G206" s="30" t="e">
        <f t="shared" ref="G206:Y206" si="91">G203/G204</f>
        <v>#DIV/0!</v>
      </c>
      <c r="H206" s="30" t="e">
        <f t="shared" si="91"/>
        <v>#DIV/0!</v>
      </c>
      <c r="I206" s="159" t="e">
        <f t="shared" si="91"/>
        <v>#DIV/0!</v>
      </c>
      <c r="J206" s="30" t="e">
        <f t="shared" si="91"/>
        <v>#DIV/0!</v>
      </c>
      <c r="K206" s="159" t="e">
        <f t="shared" si="91"/>
        <v>#DIV/0!</v>
      </c>
      <c r="L206" s="30" t="e">
        <f t="shared" si="91"/>
        <v>#DIV/0!</v>
      </c>
      <c r="M206" s="30" t="e">
        <f t="shared" si="91"/>
        <v>#DIV/0!</v>
      </c>
      <c r="N206" s="30" t="e">
        <f t="shared" si="91"/>
        <v>#DIV/0!</v>
      </c>
      <c r="O206" s="30" t="e">
        <f t="shared" si="91"/>
        <v>#DIV/0!</v>
      </c>
      <c r="P206" s="116" t="e">
        <f t="shared" si="91"/>
        <v>#DIV/0!</v>
      </c>
      <c r="Q206" s="159" t="e">
        <f t="shared" si="91"/>
        <v>#DIV/0!</v>
      </c>
      <c r="R206" s="30" t="e">
        <f t="shared" si="91"/>
        <v>#DIV/0!</v>
      </c>
      <c r="S206" s="30" t="e">
        <f t="shared" si="91"/>
        <v>#DIV/0!</v>
      </c>
      <c r="T206" s="30" t="e">
        <f t="shared" si="91"/>
        <v>#DIV/0!</v>
      </c>
      <c r="U206" s="30" t="e">
        <f t="shared" si="91"/>
        <v>#DIV/0!</v>
      </c>
      <c r="V206" s="30" t="e">
        <f t="shared" si="91"/>
        <v>#DIV/0!</v>
      </c>
      <c r="W206" s="30" t="e">
        <f t="shared" si="91"/>
        <v>#DIV/0!</v>
      </c>
      <c r="X206" s="30" t="e">
        <f t="shared" si="91"/>
        <v>#DIV/0!</v>
      </c>
      <c r="Y206" s="30" t="e">
        <f t="shared" si="91"/>
        <v>#DIV/0!</v>
      </c>
    </row>
    <row r="207" spans="1:35" s="50" customFormat="1" ht="30" hidden="1" customHeight="1" x14ac:dyDescent="0.2">
      <c r="A207" s="55" t="s">
        <v>143</v>
      </c>
      <c r="B207" s="27"/>
      <c r="C207" s="27">
        <f>SUM(E207:Y207)</f>
        <v>0</v>
      </c>
      <c r="D207" s="9" t="e">
        <f t="shared" si="88"/>
        <v>#DIV/0!</v>
      </c>
      <c r="E207" s="37"/>
      <c r="F207" s="37"/>
      <c r="G207" s="37"/>
      <c r="H207" s="37"/>
      <c r="I207" s="150"/>
      <c r="J207" s="37"/>
      <c r="K207" s="150"/>
      <c r="L207" s="37"/>
      <c r="M207" s="37"/>
      <c r="N207" s="37"/>
      <c r="O207" s="37"/>
      <c r="P207" s="118"/>
      <c r="Q207" s="150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hidden="1" customHeight="1" x14ac:dyDescent="0.2">
      <c r="A208" s="13" t="s">
        <v>141</v>
      </c>
      <c r="B208" s="27"/>
      <c r="C208" s="27">
        <f>C207*0.7</f>
        <v>0</v>
      </c>
      <c r="D208" s="9" t="e">
        <f t="shared" si="88"/>
        <v>#DIV/0!</v>
      </c>
      <c r="E208" s="26"/>
      <c r="F208" s="26"/>
      <c r="G208" s="26"/>
      <c r="H208" s="26"/>
      <c r="I208" s="108"/>
      <c r="J208" s="26"/>
      <c r="K208" s="108"/>
      <c r="L208" s="26"/>
      <c r="M208" s="26"/>
      <c r="N208" s="26"/>
      <c r="O208" s="26"/>
      <c r="P208" s="115"/>
      <c r="Q208" s="108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88"/>
        <v>#DIV/0!</v>
      </c>
      <c r="E209" s="49"/>
      <c r="F209" s="49"/>
      <c r="G209" s="49"/>
      <c r="H209" s="49"/>
      <c r="I209" s="179"/>
      <c r="J209" s="49"/>
      <c r="K209" s="179"/>
      <c r="L209" s="49"/>
      <c r="M209" s="49"/>
      <c r="N209" s="49"/>
      <c r="O209" s="49"/>
      <c r="P209" s="137"/>
      <c r="Q209" s="179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88"/>
        <v>#DIV/0!</v>
      </c>
      <c r="E210" s="26"/>
      <c r="F210" s="26"/>
      <c r="G210" s="26"/>
      <c r="H210" s="26"/>
      <c r="I210" s="108"/>
      <c r="J210" s="26"/>
      <c r="K210" s="108"/>
      <c r="L210" s="26"/>
      <c r="M210" s="26"/>
      <c r="N210" s="26"/>
      <c r="O210" s="26"/>
      <c r="P210" s="115"/>
      <c r="Q210" s="108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165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179"/>
      <c r="J211" s="49"/>
      <c r="K211" s="179"/>
      <c r="L211" s="49"/>
      <c r="M211" s="49"/>
      <c r="N211" s="49"/>
      <c r="O211" s="49"/>
      <c r="P211" s="137"/>
      <c r="Q211" s="179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0</v>
      </c>
      <c r="C212" s="27">
        <f>C210+C208+C205+C201+C197</f>
        <v>0</v>
      </c>
      <c r="D212" s="9" t="e">
        <f t="shared" si="88"/>
        <v>#DIV/0!</v>
      </c>
      <c r="E212" s="26">
        <f>E210+E208+E205+E201+E197</f>
        <v>0</v>
      </c>
      <c r="F212" s="26">
        <f t="shared" ref="F212:Y212" si="92">F210+F208+F205+F201+F197</f>
        <v>0</v>
      </c>
      <c r="G212" s="26">
        <f t="shared" si="92"/>
        <v>0</v>
      </c>
      <c r="H212" s="26">
        <f t="shared" si="92"/>
        <v>0</v>
      </c>
      <c r="I212" s="108">
        <f t="shared" si="92"/>
        <v>0</v>
      </c>
      <c r="J212" s="26">
        <f t="shared" si="92"/>
        <v>0</v>
      </c>
      <c r="K212" s="108">
        <f t="shared" si="92"/>
        <v>0</v>
      </c>
      <c r="L212" s="26">
        <f t="shared" si="92"/>
        <v>0</v>
      </c>
      <c r="M212" s="26">
        <f t="shared" si="92"/>
        <v>0</v>
      </c>
      <c r="N212" s="26">
        <f t="shared" si="92"/>
        <v>0</v>
      </c>
      <c r="O212" s="26">
        <f t="shared" si="92"/>
        <v>0</v>
      </c>
      <c r="P212" s="115">
        <f t="shared" si="92"/>
        <v>0</v>
      </c>
      <c r="Q212" s="108">
        <f t="shared" si="92"/>
        <v>0</v>
      </c>
      <c r="R212" s="26">
        <f t="shared" si="92"/>
        <v>0</v>
      </c>
      <c r="S212" s="26">
        <f t="shared" si="92"/>
        <v>0</v>
      </c>
      <c r="T212" s="26">
        <f t="shared" si="92"/>
        <v>0</v>
      </c>
      <c r="U212" s="26">
        <f t="shared" si="92"/>
        <v>0</v>
      </c>
      <c r="V212" s="26">
        <f t="shared" si="92"/>
        <v>0</v>
      </c>
      <c r="W212" s="26">
        <f t="shared" si="92"/>
        <v>0</v>
      </c>
      <c r="X212" s="26">
        <f t="shared" si="92"/>
        <v>0</v>
      </c>
      <c r="Y212" s="26">
        <f t="shared" si="92"/>
        <v>0</v>
      </c>
    </row>
    <row r="213" spans="1:25" s="50" customFormat="1" ht="6" hidden="1" customHeight="1" x14ac:dyDescent="0.2">
      <c r="A213" s="13" t="s">
        <v>171</v>
      </c>
      <c r="B213" s="26"/>
      <c r="C213" s="26">
        <f>SUM(E213:Y213)</f>
        <v>0</v>
      </c>
      <c r="D213" s="9" t="e">
        <f t="shared" si="88"/>
        <v>#DIV/0!</v>
      </c>
      <c r="E213" s="26"/>
      <c r="F213" s="26"/>
      <c r="G213" s="26"/>
      <c r="H213" s="26"/>
      <c r="I213" s="108"/>
      <c r="J213" s="26"/>
      <c r="K213" s="108"/>
      <c r="L213" s="26"/>
      <c r="M213" s="26"/>
      <c r="N213" s="26"/>
      <c r="O213" s="26"/>
      <c r="P213" s="115"/>
      <c r="Q213" s="108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0.6" hidden="1" customHeight="1" x14ac:dyDescent="0.2">
      <c r="A214" s="55" t="s">
        <v>164</v>
      </c>
      <c r="B214" s="53" t="e">
        <f>B212/B213*10</f>
        <v>#DIV/0!</v>
      </c>
      <c r="C214" s="53" t="e">
        <f>C212/C213*10</f>
        <v>#DIV/0!</v>
      </c>
      <c r="D214" s="9" t="e">
        <f t="shared" si="88"/>
        <v>#DIV/0!</v>
      </c>
      <c r="E214" s="54" t="e">
        <f>E212/E213*10</f>
        <v>#DIV/0!</v>
      </c>
      <c r="F214" s="54" t="e">
        <f t="shared" ref="F214:Y214" si="93">F212/F213*10</f>
        <v>#DIV/0!</v>
      </c>
      <c r="G214" s="54" t="e">
        <f t="shared" si="93"/>
        <v>#DIV/0!</v>
      </c>
      <c r="H214" s="54" t="e">
        <f t="shared" si="93"/>
        <v>#DIV/0!</v>
      </c>
      <c r="I214" s="171" t="e">
        <f t="shared" si="93"/>
        <v>#DIV/0!</v>
      </c>
      <c r="J214" s="54" t="e">
        <f t="shared" si="93"/>
        <v>#DIV/0!</v>
      </c>
      <c r="K214" s="171" t="e">
        <f t="shared" si="93"/>
        <v>#DIV/0!</v>
      </c>
      <c r="L214" s="54" t="e">
        <f t="shared" si="93"/>
        <v>#DIV/0!</v>
      </c>
      <c r="M214" s="54" t="e">
        <f t="shared" si="93"/>
        <v>#DIV/0!</v>
      </c>
      <c r="N214" s="54" t="e">
        <f t="shared" si="93"/>
        <v>#DIV/0!</v>
      </c>
      <c r="O214" s="54" t="e">
        <f t="shared" si="93"/>
        <v>#DIV/0!</v>
      </c>
      <c r="P214" s="129" t="e">
        <f t="shared" si="93"/>
        <v>#DIV/0!</v>
      </c>
      <c r="Q214" s="171" t="e">
        <f t="shared" si="93"/>
        <v>#DIV/0!</v>
      </c>
      <c r="R214" s="54" t="e">
        <f t="shared" si="93"/>
        <v>#DIV/0!</v>
      </c>
      <c r="S214" s="54" t="e">
        <f t="shared" si="93"/>
        <v>#DIV/0!</v>
      </c>
      <c r="T214" s="54" t="e">
        <f t="shared" si="93"/>
        <v>#DIV/0!</v>
      </c>
      <c r="U214" s="54" t="e">
        <f t="shared" si="93"/>
        <v>#DIV/0!</v>
      </c>
      <c r="V214" s="54" t="e">
        <f t="shared" si="93"/>
        <v>#DIV/0!</v>
      </c>
      <c r="W214" s="54" t="e">
        <f t="shared" si="93"/>
        <v>#DIV/0!</v>
      </c>
      <c r="X214" s="54" t="e">
        <f t="shared" si="93"/>
        <v>#DIV/0!</v>
      </c>
      <c r="Y214" s="54" t="e">
        <f t="shared" si="93"/>
        <v>#DIV/0!</v>
      </c>
    </row>
    <row r="215" spans="1:25" ht="18" hidden="1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180"/>
      <c r="J215" s="90"/>
      <c r="K215" s="180"/>
      <c r="L215" s="90"/>
      <c r="M215" s="90"/>
      <c r="N215" s="90"/>
      <c r="O215" s="90"/>
      <c r="P215" s="138"/>
      <c r="Q215" s="180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185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181">
        <v>12</v>
      </c>
      <c r="J216" s="85">
        <v>36</v>
      </c>
      <c r="K216" s="181">
        <v>18</v>
      </c>
      <c r="L216" s="85">
        <v>20</v>
      </c>
      <c r="M216" s="85">
        <v>5</v>
      </c>
      <c r="N216" s="85">
        <v>4</v>
      </c>
      <c r="O216" s="85">
        <v>5</v>
      </c>
      <c r="P216" s="139">
        <v>16</v>
      </c>
      <c r="Q216" s="181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189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181">
        <v>21</v>
      </c>
      <c r="J217" s="85">
        <v>28</v>
      </c>
      <c r="K217" s="181">
        <v>9</v>
      </c>
      <c r="L217" s="85">
        <v>20</v>
      </c>
      <c r="M217" s="85">
        <v>22</v>
      </c>
      <c r="N217" s="85">
        <v>5</v>
      </c>
      <c r="O217" s="85">
        <v>5</v>
      </c>
      <c r="P217" s="139">
        <v>28</v>
      </c>
      <c r="Q217" s="181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182"/>
      <c r="J218" s="66"/>
      <c r="K218" s="182"/>
      <c r="L218" s="66"/>
      <c r="M218" s="66"/>
      <c r="N218" s="66"/>
      <c r="O218" s="66"/>
      <c r="P218" s="140"/>
      <c r="Q218" s="182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183"/>
      <c r="J219" s="67"/>
      <c r="K219" s="183"/>
      <c r="L219" s="67"/>
      <c r="M219" s="67"/>
      <c r="N219" s="67"/>
      <c r="O219" s="67"/>
      <c r="P219" s="141"/>
      <c r="Q219" s="183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183"/>
      <c r="J220" s="67"/>
      <c r="K220" s="183"/>
      <c r="L220" s="67"/>
      <c r="M220" s="67"/>
      <c r="N220" s="67"/>
      <c r="O220" s="67"/>
      <c r="P220" s="141"/>
      <c r="Q220" s="183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184"/>
      <c r="J221" s="69"/>
      <c r="K221" s="184"/>
      <c r="L221" s="69"/>
      <c r="M221" s="69"/>
      <c r="N221" s="69"/>
      <c r="O221" s="69"/>
      <c r="P221" s="142"/>
      <c r="Q221" s="184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184"/>
      <c r="J222" s="69"/>
      <c r="K222" s="184"/>
      <c r="L222" s="69"/>
      <c r="M222" s="69"/>
      <c r="N222" s="69"/>
      <c r="O222" s="69"/>
      <c r="P222" s="142"/>
      <c r="Q222" s="184"/>
      <c r="R222" s="69"/>
      <c r="S222" s="69"/>
      <c r="T222" s="69"/>
      <c r="U222" s="69"/>
      <c r="V222" s="69"/>
      <c r="W222" s="69"/>
      <c r="X222" s="69"/>
      <c r="Y222" s="69"/>
    </row>
    <row r="223" spans="1:25" ht="16.5" hidden="1" customHeight="1" x14ac:dyDescent="0.25">
      <c r="A223" s="87"/>
      <c r="B223" s="88"/>
      <c r="C223" s="88"/>
      <c r="D223" s="88"/>
      <c r="E223" s="4"/>
      <c r="F223" s="4"/>
      <c r="G223" s="4"/>
      <c r="H223" s="4"/>
      <c r="I223" s="185"/>
      <c r="J223" s="4"/>
      <c r="K223" s="185"/>
      <c r="L223" s="4"/>
      <c r="M223" s="4"/>
      <c r="N223" s="4"/>
      <c r="O223" s="4"/>
      <c r="P223" s="143"/>
      <c r="Q223" s="185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199"/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</row>
    <row r="225" spans="1:25" ht="20.25" hidden="1" customHeight="1" x14ac:dyDescent="0.25">
      <c r="A225" s="197"/>
      <c r="B225" s="198"/>
      <c r="C225" s="198"/>
      <c r="D225" s="198"/>
      <c r="E225" s="198"/>
      <c r="F225" s="198"/>
      <c r="G225" s="198"/>
      <c r="H225" s="198"/>
      <c r="I225" s="198"/>
      <c r="J225" s="198"/>
      <c r="K225" s="185"/>
      <c r="L225" s="4"/>
      <c r="M225" s="4"/>
      <c r="N225" s="4"/>
      <c r="O225" s="4"/>
      <c r="P225" s="143"/>
      <c r="Q225" s="185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9"/>
      <c r="B226" s="6"/>
      <c r="C226" s="6"/>
      <c r="D226" s="6"/>
      <c r="E226" s="4"/>
      <c r="F226" s="4"/>
      <c r="G226" s="4"/>
      <c r="H226" s="4"/>
      <c r="I226" s="185"/>
      <c r="J226" s="4"/>
      <c r="K226" s="185"/>
      <c r="L226" s="4"/>
      <c r="M226" s="4"/>
      <c r="N226" s="4"/>
      <c r="O226" s="4"/>
      <c r="P226" s="143"/>
      <c r="Q226" s="185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186"/>
      <c r="J227" s="71"/>
      <c r="K227" s="186"/>
      <c r="L227" s="71"/>
      <c r="M227" s="71"/>
      <c r="N227" s="71"/>
      <c r="O227" s="71"/>
      <c r="P227" s="144"/>
      <c r="Q227" s="186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8.7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158">
        <v>7250</v>
      </c>
      <c r="J228" s="39">
        <v>17539</v>
      </c>
      <c r="K228" s="158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14">
        <v>11438</v>
      </c>
      <c r="Q228" s="158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187">
        <v>16</v>
      </c>
      <c r="J229" s="65">
        <v>31</v>
      </c>
      <c r="K229" s="187">
        <v>14</v>
      </c>
      <c r="L229" s="65">
        <v>29</v>
      </c>
      <c r="M229" s="65">
        <v>18</v>
      </c>
      <c r="N229" s="65">
        <v>8</v>
      </c>
      <c r="O229" s="65">
        <v>7</v>
      </c>
      <c r="P229" s="145">
        <v>15</v>
      </c>
      <c r="Q229" s="187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187">
        <v>9</v>
      </c>
      <c r="J230" s="65">
        <v>30</v>
      </c>
      <c r="K230" s="187">
        <v>9</v>
      </c>
      <c r="L230" s="65">
        <v>15</v>
      </c>
      <c r="M230" s="65">
        <v>1</v>
      </c>
      <c r="N230" s="65">
        <v>2</v>
      </c>
      <c r="O230" s="65">
        <v>5</v>
      </c>
      <c r="P230" s="145">
        <v>1</v>
      </c>
      <c r="Q230" s="187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187">
        <v>2</v>
      </c>
      <c r="J231" s="65">
        <v>30</v>
      </c>
      <c r="K231" s="187">
        <v>9</v>
      </c>
      <c r="L231" s="65">
        <v>15</v>
      </c>
      <c r="M231" s="65">
        <v>1</v>
      </c>
      <c r="N231" s="65">
        <v>2</v>
      </c>
      <c r="O231" s="65">
        <v>5</v>
      </c>
      <c r="P231" s="145">
        <v>1</v>
      </c>
      <c r="Q231" s="187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188">
        <v>15</v>
      </c>
      <c r="J232" s="82">
        <v>55</v>
      </c>
      <c r="K232" s="188">
        <v>16</v>
      </c>
      <c r="L232" s="82">
        <v>18</v>
      </c>
      <c r="M232" s="82">
        <v>16</v>
      </c>
      <c r="N232" s="82">
        <v>10</v>
      </c>
      <c r="O232" s="82">
        <v>11</v>
      </c>
      <c r="P232" s="146">
        <v>40</v>
      </c>
      <c r="Q232" s="188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t="16.5" hidden="1" customHeight="1" x14ac:dyDescent="0.25"/>
    <row r="234" spans="1:25" s="65" customFormat="1" ht="16.5" hidden="1" customHeight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I234" s="187"/>
      <c r="J234" s="65">
        <v>1</v>
      </c>
      <c r="K234" s="187"/>
      <c r="M234" s="65">
        <v>1</v>
      </c>
      <c r="O234" s="65">
        <v>2</v>
      </c>
      <c r="P234" s="145">
        <v>1</v>
      </c>
      <c r="Q234" s="187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t="16.5" hidden="1" customHeight="1" x14ac:dyDescent="0.25"/>
    <row r="236" spans="1:25" ht="21" hidden="1" customHeight="1" x14ac:dyDescent="0.25">
      <c r="A236" s="65" t="s">
        <v>163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188">
        <v>2</v>
      </c>
      <c r="J236" s="82"/>
      <c r="K236" s="188">
        <v>2</v>
      </c>
      <c r="L236" s="82">
        <v>0</v>
      </c>
      <c r="M236" s="82">
        <v>3</v>
      </c>
      <c r="N236" s="82">
        <v>3</v>
      </c>
      <c r="O236" s="82">
        <v>3</v>
      </c>
      <c r="P236" s="146">
        <v>2</v>
      </c>
      <c r="Q236" s="188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174</v>
      </c>
      <c r="S240" s="1" t="s">
        <v>177</v>
      </c>
      <c r="U240" s="1" t="s">
        <v>175</v>
      </c>
      <c r="X240" s="1" t="s">
        <v>176</v>
      </c>
      <c r="Y240" s="1" t="s">
        <v>173</v>
      </c>
    </row>
    <row r="241" spans="1:25" ht="16.5" hidden="1" customHeight="1" x14ac:dyDescent="0.25"/>
    <row r="242" spans="1:25" ht="22.5" hidden="1" customHeight="1" x14ac:dyDescent="0.25">
      <c r="A242" s="13" t="s">
        <v>190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187"/>
      <c r="J242" s="65">
        <v>3</v>
      </c>
      <c r="K242" s="187">
        <v>1</v>
      </c>
      <c r="L242" s="65">
        <v>1</v>
      </c>
      <c r="M242" s="65">
        <v>8</v>
      </c>
      <c r="N242" s="65">
        <v>6</v>
      </c>
      <c r="O242" s="65">
        <v>1</v>
      </c>
      <c r="P242" s="145">
        <v>0</v>
      </c>
      <c r="Q242" s="187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2022-06-03T13:34:44Z</cp:lastPrinted>
  <dcterms:created xsi:type="dcterms:W3CDTF">2017-06-08T05:54:08Z</dcterms:created>
  <dcterms:modified xsi:type="dcterms:W3CDTF">2022-06-03T13:38:36Z</dcterms:modified>
</cp:coreProperties>
</file>